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ac iyo\my dok\2019 წლის განკარგულებები\სამხარეო საკონსულტაციო საბჭო\ოქმები\ოქმი 1\"/>
    </mc:Choice>
  </mc:AlternateContent>
  <bookViews>
    <workbookView xWindow="0" yWindow="0" windowWidth="21570" windowHeight="8145" activeTab="7"/>
  </bookViews>
  <sheets>
    <sheet name="ზუგდიდი" sheetId="1" r:id="rId1"/>
    <sheet name="აბაშა" sheetId="2" r:id="rId2"/>
    <sheet name="მარტვილი" sheetId="3" r:id="rId3"/>
    <sheet name="მესტია" sheetId="4" r:id="rId4"/>
    <sheet name="სენაკი" sheetId="5" r:id="rId5"/>
    <sheet name="ფოთი" sheetId="6" r:id="rId6"/>
    <sheet name="ჩხოროწყუ" sheetId="7" r:id="rId7"/>
    <sheet name="წალენჯიხა" sheetId="8" r:id="rId8"/>
    <sheet name="ხობი" sheetId="9" r:id="rId9"/>
  </sheets>
  <externalReferences>
    <externalReference r:id="rId10"/>
  </externalReferenc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4" i="9" l="1"/>
  <c r="M134" i="9"/>
  <c r="G134" i="9"/>
  <c r="G132" i="9"/>
  <c r="G131" i="9"/>
  <c r="G130" i="9"/>
  <c r="G129" i="9"/>
  <c r="G128" i="9"/>
  <c r="G127" i="9"/>
  <c r="G126" i="9"/>
  <c r="G125" i="9"/>
  <c r="S123" i="9"/>
  <c r="P123" i="9"/>
  <c r="M123" i="9"/>
  <c r="H72" i="9"/>
  <c r="H60" i="9"/>
  <c r="H123" i="9" s="1"/>
  <c r="AE57" i="9"/>
  <c r="AB57" i="9"/>
  <c r="Y57" i="9"/>
  <c r="V57" i="9"/>
  <c r="S57" i="9"/>
  <c r="P57" i="9"/>
  <c r="M57" i="9"/>
  <c r="H15" i="9"/>
  <c r="G15" i="9"/>
  <c r="H14" i="9"/>
  <c r="H57" i="9" s="1"/>
  <c r="G14" i="9"/>
  <c r="G57" i="9" s="1"/>
  <c r="G81" i="7" l="1"/>
  <c r="G79" i="7"/>
  <c r="G72" i="7"/>
  <c r="G71" i="7"/>
  <c r="G70" i="7"/>
  <c r="Y58" i="7"/>
  <c r="S58" i="7"/>
  <c r="P58" i="7"/>
  <c r="M58" i="7"/>
  <c r="G57" i="7"/>
  <c r="H15" i="7"/>
  <c r="G15" i="7" s="1"/>
  <c r="H14" i="7"/>
  <c r="G14" i="7" s="1"/>
  <c r="H13" i="7"/>
  <c r="G13" i="7" s="1"/>
  <c r="H12" i="7"/>
  <c r="H58" i="7" s="1"/>
  <c r="G12" i="7" l="1"/>
  <c r="P42" i="6" l="1"/>
  <c r="H42" i="6"/>
  <c r="M41" i="6"/>
  <c r="S41" i="6" s="1"/>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G11" i="6"/>
  <c r="G42" i="6" s="1"/>
  <c r="S10" i="6"/>
  <c r="S9" i="6"/>
  <c r="S8" i="6"/>
  <c r="S7" i="6"/>
  <c r="S6" i="6"/>
  <c r="S42" i="6" l="1"/>
  <c r="M42" i="6"/>
  <c r="M52" i="5" l="1"/>
  <c r="S39" i="5"/>
  <c r="P39" i="5"/>
  <c r="M39" i="5"/>
  <c r="J39" i="5"/>
  <c r="I39" i="5"/>
  <c r="H39" i="5"/>
  <c r="S22" i="5"/>
  <c r="P22" i="5"/>
  <c r="M22" i="5"/>
  <c r="J22" i="5"/>
  <c r="I22" i="5"/>
  <c r="H22" i="5"/>
  <c r="G22" i="5"/>
  <c r="H61" i="4" l="1"/>
  <c r="H60" i="4"/>
  <c r="H59" i="4"/>
  <c r="H58" i="4"/>
  <c r="H57" i="4"/>
  <c r="S54" i="4"/>
  <c r="P54" i="4"/>
  <c r="M54" i="4"/>
  <c r="H54" i="4"/>
  <c r="AA26" i="4"/>
  <c r="Y26" i="4"/>
  <c r="V26" i="4"/>
  <c r="S26" i="4"/>
  <c r="P26" i="4"/>
  <c r="M26" i="4"/>
  <c r="H25" i="4"/>
  <c r="H24" i="4"/>
  <c r="H23" i="4"/>
  <c r="H20" i="4"/>
  <c r="H19" i="4"/>
  <c r="H8" i="4"/>
  <c r="G8" i="4"/>
  <c r="H7" i="4"/>
  <c r="H26" i="4" s="1"/>
  <c r="G7" i="4"/>
  <c r="G26" i="4" s="1"/>
  <c r="S46" i="3" l="1"/>
  <c r="Q46" i="3"/>
  <c r="P46" i="3"/>
  <c r="O46" i="3"/>
  <c r="N46" i="3"/>
  <c r="M46" i="3"/>
  <c r="L46" i="3"/>
  <c r="K46" i="3"/>
  <c r="J46" i="3"/>
  <c r="I46" i="3"/>
  <c r="H46" i="3"/>
  <c r="G46" i="3"/>
  <c r="V36" i="3"/>
  <c r="P36" i="3"/>
  <c r="M36"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S18" i="3"/>
  <c r="H18" i="3" s="1"/>
  <c r="S17" i="3"/>
  <c r="G17" i="3" s="1"/>
  <c r="H17" i="3"/>
  <c r="H16" i="3"/>
  <c r="G16" i="3"/>
  <c r="H15" i="3"/>
  <c r="G15" i="3"/>
  <c r="H14" i="3"/>
  <c r="G14" i="3"/>
  <c r="H13" i="3"/>
  <c r="G13" i="3"/>
  <c r="H12" i="3"/>
  <c r="G12" i="3"/>
  <c r="H11" i="3"/>
  <c r="G11" i="3"/>
  <c r="H10" i="3"/>
  <c r="G10" i="3"/>
  <c r="H9" i="3"/>
  <c r="G9" i="3"/>
  <c r="H8" i="3"/>
  <c r="G8" i="3"/>
  <c r="H7" i="3"/>
  <c r="G7" i="3"/>
  <c r="H6" i="3"/>
  <c r="G6" i="3"/>
  <c r="H36" i="3" l="1"/>
  <c r="S36" i="3"/>
  <c r="G18" i="3"/>
  <c r="G36" i="3" s="1"/>
  <c r="X36" i="3" s="1"/>
  <c r="AB93" i="2" l="1"/>
  <c r="AB87" i="2"/>
  <c r="Y87" i="2"/>
  <c r="S87" i="2"/>
  <c r="M87" i="2"/>
  <c r="AE85" i="2"/>
  <c r="AE84" i="2"/>
  <c r="H83" i="2"/>
  <c r="G83" i="2"/>
  <c r="AE82" i="2"/>
  <c r="AE81" i="2"/>
  <c r="AE80" i="2"/>
  <c r="AE79" i="2"/>
  <c r="AE78" i="2"/>
  <c r="AE77" i="2"/>
  <c r="AE76" i="2"/>
  <c r="AE75" i="2"/>
  <c r="AE74" i="2"/>
  <c r="AE73" i="2"/>
  <c r="AE72" i="2"/>
  <c r="AE71" i="2"/>
  <c r="AE87" i="2" s="1"/>
  <c r="H70" i="2"/>
  <c r="G70" i="2"/>
  <c r="H69" i="2"/>
  <c r="G69" i="2"/>
  <c r="H68" i="2"/>
  <c r="G68" i="2"/>
  <c r="H67" i="2"/>
  <c r="G67" i="2"/>
  <c r="H66" i="2"/>
  <c r="G66" i="2"/>
  <c r="H65" i="2"/>
  <c r="G65" i="2"/>
  <c r="H64" i="2"/>
  <c r="G64" i="2"/>
  <c r="H63" i="2"/>
  <c r="G63" i="2"/>
  <c r="V51" i="2"/>
  <c r="V50" i="2"/>
  <c r="V49" i="2"/>
  <c r="V48" i="2"/>
  <c r="V47" i="2"/>
  <c r="V46" i="2"/>
  <c r="V45" i="2"/>
  <c r="V44" i="2"/>
  <c r="V43" i="2"/>
  <c r="V42" i="2"/>
  <c r="V41" i="2"/>
  <c r="V40" i="2"/>
  <c r="V39" i="2"/>
  <c r="V38" i="2"/>
  <c r="V37" i="2"/>
  <c r="V36" i="2"/>
  <c r="V35" i="2"/>
  <c r="V34" i="2"/>
  <c r="V33" i="2"/>
  <c r="V32" i="2"/>
  <c r="V87" i="2" s="1"/>
  <c r="S31" i="2"/>
  <c r="S30" i="2"/>
  <c r="S29" i="2"/>
  <c r="S28" i="2"/>
  <c r="S27" i="2"/>
  <c r="S26" i="2"/>
  <c r="S25" i="2"/>
  <c r="S24" i="2"/>
  <c r="S23" i="2"/>
  <c r="S22" i="2"/>
  <c r="S21" i="2"/>
  <c r="S20" i="2"/>
  <c r="S19" i="2"/>
  <c r="S18" i="2"/>
  <c r="S17" i="2"/>
  <c r="S16" i="2"/>
  <c r="S15" i="2"/>
  <c r="H14" i="2"/>
  <c r="G14" i="2" s="1"/>
  <c r="G13" i="2"/>
  <c r="H12" i="2"/>
  <c r="G12" i="2"/>
  <c r="H11" i="2"/>
  <c r="H87" i="2" s="1"/>
  <c r="G11" i="2" l="1"/>
  <c r="G87" i="2" s="1"/>
  <c r="P188" i="1" l="1"/>
  <c r="H188" i="1"/>
  <c r="G187" i="1"/>
  <c r="G186" i="1"/>
  <c r="G185" i="1"/>
  <c r="G184" i="1"/>
  <c r="G183" i="1"/>
  <c r="G182" i="1"/>
  <c r="G188" i="1" s="1"/>
  <c r="S178" i="1"/>
  <c r="P178" i="1"/>
  <c r="H178" i="1"/>
  <c r="G178" i="1"/>
  <c r="P159" i="1"/>
  <c r="H159" i="1"/>
  <c r="G159" i="1"/>
  <c r="H155" i="1"/>
  <c r="G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55" i="1" s="1"/>
  <c r="P128" i="1"/>
  <c r="H128" i="1"/>
  <c r="G122" i="1"/>
  <c r="G128" i="1" s="1"/>
  <c r="S81" i="1"/>
  <c r="P81" i="1"/>
  <c r="M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81" i="1" s="1"/>
  <c r="H43" i="1"/>
  <c r="G43" i="1"/>
  <c r="M42" i="1"/>
  <c r="M41" i="1"/>
  <c r="M40" i="1"/>
  <c r="M39" i="1"/>
  <c r="M38" i="1"/>
  <c r="M37" i="1"/>
  <c r="M36" i="1"/>
  <c r="M35" i="1"/>
  <c r="M34" i="1"/>
  <c r="M33" i="1"/>
  <c r="M43" i="1" s="1"/>
  <c r="M32" i="1"/>
  <c r="M31" i="1"/>
  <c r="S29" i="1"/>
  <c r="P29" i="1"/>
  <c r="H29" i="1"/>
  <c r="G29" i="1"/>
  <c r="G28" i="1"/>
  <c r="M27" i="1"/>
  <c r="M26" i="1"/>
  <c r="M25" i="1"/>
  <c r="M24" i="1"/>
  <c r="M23" i="1"/>
  <c r="M22" i="1"/>
  <c r="M21" i="1"/>
  <c r="M20" i="1"/>
  <c r="M19" i="1"/>
  <c r="M18" i="1"/>
  <c r="M17" i="1"/>
  <c r="M16" i="1"/>
  <c r="M15" i="1"/>
  <c r="M14" i="1"/>
  <c r="M13" i="1"/>
  <c r="M12" i="1"/>
  <c r="M11" i="1"/>
  <c r="M10" i="1"/>
  <c r="M9" i="1"/>
  <c r="M8" i="1"/>
  <c r="M7" i="1"/>
  <c r="M6" i="1"/>
  <c r="M29" i="1" l="1"/>
  <c r="P87" i="2"/>
</calcChain>
</file>

<file path=xl/comments1.xml><?xml version="1.0" encoding="utf-8"?>
<comments xmlns="http://schemas.openxmlformats.org/spreadsheetml/2006/main">
  <authors>
    <author>Author</author>
  </authors>
  <commentList>
    <comment ref="A1" authorId="0" shapeId="0">
      <text>
        <r>
          <rPr>
            <b/>
            <sz val="9"/>
            <color indexed="81"/>
            <rFont val="Tahoma"/>
            <family val="2"/>
            <charset val="204"/>
          </rPr>
          <t xml:space="preserve">Author:
</t>
        </r>
      </text>
    </comment>
    <comment ref="E16" authorId="0" shapeId="0">
      <text>
        <r>
          <rPr>
            <b/>
            <sz val="9"/>
            <color indexed="81"/>
            <rFont val="Tahoma"/>
            <family val="2"/>
            <charset val="204"/>
          </rPr>
          <t xml:space="preserve">Author:
</t>
        </r>
      </text>
    </comment>
    <comment ref="E22" authorId="0" shapeId="0">
      <text>
        <r>
          <rPr>
            <b/>
            <sz val="9"/>
            <color indexed="81"/>
            <rFont val="Tahoma"/>
            <family val="2"/>
            <charset val="204"/>
          </rPr>
          <t xml:space="preserve">Author:
</t>
        </r>
      </text>
    </comment>
    <comment ref="E24" authorId="0" shapeId="0">
      <text>
        <r>
          <rPr>
            <b/>
            <sz val="9"/>
            <color indexed="81"/>
            <rFont val="Tahoma"/>
            <family val="2"/>
            <charset val="204"/>
          </rPr>
          <t xml:space="preserve">Author:
</t>
        </r>
      </text>
    </comment>
    <comment ref="E25" authorId="0" shapeId="0">
      <text>
        <r>
          <rPr>
            <b/>
            <sz val="9"/>
            <color indexed="81"/>
            <rFont val="Tahoma"/>
            <family val="2"/>
            <charset val="204"/>
          </rPr>
          <t xml:space="preserve">Author:
</t>
        </r>
      </text>
    </comment>
    <comment ref="E26" authorId="0" shapeId="0">
      <text>
        <r>
          <rPr>
            <b/>
            <sz val="9"/>
            <color indexed="81"/>
            <rFont val="Tahoma"/>
            <family val="2"/>
            <charset val="204"/>
          </rPr>
          <t xml:space="preserve">Author:
</t>
        </r>
      </text>
    </comment>
    <comment ref="E27" authorId="0" shapeId="0">
      <text>
        <r>
          <rPr>
            <b/>
            <sz val="9"/>
            <color indexed="81"/>
            <rFont val="Tahoma"/>
            <family val="2"/>
            <charset val="204"/>
          </rPr>
          <t xml:space="preserve">Author:
</t>
        </r>
      </text>
    </comment>
    <comment ref="E29" authorId="0" shapeId="0">
      <text>
        <r>
          <rPr>
            <b/>
            <sz val="9"/>
            <color indexed="81"/>
            <rFont val="Tahoma"/>
            <family val="2"/>
            <charset val="204"/>
          </rPr>
          <t xml:space="preserve">Author:
</t>
        </r>
      </text>
    </comment>
    <comment ref="E30" authorId="0" shapeId="0">
      <text>
        <r>
          <rPr>
            <b/>
            <sz val="9"/>
            <color indexed="81"/>
            <rFont val="Tahoma"/>
            <family val="2"/>
            <charset val="204"/>
          </rPr>
          <t xml:space="preserve">Author:
</t>
        </r>
      </text>
    </comment>
    <comment ref="E31" authorId="0" shapeId="0">
      <text>
        <r>
          <rPr>
            <b/>
            <sz val="9"/>
            <color indexed="81"/>
            <rFont val="Tahoma"/>
            <family val="2"/>
            <charset val="204"/>
          </rPr>
          <t xml:space="preserve">Author:
</t>
        </r>
      </text>
    </comment>
    <comment ref="E32" authorId="0" shapeId="0">
      <text>
        <r>
          <rPr>
            <b/>
            <sz val="9"/>
            <color indexed="81"/>
            <rFont val="Tahoma"/>
            <family val="2"/>
            <charset val="204"/>
          </rPr>
          <t xml:space="preserve">Author:
</t>
        </r>
      </text>
    </comment>
    <comment ref="E33" authorId="0" shapeId="0">
      <text>
        <r>
          <rPr>
            <b/>
            <sz val="9"/>
            <color indexed="81"/>
            <rFont val="Tahoma"/>
            <family val="2"/>
            <charset val="204"/>
          </rPr>
          <t xml:space="preserve">Author:
</t>
        </r>
      </text>
    </comment>
    <comment ref="E37" authorId="0" shapeId="0">
      <text>
        <r>
          <rPr>
            <b/>
            <sz val="9"/>
            <color indexed="81"/>
            <rFont val="Tahoma"/>
            <family val="2"/>
            <charset val="204"/>
          </rPr>
          <t xml:space="preserve">Author:
</t>
        </r>
      </text>
    </comment>
    <comment ref="E38" authorId="0" shapeId="0">
      <text>
        <r>
          <rPr>
            <b/>
            <sz val="9"/>
            <color indexed="81"/>
            <rFont val="Tahoma"/>
            <family val="2"/>
            <charset val="204"/>
          </rPr>
          <t xml:space="preserve">Author:
</t>
        </r>
      </text>
    </comment>
    <comment ref="E39" authorId="0" shapeId="0">
      <text>
        <r>
          <rPr>
            <b/>
            <sz val="9"/>
            <color indexed="81"/>
            <rFont val="Tahoma"/>
            <family val="2"/>
            <charset val="204"/>
          </rPr>
          <t xml:space="preserve">Author:
</t>
        </r>
      </text>
    </comment>
    <comment ref="E42" authorId="0" shapeId="0">
      <text>
        <r>
          <rPr>
            <b/>
            <sz val="9"/>
            <color indexed="81"/>
            <rFont val="Tahoma"/>
            <family val="2"/>
            <charset val="204"/>
          </rPr>
          <t xml:space="preserve">Author:
</t>
        </r>
      </text>
    </comment>
    <comment ref="E45" authorId="0" shapeId="0">
      <text>
        <r>
          <rPr>
            <b/>
            <sz val="9"/>
            <color indexed="81"/>
            <rFont val="Tahoma"/>
            <family val="2"/>
            <charset val="204"/>
          </rPr>
          <t xml:space="preserve">Author:
</t>
        </r>
      </text>
    </comment>
    <comment ref="E46" authorId="0" shapeId="0">
      <text>
        <r>
          <rPr>
            <b/>
            <sz val="9"/>
            <color indexed="81"/>
            <rFont val="Tahoma"/>
            <family val="2"/>
            <charset val="204"/>
          </rPr>
          <t xml:space="preserve">Author:
</t>
        </r>
      </text>
    </comment>
    <comment ref="E47" authorId="0" shapeId="0">
      <text>
        <r>
          <rPr>
            <b/>
            <sz val="9"/>
            <color indexed="81"/>
            <rFont val="Tahoma"/>
            <family val="2"/>
            <charset val="204"/>
          </rPr>
          <t xml:space="preserve">Author:
</t>
        </r>
      </text>
    </comment>
    <comment ref="E48" authorId="0" shapeId="0">
      <text>
        <r>
          <rPr>
            <b/>
            <sz val="9"/>
            <color indexed="81"/>
            <rFont val="Tahoma"/>
            <family val="2"/>
            <charset val="204"/>
          </rPr>
          <t xml:space="preserve">Author:
</t>
        </r>
      </text>
    </comment>
    <comment ref="E49" authorId="0" shapeId="0">
      <text>
        <r>
          <rPr>
            <b/>
            <sz val="9"/>
            <color indexed="81"/>
            <rFont val="Tahoma"/>
            <family val="2"/>
            <charset val="204"/>
          </rPr>
          <t xml:space="preserve">Author:
</t>
        </r>
      </text>
    </comment>
    <comment ref="E50" authorId="0" shapeId="0">
      <text>
        <r>
          <rPr>
            <b/>
            <sz val="9"/>
            <color indexed="81"/>
            <rFont val="Tahoma"/>
            <family val="2"/>
            <charset val="204"/>
          </rPr>
          <t xml:space="preserve">Author:
</t>
        </r>
      </text>
    </comment>
    <comment ref="E51" authorId="0" shapeId="0">
      <text>
        <r>
          <rPr>
            <b/>
            <sz val="9"/>
            <color indexed="81"/>
            <rFont val="Tahoma"/>
            <family val="2"/>
            <charset val="204"/>
          </rPr>
          <t xml:space="preserve">Author:
</t>
        </r>
      </text>
    </comment>
    <comment ref="E55" authorId="0" shapeId="0">
      <text>
        <r>
          <rPr>
            <b/>
            <sz val="9"/>
            <color indexed="81"/>
            <rFont val="Tahoma"/>
            <family val="2"/>
            <charset val="204"/>
          </rPr>
          <t xml:space="preserve">Author:
</t>
        </r>
      </text>
    </comment>
    <comment ref="E104" authorId="0" shapeId="0">
      <text>
        <r>
          <rPr>
            <b/>
            <sz val="9"/>
            <color indexed="81"/>
            <rFont val="Tahoma"/>
            <family val="2"/>
            <charset val="204"/>
          </rPr>
          <t xml:space="preserve">Author:
</t>
        </r>
      </text>
    </comment>
    <comment ref="E106" authorId="0" shapeId="0">
      <text>
        <r>
          <rPr>
            <b/>
            <sz val="9"/>
            <color indexed="81"/>
            <rFont val="Tahoma"/>
            <family val="2"/>
            <charset val="204"/>
          </rPr>
          <t xml:space="preserve">Author:
</t>
        </r>
      </text>
    </comment>
    <comment ref="E107" authorId="0" shapeId="0">
      <text>
        <r>
          <rPr>
            <b/>
            <sz val="9"/>
            <color indexed="81"/>
            <rFont val="Tahoma"/>
            <family val="2"/>
            <charset val="204"/>
          </rPr>
          <t xml:space="preserve">Author:
</t>
        </r>
      </text>
    </comment>
  </commentList>
</comments>
</file>

<file path=xl/comments2.xml><?xml version="1.0" encoding="utf-8"?>
<comments xmlns="http://schemas.openxmlformats.org/spreadsheetml/2006/main">
  <authors>
    <author>Author</author>
  </authors>
  <commentList>
    <comment ref="A14" authorId="0" shapeId="0">
      <text>
        <r>
          <rPr>
            <b/>
            <sz val="9"/>
            <color indexed="81"/>
            <rFont val="Tahoma"/>
            <family val="2"/>
            <charset val="204"/>
          </rPr>
          <t xml:space="preserve">Author:
</t>
        </r>
      </text>
    </comment>
  </commentList>
</comments>
</file>

<file path=xl/sharedStrings.xml><?xml version="1.0" encoding="utf-8"?>
<sst xmlns="http://schemas.openxmlformats.org/spreadsheetml/2006/main" count="5373" uniqueCount="1657">
  <si>
    <t>#</t>
  </si>
  <si>
    <t>1. რეგიონული სტრატეგიის მიზანი</t>
  </si>
  <si>
    <t>2. რეგიონული სტრატეგიის ამოცანა</t>
  </si>
  <si>
    <t>3. პროექტის/აქტივობის დასახელება</t>
  </si>
  <si>
    <t>4. მოსალოდნელი შედეგი</t>
  </si>
  <si>
    <t>5. პროექტის/აქტივობის განხორციელების ადგილი</t>
  </si>
  <si>
    <t>6. პროექტის/აქტივობის ბიუჯეტი და დაფინანსების წყარ(ებ)ო</t>
  </si>
  <si>
    <t>7. პროექტის/აქტივობის ხანგრძლივობა და პროგრესი</t>
  </si>
  <si>
    <t>8. პასუხისმგებელი ადმინისტრაციული ორგანო</t>
  </si>
  <si>
    <t>9. პარტნიორი ორგანიზაცია</t>
  </si>
  <si>
    <t>10. მოკლე აღწერა/შენიშვნა</t>
  </si>
  <si>
    <t>სახელმწიფო ბიუჯეტი</t>
  </si>
  <si>
    <t>მუნიციპალიტეტის ბიუჯეტი</t>
  </si>
  <si>
    <t>დონორების დაფინანსება</t>
  </si>
  <si>
    <t>კერძო სექტორის დაფინანსება</t>
  </si>
  <si>
    <t>2018 წელი</t>
  </si>
  <si>
    <t>2019 წელი</t>
  </si>
  <si>
    <t>2020 წელი</t>
  </si>
  <si>
    <t>დაწყება</t>
  </si>
  <si>
    <t>დასრულება</t>
  </si>
  <si>
    <t>სავარაუდო ბიუჯეტი</t>
  </si>
  <si>
    <t>7.1.1</t>
  </si>
  <si>
    <t>7.1.2</t>
  </si>
  <si>
    <t>7.1.3</t>
  </si>
  <si>
    <t>7.2.1</t>
  </si>
  <si>
    <t>7.2.2</t>
  </si>
  <si>
    <t>7.2.3</t>
  </si>
  <si>
    <t>7.3.1</t>
  </si>
  <si>
    <t>7.3.2</t>
  </si>
  <si>
    <t>7.3.3</t>
  </si>
  <si>
    <t>რეგიონში განსახორციელებელი პროექტების ფონდის (რგპფ) პროექტები 2018 წელი</t>
  </si>
  <si>
    <t>2. საბაზისო ინფრასტყრუქტურის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</si>
  <si>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</si>
  <si>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კოკის  ორსანტიის დამაკავშირებელი  გზის რეაბილიტაცია (მესამე ეტაპი)</t>
  </si>
  <si>
    <t>რეაბილიტირებული გზით მოსარგებლე 6000 ბენეფიციარი.</t>
  </si>
  <si>
    <t>ზუგდიდი</t>
  </si>
  <si>
    <t>მარტი</t>
  </si>
  <si>
    <t>აგვისტო</t>
  </si>
  <si>
    <t>ზუგდიდის მუნიციპალიტეტის მერია</t>
  </si>
  <si>
    <t>დიდინეძის ადმინისტრაციულ ერთეულში  დიდინეძის-კახათის გზა (მეორე ეტაპი)</t>
  </si>
  <si>
    <t>რეაბილიტირებული გზით მოსარგებლე 2500  ბენეფიციარი.</t>
  </si>
  <si>
    <t xml:space="preserve"> დარჩელის  ადმინისტრაციულ ერთეულში  დარჩელი-ორსანტიის  დამაკავშირებელი გზა (მეორე ეტაპი)</t>
  </si>
  <si>
    <t>რეაბილიტირებული გზით მოსარგებლე 3500 ბენეფიციარი.</t>
  </si>
  <si>
    <t>10. კომუნალური და სხვა საზოგადოებრივი მომსახურების მოწესრიგება.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</si>
  <si>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</si>
  <si>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ყულიშკარის ადმინისტრაციულ   ერთეულში წყალმომარაგების ქსელის რეაბილიტაცია (მესამე ეტაპი)</t>
  </si>
  <si>
    <t>მოწყობილი წყალმომარაგების ქსელით მოსარგებლე 650 ბენეფიციარი.</t>
  </si>
  <si>
    <t>აპრილი</t>
  </si>
  <si>
    <t>2. საბაზისო ინფრასტურუქტურის გაუმჯობესება.</t>
  </si>
  <si>
    <t xml:space="preserve">ტყაიას  ადმინისტრაციულ ერთეულში  ცენტრალური საავტომობილო გზის რეაბილიტაცია. (მესამე ეტაპი) </t>
  </si>
  <si>
    <t>რეაბილიტირებული გზით მოსარგებლე 4000 ბენეფიციარი.</t>
  </si>
  <si>
    <t>ივლისი</t>
  </si>
  <si>
    <t>ცაიშისა და ცაცხვის ადმინისტრაციულ ერთეულებში (კურორტის მონაკვეთი) საავტომობილო გზის რეაბილიტაცია (მეორე ეტაპი)</t>
  </si>
  <si>
    <t>რეაბილიტირებული გზით მოსარგებლე 1150 ბენეფიციარი.</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</si>
  <si>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</si>
  <si>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</si>
  <si>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N2 საბავშვო ბაღის მშენებლობა</t>
  </si>
  <si>
    <t>რეაბილიტირებული გზით მოსარგებლე 100 ბენეფიციარი.</t>
  </si>
  <si>
    <t>იანვარი</t>
  </si>
  <si>
    <t>დეკემბერი</t>
  </si>
  <si>
    <t>9. ტურიზმის ინდუსტრიის მრავალმხრივი განვითარება.</t>
  </si>
  <si>
    <t>9. 1. ტურისტული ინფრასტრუქტურის მოვლა და გაუმჯობესება.</t>
  </si>
  <si>
    <t>საჭადრაკო სკოლის შენობის რეკონსტრუქცია-რეაბილიტაცია</t>
  </si>
  <si>
    <t>რეაბილიტირებული გზით მოსარგებლე 300 ბენეფიციარი.</t>
  </si>
  <si>
    <t>2.1 მხარის საგზაო ინფრასტრუქტურის არარეაბილიტირებული ნაწილის, (გზები, სანიაღვრე, გარე განათების, ხიდების) მისი პრიორიტეტული გზების რეაბილიტაცია</t>
  </si>
  <si>
    <t xml:space="preserve">ქ. ზუგდიდის ტერიტორიაზე სანიაღვრე წყალსაწრეტი სისტემის მოწყობა-მოწესრიგება </t>
  </si>
  <si>
    <t>რეაბილიტირებული გზით მოსარგებლე  1200 ბენეფიციარი.</t>
  </si>
  <si>
    <t>ოქტომბერი</t>
  </si>
  <si>
    <t>2.7. ურბანული ინფრასტრუქტურის განვითარება, მუნიციპალური ცენტრების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</si>
  <si>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 xml:space="preserve">ქ. ზუგდიდის ტერიტორიაზე მრავალბინიანი საცხოვრებელი სახლების ეზოების კეთილმოწყობა </t>
  </si>
  <si>
    <t>რეაბილიტირებული გზით მოსარგებლე  1400 ბენეფიციარი.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</si>
  <si>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 (მეორე ეტაპი)</t>
  </si>
  <si>
    <t>რეაბილიტირებული გზით მოსარგებლე 1500 ბენეფიციარი.</t>
  </si>
  <si>
    <t xml:space="preserve">ქ. ზუგდიდში ტროტუარების რეაბილიტაცია </t>
  </si>
  <si>
    <t>მაისი</t>
  </si>
  <si>
    <t>სექტემბერი</t>
  </si>
  <si>
    <t>აბასთუმანის წყალმომარაგება  დამატებითი სამუშაოები</t>
  </si>
  <si>
    <t>მოწყობილი წყალმომარაგების ქსელით მოსარგებლე 550 ბენეფიციარი.</t>
  </si>
  <si>
    <t>ივნისი</t>
  </si>
  <si>
    <t>ზუგდიდის მუნიციპალიტეტის ჭითაწყარის ადმინისტრაციულ ერთეულში კოსტავას ქუჩის საავტომობილო გზის რეაბილიტაცია</t>
  </si>
  <si>
    <t>რეაბილიტირებული გზით მოსარგებლე 3578 ბენეფიციარი.</t>
  </si>
  <si>
    <t>ახალაბასთუმნის ადმინისტრაციულ ერთეულში, ცენტრთან დამაკავშირებელი გზის მონაკვეთის (წერეთლის ქუჩის)რეაბილიტაცია (მეორე ეტაპი)</t>
  </si>
  <si>
    <t>რეაბილიტირებული გზით მოსარგებლე 3639 ბენეფიციარი.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</si>
  <si>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 (მეორე ეტაპი)</t>
  </si>
  <si>
    <t>რეაბილიტირებული გზით მოსარგებლე 4500 ბენეფიციარი.</t>
  </si>
  <si>
    <t xml:space="preserve">ჩხორიას  ადმინისტრაციულ ერთეულში  ცენტრალური საავტომობილო გზის რეაბილიტაცია. (მეორე  ეტაპი) </t>
  </si>
  <si>
    <t>ინგირის ადმინისტრაციულ ერთეულში ჭავჭავაძისა და ტაბიძის ქუჩის დამაკავშირებელი გზის რეაბილიტაცია</t>
  </si>
  <si>
    <t>რეაბილიტირებული გზით მოსარგებლე 2500 ბენეფიციარი.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</si>
  <si>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 (მეორე ეტაპი)</t>
  </si>
  <si>
    <t>რეაბილიტირებული გზით მოსარგებლე 3000 ბენეფიციარი.</t>
  </si>
  <si>
    <t>ოდიშის ადმინისტრაციულ ერთეულში ცენტრიდან N1 სასაფლაომდე საავტომობილო გზის რეაბილიტაცია.(მეორე ეტაპი)</t>
  </si>
  <si>
    <t>რეაბილიტირებული გზით მოსარგებლე 2400 ბენეფიციარი.</t>
  </si>
  <si>
    <t>დარჩელის  ადმინისტრაციულ ერთეულში თბილისის  და ჭავჭავაძის ქუჩების გზის რეაბილიტაცია</t>
  </si>
  <si>
    <t>რუხის ადმინისტრაციულ ერთეულში ესართიას ქუჩაზე მრავალპროფილურ საავადმყოფომდე მისასვლელი გზის რეაბილიტაცია.</t>
  </si>
  <si>
    <t>რეაბილიტირებული გზით მოსარგებლე 5000 ბენეფიციარი.</t>
  </si>
  <si>
    <t>12.4. რეგიონში კულტურული და სპორტული ინფრასტრუქტურის რეაბილიტაცია და განვითარება.</t>
  </si>
  <si>
    <t>ზუგდიდის მუნიციპალიტეტში არსებული ყინულის მოედნის რეაბილიტაცია.</t>
  </si>
  <si>
    <t>რეაბილიტირებული ყინულის მოედნით ისარგებლებს 7000 ადამიანი.</t>
  </si>
  <si>
    <t>ჯამი</t>
  </si>
  <si>
    <t>რეგიონში განსახორციელებელი პროექტების ფონდის (რგპფ) სარეზერვო პროექტები 2018 წელი</t>
  </si>
  <si>
    <t>გრიგოლიშის ადმინისტრაციულ ერთეულში  საავტომობილო გზის რეაბილიტაცია(გრიგოლიშის ცენტრიდან ზუგდიდი ყულიშკარის საავტომობილო გზამდე (მესამე ეტაპი)</t>
  </si>
  <si>
    <t>რეაბილიტირებული გზით მოსარგებლე 750 ბენეფიციარი.</t>
  </si>
  <si>
    <t>შამადელას ადმინისტრაციულ ერთეულში ნარაზენთან  დამაკავშირებელი საავტომობილო გზის  რეაბილიტაცია (შამადელას ნაწილი) მეორე ეტაპი)</t>
  </si>
  <si>
    <t>ოფაჩხაფუს  ადმინისტრაციულ ერთეულში ახალსოფლის  ცენტრიდან ოფაჩხაფუს ცენტრამდე   გზის  რეაბილიტაცია. (მეორე ეტაპი)</t>
  </si>
  <si>
    <t>ჭკადუაშის ადმინისტრაციულ ერთეულში  გზის  რეაბილიტაცია. (მესამე ეტაპი)</t>
  </si>
  <si>
    <t>რეაბილიტირებული გზით მოსარგებლე 2000 ბენეფიციარი.</t>
  </si>
  <si>
    <t xml:space="preserve"> ნარაზენი შამადელას ადმინისტრაციულ ერთეულების , დამაკავშირებელი გზის მონაკვეთის რეაბილიტაცია (ნარაზენის ნაწილი)</t>
  </si>
  <si>
    <t xml:space="preserve">ორულუსა და კიროვის ადმინისტრაციულ ერთეულებში (ორულუს ცენტრიდან კიროვის გავლით ზუგდიდი-ანაკლიის ცენტრალურ გზამდე)  გზის რეაბილიტაცია, </t>
  </si>
  <si>
    <t>ხეცერას ადმინისტრაციულ ერთეულში (ნარაზენის ცენტრალური გზიდან ხეცერას მიმართულებით) საბეჭვაიოს უბნის გზის რეაბილიტაცია</t>
  </si>
  <si>
    <t>რეაბილიტირებული გზით მოსარგებლე 3200 ბენეფიციარი.</t>
  </si>
  <si>
    <t>ზუგდიდის მუნიციპალიტეტის ბაშის ადმინისტრაცილ ერთეულში,საავტომობილო გზის(მესამე ეტაპი) რეაბილიტაცია (მესამე ეტაპი)</t>
  </si>
  <si>
    <t>რეაბილიტირებული გზით მოსარგებლე 1200 ბენეფიციარი.</t>
  </si>
  <si>
    <t>ხეცერას ადმინისტრაციულ ერთეულში ნარაზენის ცენტრალური ხეცერას მიმართულებით საბეჭვაიოს უბნის გზის რეაბილიტაცია</t>
  </si>
  <si>
    <t xml:space="preserve">ურთის ადმინისტრაციულ  ერთეულში  საავტომობილო გზის რეაბილიტაცია </t>
  </si>
  <si>
    <t>მაცხოვრის კარის (გორკის  ქუჩა) -დან უჩაშონას შემაერთებელი გზის რეაბილიტაცია</t>
  </si>
  <si>
    <t>რეაბილიტირებული გზით მოსარგებლე 1000 ბენეფიციარი.</t>
  </si>
  <si>
    <t>ნარაზენის ადმინისტრაციულ ერთეულში საბეჭვაიოს უბნის გზის რეაბილიტაცია.</t>
  </si>
  <si>
    <t>მუნიციპალიტეტის ბიუჯეტიდან დასაფინანსებელი პროექტები 2018 წელი</t>
  </si>
  <si>
    <t>2. საბაზისო ინფრასტრუქტურის მოწესრიგება</t>
  </si>
  <si>
    <t>2.2 რეაბილიტირებული ადგილობრივი საავტომობილო გზების სამუშაო მდგომარეობაში შენარჩუნება</t>
  </si>
  <si>
    <t>გზების მშენებლობა რეაბილიტაცია და მოვლა შენახვა</t>
  </si>
  <si>
    <t>მგზავრთა შეუფერხებელი, კომფორტული და უსაფრთხო გადაადგილება</t>
  </si>
  <si>
    <t>ზუგდიდის მუნიციპალიტეტი</t>
  </si>
  <si>
    <t xml:space="preserve"> </t>
  </si>
  <si>
    <t>01.04</t>
  </si>
  <si>
    <t>30.12</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</si>
  <si>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ხრეშოვანი საფარის სარეაბილიტაცია სამუშაოები</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</si>
  <si>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</si>
  <si>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</si>
  <si>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</si>
  <si>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მუნიციპალიტეტის სანიტარულ-ჰიგიენური მდგომარეობის დაცვა და გაუმჯობესება</t>
  </si>
  <si>
    <t>01.01</t>
  </si>
  <si>
    <t>31.12</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</si>
  <si>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</si>
  <si>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2.  საბაზისო ინფრასტრუქტურის განვითარება</t>
  </si>
  <si>
    <t>2.7 ურბანული ინფრასტრუქტურის განვითარება</t>
  </si>
  <si>
    <t>ბინათმესაკუთრეთა ამხანაგობების ხელშეწყობა</t>
  </si>
  <si>
    <t>მრავალსართულიან კორპუსებში მცხოვრები მოსახლეობის საყოფაცხოვრებო პირობების გაუმჯობესება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</si>
  <si>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</si>
  <si>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</si>
  <si>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</si>
  <si>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</si>
  <si>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</si>
  <si>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rPr>
        <sz val="10"/>
        <color theme="1"/>
        <rFont val="Sylfaen"/>
        <family val="1"/>
        <charset val="204"/>
      </rPr>
      <t>მუნიციპალიტეტის 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</si>
  <si>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2.7 მუნიციპალური ცენტრების ინფრასტრუქტურული იერსახის გაუმჯობესება</t>
  </si>
  <si>
    <t>მუნიციპალიტეტის კეთილმოწყობის ღონისძიებათა უზრუნველყოფის პროგრამა</t>
  </si>
  <si>
    <t>მუნიციპალიტეტის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</si>
  <si>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</si>
  <si>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</si>
  <si>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</si>
  <si>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30.09</t>
  </si>
  <si>
    <t>განხორციელდება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</si>
  <si>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</si>
  <si>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</si>
  <si>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ქალაქ ზუგდიდის მუნიციპალიტეტის საკუთრებაში არსებული აქტივების კეთილმოწყობის ღონისძიებანი</t>
  </si>
  <si>
    <t>კეთილმოწყობილი ადმინისტრაციული ინფრასტრუქტურა</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</si>
  <si>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</si>
  <si>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სამშენებლო ზედამხედველობის, საპროექტო სახარჯთაღრიცხვო დოკუმენტაციის შედგენის და ექსპერტიზის ხარჯები</t>
  </si>
  <si>
    <t>სამშენებლო სამუშაოების დროულად და შეუფერხებლად წარმართვა</t>
  </si>
  <si>
    <t>მუნიციპალიტეტში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</si>
  <si>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</si>
  <si>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</si>
  <si>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</si>
  <si>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</si>
  <si>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</si>
  <si>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</si>
  <si>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</si>
  <si>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</si>
  <si>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3</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</si>
  <si>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</si>
  <si>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</si>
  <si>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სკოლისგარეშე სწავლისა და სახელოვნებო სკოლების ხელშეწყობის პროგრამა</t>
  </si>
  <si>
    <t>ინტელექტუალური თამაშების ჩატარება გუნდების მონაწილეობით, საესტრადო სიმღერების ფესტივალი, ფოლკლორული ფესტივალის ჩატარება, სასწავლო შემოქმედებითი კონცერტი მოსწავლის მონაწილეობით</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</si>
  <si>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</si>
  <si>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</si>
  <si>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12.1 რეგიონში კულტურული და სპორტული ინფრასტრუქტურის რეაბილიტაცია და განვითარება</t>
  </si>
  <si>
    <t xml:space="preserve"> მუნიციპალიტეტის სპორტის განვითარების ცენტრი</t>
  </si>
  <si>
    <t>მოსწავლეები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</si>
  <si>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</si>
  <si>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</si>
  <si>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ხელოვნებისა და კულტურის ხელშეწყობის პროგრამა </t>
  </si>
  <si>
    <t>ცნობილი და ახალგაზრდა ზუგდიდიელი მხატვრების გამოფენის ორგანიზება. მოსწავლეები მიიღებენ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მოსწავლეები მიიღებენ სახვით ხელოვნებაში გამოცდილი პედაგოგებისგან გაკვეთილს,</t>
  </si>
  <si>
    <t>საბიბლიოთეკო დარგის განვითარების პროგრამა</t>
  </si>
  <si>
    <t xml:space="preserve">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t>
  </si>
  <si>
    <t xml:space="preserve">კულტურული ღონისძიებების დაფინანსება </t>
  </si>
  <si>
    <t>სხვადასხვა სახის კულტურული ღონისძიებების ორგანიზება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</si>
  <si>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</si>
  <si>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</si>
  <si>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საინფორმაციო-საგამომცემლო საქმიანობა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</si>
  <si>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</si>
  <si>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 xml:space="preserve">ახალგაზრდული და გენდერული პროგრამების დაფინანსება  </t>
  </si>
  <si>
    <t xml:space="preserve">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ზუგდიდის მუნიციპალიტეტის მერიის საჩუქარი ზუგდიდელ სოციალურად დაუცველ წარმატებულ ახალგაზრდებს, </t>
  </si>
  <si>
    <t>11. სოციალური უზრუნველყოფისა და ჯანმრთელობის დაცვის ქმედითი სისტემის ჩამოყალიბება</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</si>
  <si>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</si>
  <si>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</si>
  <si>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ზუგდიდის მუნიციპალიტეტის ტერიტორიაზე მცხოვრები სოციალურად დაუცველი მოქალაქეების ცხელი სადილით უზრუნველყოფა</t>
  </si>
  <si>
    <t>ომის ვეტერანთა სოციალური დაცვის ღონისძიებები</t>
  </si>
  <si>
    <t>ზუგდიდის მუნიციპალიტეტის ტერიტორიაზე მცხოვრები ადგილობრივი და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</si>
  <si>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</si>
  <si>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</si>
  <si>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</si>
  <si>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მრავალშვილიანი ოჯახის, დედ-მამით ობოლი ბავშვის, მარტოხელა დედის,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</si>
  <si>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</si>
  <si>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</si>
  <si>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შეზღუდული შესაძლებლობის მქონე პირთა სოციალური დაცვა და რეაბილიტაცია</t>
  </si>
  <si>
    <t>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</si>
  <si>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</si>
  <si>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</si>
  <si>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</si>
  <si>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</si>
  <si>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</si>
  <si>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</si>
  <si>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</si>
  <si>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</si>
  <si>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სოციალურად დაუცველი, დედ-მამით ობოლი ბავშვის, მეორე მსოფლიო ომის ვეტერანის და სოციალური საცხოვრისის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</si>
  <si>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</si>
  <si>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ტრანსპორტით შეღავათიანი მგზავრობის თანადაფინანსების პროგრამა</t>
  </si>
  <si>
    <t xml:space="preserve">ზუგდიდის მუნიციპალიტეტის ტერიტორიაზე მცხოვრებ პენსიონერთა  და სოციალურად დაუცველი სტუდენტების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</si>
  <si>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</si>
  <si>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</si>
  <si>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ოჯახების ფინანსური ხელშეწყობა, უსახლკაროდ დარჩენილი სოციალურად დაუცველი ოჯახის ბინის ქირით უზრუნველყოფა</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</si>
  <si>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</si>
  <si>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</si>
  <si>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</si>
  <si>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</si>
  <si>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სოციალურად დაუცველი მოსახლეობის  გათბობის  საშუალებებით მხარდაჭერის  და კრიზისულ მდგომარეობაში მყოფი ოჯახების მატერიალური დახმარების პროგრამა</t>
  </si>
  <si>
    <t>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</si>
  <si>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</si>
  <si>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</si>
  <si>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სამედიცინო დახმარების პროგრამა</t>
  </si>
  <si>
    <t>ზუგდიდის მუნიციპალიტეტის ტერიტორიაზე რეგისტრირებული ადგილობრივი და დევნილი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</si>
  <si>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</si>
  <si>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</si>
  <si>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</si>
  <si>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</si>
  <si>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უსახლკაროდ და მძიმე საცხოვრებელი პირობების მქონე პირთა საცხოვრებელი ფართით უზრუნველყოფის პროგრამა</t>
  </si>
  <si>
    <t>უსახლკაროდ და მძიმე საცხოვრებელი პირობების მქონე პირთათვის მცირე მოცულობის სახლების მშენებლობა</t>
  </si>
  <si>
    <t>სოციალურად დაუცველი ოჯახების და მოწყვლადი ჯგუფების საყოფაცხოვრებო პირობების გაუმჯობესების მიზნით სხვადასხვა ორგანიზაციებისა და ფიზიკური პირების მიერ წარმოდგენილი პროექტების თანადაფინანსება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</si>
  <si>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</si>
  <si>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</si>
  <si>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რეგიონში განსახორციელებელი პროექტების ფონდის (რგპფ) პროექტები 2019 - 20 წელი</t>
  </si>
  <si>
    <t>აბასთუმნის ადმინისტრაციულ ერთეულში  გზის რეაბილიტაცია (მესამე ეტაპი)</t>
  </si>
  <si>
    <t>რეაბილიტირებული გზით სარგებელს მიიღებს 1000 ადამიანი.</t>
  </si>
  <si>
    <t>ნოემბერი</t>
  </si>
  <si>
    <t>მრავალწლიანი შესყიდვა დარჩენილი ღირებულებით</t>
  </si>
  <si>
    <t xml:space="preserve">ბაშის საავტომობილო გზის რეაბილიტაცია  </t>
  </si>
  <si>
    <t>რეაბილიტირებული გზით სარგებელს მიიღებს 1600 ადამიანი.</t>
  </si>
  <si>
    <t xml:space="preserve">ორულუ- კიროვის გზის მონაკვეთის რეაბილიტაცია </t>
  </si>
  <si>
    <t>რეაბილიტირებული გზით სარგებელს მიიღებს 2300 ადამიანი.</t>
  </si>
  <si>
    <t>საბავშვო ბაღში საძინებელი ოთახის მიშენება (რეკონსტრუქცია რეაბილიტაცია)</t>
  </si>
  <si>
    <t>მოწყობილი საბავშვო ბაღით ისარგებლებს 400 ბენეფიციარი.</t>
  </si>
  <si>
    <t>ზუგდიდის მუნიციპალიტეტის ნარაზენი შამადელას ადმინისტრაციული ერთეულების, დამაკავშირებელი გზის მონაკვეთის რეაბილიტაცია (ნარაზენის ნაწილი)</t>
  </si>
  <si>
    <t>რეაბილიტირებული გზით სარგებელს მიიღებს 4500 ადამიანი.</t>
  </si>
  <si>
    <t>ნარაზენის გზის რეაბილიტაცია ( საბეჭვაიოს უბანი   2200მ )</t>
  </si>
  <si>
    <t>რეაბილიტირებული გზით სარგებელს მიიღებს 3500 ადამიანი.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</si>
  <si>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t>
  </si>
  <si>
    <t>რეაბილიტირებული გზით სარგებელს მიიღებს 2800 ადამიანი.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</si>
  <si>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t>
  </si>
  <si>
    <t>სანანაო - საფიფიოს  უნაბში ეკლესიასთან დამაკავშირებელ გზაზე ხიდის აშენება.( ღელე ყულისქური)</t>
  </si>
  <si>
    <t>რეაბილიტირებული გზით სარგებელს მიიღებს 400 ადამიანი.</t>
  </si>
  <si>
    <t>დ. ჯიქიას სახელობის პარკის კეთილმოწყობის მე-3 ეტაპის სამუშაოების შესრულება (სათამაშო მოედნის და სხვა გასართობი ადგილების მოწყობა)</t>
  </si>
  <si>
    <t xml:space="preserve">მოწყობილი პარკით ისარგბლებს 600 ბენეფიციარი </t>
  </si>
  <si>
    <t>ურთის ადმინისტრაციულ ერთეულში, ურთისა და აბასთუმნის დამაკავშირებელი საავტომობილო გზის რეაბილიტაცია</t>
  </si>
  <si>
    <t>ზუგდიდის მუნიციპალიტეტის უჩაშონას ადმინისტრაციულ ერთეულში მაცხოვრის კარის (გორკის ქუჩის) შემაერთებელი საავტომობილო გზის რეაბილიტაცია</t>
  </si>
  <si>
    <t>რეაბილიტირებული გზით სარგებელს მიიღებს 4200 ადამიანი.</t>
  </si>
  <si>
    <t>ცაიშისა და ცაცხვის ადმინისტრაციულ ერთეულებში (კურორტის მონაკვეთი) საავტომობილო გზის რეაბილიტაცია</t>
  </si>
  <si>
    <t xml:space="preserve">ცენტრის კეთილმოწყობა </t>
  </si>
  <si>
    <t xml:space="preserve"> კეტილმოწყობილი ადმინისტრაციული ცენტრით ისარგებლებს 1200 ბენეფიციარი.</t>
  </si>
  <si>
    <t>საბავშვო ბაღის რეაბილიტაცია</t>
  </si>
  <si>
    <t>რეაბილიტირებული საბავშვო ბაღით ისარგებლებს 250 ბენეფიციარი.</t>
  </si>
  <si>
    <t>ჭაქვინჯის ადმინისტრაციულ ერთეულში N2 საბავშვო ბაღის რეაბილიტაცია</t>
  </si>
  <si>
    <t>რეაბილიტირებული საბავშვო ბაღით ისარგებლებს 120  ბენეფიციარი.</t>
  </si>
  <si>
    <t>რეაბილიტირებული გზით სარგებელს მიიღებს 1200 ადამიანი.</t>
  </si>
  <si>
    <t>ჩხოროწყუ-ჯიხაშკარი-წალენჯიხის,შიდა სახელმწიფოებრივი მნიშვნელობის გზის 7 კმ-ის მონაკვეთის რეაბილიტაცია (მოასფალტება)</t>
  </si>
  <si>
    <t>რეაბილიტირებული გზით სარგებელს მიიღებს 1250 ადამიანი.</t>
  </si>
  <si>
    <t>ჯიხაშკარის ადმინისტრაციულ ერთეულში სობოგას გზის რეაბილიტაცია</t>
  </si>
  <si>
    <t>ქალაქ ზუგდიდის მუნიციპალიტეტის  ტერიტორიაზე მრავალბინიანი საცხოვრებელი  კორპუსების ეზოებისა და მიმდებარე ტერიტორიის  კეთილმოწყობა (კ. გამსახურდიას ქ. N213; N215; სოხუმის ქ. N73; ლევან II დადიანის ქ. N2; N4; თამარ მეფის ქ. N27, N28, N29, N30, N32, N33; N35)</t>
  </si>
  <si>
    <t>კეთილმოწყობილი ეზოებით ისარგებელებს 450 ადგილობრივი ბენეფიციარი.</t>
  </si>
  <si>
    <t>ქალაქ ზუგდიდში სანიაღვრე არხების მშენებლობა- რეაბილიტაცია (  გრიბოედოვისა და გორის ქუჩა; შენგელიას ქუჩა;  წმინდა ნინოს ქუჩა; გორგასლის ქუჩა;  კლდიაშვილის ქუჩა; ივ. ჯავახიშვილის ქუჩა; მესხის ქუჩა)  (  ბუდაპეშტის ქუჩა; მ. ჯავახიშვილის ქუჩა; დავით ჯიქიას ქუჩა; რუსთაველის ქუჩა; ოდესის ქუჩა;  ქუთაისის ქუჩა; ტაბიძის ქუჩა; ტოლსტოის ქუჩა; კობახიძის ქუჩა; თაბუკაშვილის ქუჩა) (გოჩა ჯიქიას ქუჩა; ბერიას ქუჩა; სერგიას ქუჩა; სამგორის ქუჩა; ტურგენევის შესახვევი; კედიას ჩიხი; ალ. ჭავჭავაძის ქუჩა; ბაკურიანის ქუჩა; ბორჯომის ქუჩა;)</t>
  </si>
  <si>
    <t>მოწყობილი სანიაღვრე არხებით ისარგბელებს 2500 ბენეფიციარი.</t>
  </si>
  <si>
    <t>ქალაქ ზუგდიდში ტროტუარების რეაბილიტაცია</t>
  </si>
  <si>
    <t>რეაბილიტირებული ტროტუარებით ისარგებლებს 7000 ბენეფიციარი.</t>
  </si>
  <si>
    <t>ქ.ზუგდიდში ბენდელიანის ქუჩაზე შშს-ს მოსამსახურეთათვის გასაშენებელი კორპუსის მისასვლელი გზის ტროტუარისა და გარე განათების მოწყობა</t>
  </si>
  <si>
    <t>აღნიშნული პროექტის მოწყობით ისარეგბლებს 500 000 ბენეფიციარი.</t>
  </si>
  <si>
    <t>ნარაზენის ადმინისტრცაიული ერთეულისა და საჯიჯაოს დამაკავშირებელი გზის რეაბილიტაცია</t>
  </si>
  <si>
    <t>რეაბილიტირებული გზით ისარგებლებს 4000 ადამიანი.</t>
  </si>
  <si>
    <t>რუხის ადმინისტრაციულ ერთეულში ზ. თოდუას ქუჩაზე გზის რეაბილიტაცია</t>
  </si>
  <si>
    <t>რეაბილიტირებული გზით ისარგებლებს 2500 ადამიანი.</t>
  </si>
  <si>
    <t xml:space="preserve">აბასთუმანი-ნარაზენი ( საკუტალიოს უბანში გზის რეაბილიტაცია). </t>
  </si>
  <si>
    <t>რეაბილიტირებული გზით ისარგებლებს 500 ადამიანი.</t>
  </si>
  <si>
    <t>ჭითაწყარის ადმინისტრაციულ ერთეულში (ონარიის დასახლებაში) დევნილთა საცხოვრებელის სახელების სახურავების რეაბილიტაცია.</t>
  </si>
  <si>
    <t>რეაბილიტირებული გზით ისარგებლებს 1200 ადამიანი.</t>
  </si>
  <si>
    <t>ჭითაწყარის ადმინისტრაციულ ერთეულში გზის რეაბილიტაცია.</t>
  </si>
  <si>
    <t>რეაბილიტირებული გზით ისარგებლებს 700 ადამიანი.</t>
  </si>
  <si>
    <t>რუხის ადმინისტრაციულ ერთეულში საავადმყოფომდე მისასვლელი (ესართიას ქუჩა) გზის რეაბილიტაცია</t>
  </si>
  <si>
    <t>რეაბილიტირებული გზით ისარგებლებს 2100 ადამიანი.</t>
  </si>
  <si>
    <t>ქ. ზუგდდიდში საჭადრაკო სკოლის რეაბილიტაცია</t>
  </si>
  <si>
    <t>მოსარგებლე ბენეფიციართა რაოდნეობა შეადგენს 7000 ადამიანს;</t>
  </si>
  <si>
    <t>ტურისტული ცენტრის მშენებლობა</t>
  </si>
  <si>
    <t>ჩხოუშის ადმინისტრაციულ ერთეულში ზგის რეაბილიატაცია</t>
  </si>
  <si>
    <t xml:space="preserve">ზედაეწერის ადმინისტრაციულ ერთეულში  ცენტრში სავტომობილო გზის რეაბილიტაცია. </t>
  </si>
  <si>
    <t>რეაბილიტირებული გზით ისარგებლებს 800 ადამიანი.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</si>
  <si>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t>
  </si>
  <si>
    <t>ოფაჩხაფუს  ადმინისტრაციულ ერთეულში ახალსოფლის  ცენტრიდან ოფაჩხაფუს ცენტრამდე   გზის  რეაბილიტაცია.</t>
  </si>
  <si>
    <t>რეაბილიტირებული გზით ისარგებლებს 250 ადამიანი.</t>
  </si>
  <si>
    <t>ჩხორიას ადმინისტრაციულ ერთეულში წყალმომარაგების ქსელის მოწყობა</t>
  </si>
  <si>
    <t>რეაბილიტირებული გზით ისარგებლებს 300 ადამიანი.</t>
  </si>
  <si>
    <t>გრიგოლიშის ადმინისტრაციულ ერთეულსი გზის რეაბილიტაცია</t>
  </si>
  <si>
    <t>დარჩელის საბავშვო ბაღის რეაბილიტაცია</t>
  </si>
  <si>
    <t xml:space="preserve">ბაღმარანის გზის რეაბილიტაცია </t>
  </si>
  <si>
    <t>რეაბილიტირებული გზით ისარგებლებს 200 ადამიანი.</t>
  </si>
  <si>
    <t>ანაკლია-განმუხურის ადმინისტრაციულ ერთეულებში გამწვანების სამუშაოების განხორციელება და არსებულ ინფრასტრუქტურის რეაბილიტაცია</t>
  </si>
  <si>
    <t>მოსარგებლე ბენეფიციართა რაოდენობა შეადგენს 10000 ადამიანს</t>
  </si>
  <si>
    <t>ქ. ზუგდიდში  თამარ მეფის ქუჩაზე ეზოს კეტილმოწყობა, კანალიზაციის სიტემის რეაბილიტაცია და წყალსაწრეტი არხის მოწყობა.</t>
  </si>
  <si>
    <t>მოსარგებლე ბენეფიციართა რაოდენობა შეადგენს 5000 ადამიანს</t>
  </si>
  <si>
    <t>ქ. ზუგდიდში  საბავშვო მოედნების მოწყობა.</t>
  </si>
  <si>
    <t>ქ. ზუგდიდში  განწვანების სამუშაოების განხორციელება, მინი სკვერების მოწყობა;</t>
  </si>
  <si>
    <t>ქ. ზუგდიდში  ფაიფურის დასახლებაში ვეტერანთა ხეივნის რეაბილიტაცია.</t>
  </si>
  <si>
    <t>ახალკახათის სანიაღვრე არხის მოწყობა დარჩელის საზღვრამდე</t>
  </si>
  <si>
    <t>მოწყობილი სანიაღვრე არხით მოსარგებლე ბენეფიციარი შედაგენს 1200 ადამიანს.</t>
  </si>
  <si>
    <t>ჯუმთან დამაკაშირებელი გზის რეაბილიტაცია</t>
  </si>
  <si>
    <t>რეაბილიტირებული გზით იარგებლებს 2500 ადამიანი</t>
  </si>
  <si>
    <t>სანარაუშვილოს უბაში ხიდის რეაბილიტაცია</t>
  </si>
  <si>
    <t>რეაბილიტირებული ხიდით იარგებლებს 600 ადამიანი</t>
  </si>
  <si>
    <t xml:space="preserve">საბავშვო ბაღის აშენება ზემო დარჩელის ცენტრში ( ტელმანი) </t>
  </si>
  <si>
    <t>აშენებული საბავშვო ბაღით ისარგებლებს 50 აღსაზრდელი და სარგებელს მიიღებს 1200 ადამიანი.</t>
  </si>
  <si>
    <t>დავითიანში საბავშვო ბაღის აღდგენა</t>
  </si>
  <si>
    <t>აღდგენილი საბავშვო ბაღით ისარგებლებს 50 აღსაზრდელი და სარგებელს მიიღებს 300 ბენეფიციარი.</t>
  </si>
  <si>
    <t>ხიდის  რეაბილიტაცია დავითიანიდან ცაიშის გზაზე</t>
  </si>
  <si>
    <t>რეაბილიტირებული ხიდით ისარგებლებს 600 ბენეფიციარი.</t>
  </si>
  <si>
    <t>ინგირის საბავშვო ბაღის მშენებლობა</t>
  </si>
  <si>
    <t>აშენებული საბავშვო ბაღით ისარგებლებს 80 აღსაზრდელი და სარგებელს მიიღებს 2500 ადამიანი.</t>
  </si>
  <si>
    <t>კახათი შამგონას გზის რეაბილიტაცია(ჩახაია , თორია) ქუჩის რეაბილიტაცია</t>
  </si>
  <si>
    <t>რეაბილიტირებული გზით ისარგებლებს 650 ადამიანი.</t>
  </si>
  <si>
    <t>რეაბილიტირებული გზით ისარგებლებს 2300 ბენეფიციარი.</t>
  </si>
  <si>
    <t>ნალიმის  უბანში გზების რეაბილიტაცია</t>
  </si>
  <si>
    <t>რეაბილიტირებული გზით ისარგებლებს 600 ბენეფიციარი.</t>
  </si>
  <si>
    <t>რეაბილიტირებული გზით ისარგებლებს 2800 ბენეფიციარი.</t>
  </si>
  <si>
    <t>ნაცატუს საბაშვო ბაღის რეაბილიტაცია</t>
  </si>
  <si>
    <t>რეაბილიტირებული საბავშვო ბაღით ისარგებლებს 50 აღსაზრდელი და 400 ბენეფიციარი.</t>
  </si>
  <si>
    <t>გადამწონის ბინების წინ გზის რეაბილტაცია</t>
  </si>
  <si>
    <t>რეაბილიტირებული გზით ისარგებლებს 200  ბენეფიციარი.</t>
  </si>
  <si>
    <t>ხიდების რეაბილიტაცია</t>
  </si>
  <si>
    <t>რეაბილიტირებული ხიდით ისარგებლებს 1200  ბენეფიციარი.</t>
  </si>
  <si>
    <t>ოდიშის ადმინისტრაციულ ერთეულში ცენტრიდან N1 სასაფლაომდე საავტომობილო გზის რეაბილიტაცია.</t>
  </si>
  <si>
    <t>რეაბილიტირებული გზით ისარგებლებს 3200 ბენეფიციარი.</t>
  </si>
  <si>
    <t>ყულიშკარი - უჩაშონას დამაკავშირებელის გზის ბეტონის საფარით მოწყობა ( მე1 ეტაპი)</t>
  </si>
  <si>
    <t>რეაბილიტირებული გზით ისარგებლებს 1200 ბენეფიციარი.</t>
  </si>
  <si>
    <t>რუხში საბავშვო ბაღის აშენება</t>
  </si>
  <si>
    <t>აშენებული საბავშვო ბაღით ისარგებლებს 80 აღსაზრდელი და სარგებელს მიიღებს 1200 დამიანი.</t>
  </si>
  <si>
    <t>რეაბილიტირებული გზით ისარგებლებს 4200 ბენეფიციარი.</t>
  </si>
  <si>
    <t>შამგონას ახალი საბავშვო ბაღის აშენება</t>
  </si>
  <si>
    <t>აშენებული საბავშვო ბაღით ისარგებლებს 80 აღსაზრდელი და სარგებელს მიიღებს 450 დამიანი.</t>
  </si>
  <si>
    <t>ხიდი შამგონა კახათის გადასასვლელი</t>
  </si>
  <si>
    <t>რეაბილიტირებული ხიდით ისარგებლებს 1600 ბენეფიციარი</t>
  </si>
  <si>
    <t>ნაფატუს უბნის ცენტრალური გზის მოასფალტება (1.5 კმ-ზე)</t>
  </si>
  <si>
    <t>რეაბილიტირებული ხიდით ისარგებლებს 2500 ბენეფიციარი</t>
  </si>
  <si>
    <t>ჭითაწყარის საბავშვო ბაღის მშენებლობა</t>
  </si>
  <si>
    <t>აშენებული საბავშვო ბაღით ისარგებლებს 80 აღსაზრდელი და სარგებელს მიიღებს 1600 დამიანი.</t>
  </si>
  <si>
    <t>მოწყობილი საცხოვრებელი სახლების ეზოიებით მოსარგებლე ბენეფიციართა რაოდენობა შეადგენს 450 ადამიანს.</t>
  </si>
  <si>
    <t>ქალაქ ზუგდიდში სანიაღვრე არხების მშენებლობა- რეაბილიტაცია (გოჩა ჯიქიას ქუჩა; ბერიას ქუჩა; სერგიას ქუჩა; სამგორის ქუჩა; ტურგენევის შესახვევი; კედიას ჩიხი; ალ. ჭავჭავაძის ქუჩა; ბაკურიანის ქუჩა; ბორჯომის ქუჩა;)</t>
  </si>
  <si>
    <t>ქალაქ ზუგდიდშისაავტომობილო გზების რეაბილიტაცია (თავისუფლების ქუჩა; ნინოშვილის ქუჩა; თეთრი გიორგის ქუჩა; ერევნის ქუჩა; ლაზის ქუჩა; ჩიქობავას ქუჩა; გოგებაშვილის ქუჩა; თამარ მეფის ქუჩა; ჯანაშიას ქუჩა; ბარამიას ქუჩა; თათარიშვილის ქუჩა; ბორჯომის ქუჩა (შესახვევებით)</t>
  </si>
  <si>
    <t>რეაბილიტირებული გზით ისარგებლებს 2200 ბენეფიციარი.</t>
  </si>
  <si>
    <t>დამატებითი პროექტები</t>
  </si>
  <si>
    <t>ქალაქ ზუგდიდშისაავტომობილო გზების რეაბილიტაცია(თაბუკაშვილის ქუჩა; კ. გამსახურდიას ქუჩა; ი. მეუნარგიას ქუჩა)</t>
  </si>
  <si>
    <t>რეაბილიტირებული გზით ისარგებლებს 980 ადამიანი.</t>
  </si>
  <si>
    <t>11: სოციალური უზრუნველყოფისა და ჯანმრთელობის დაცვის ქმედითი სისტემის ჩამოყალიბება</t>
  </si>
  <si>
    <t>11.6.რეგიონის მოსახლეობისტვის კვალიფიციური სამედიცინო პერსონალით დაკომპლექტებული საავადმყოფოს გეოგრაფიულიდა ფინანსური ხელმისაწვდომობის უზრუნველყოფა</t>
  </si>
  <si>
    <t>ქ.ზუგდიდში სასწრაფო სამედიცინო ცენტრის მშენებლობა</t>
  </si>
  <si>
    <t>თანამედროვე სტანდარტებით, კეთილმოწყობილი სამედიცინო პუნქტი</t>
  </si>
  <si>
    <t xml:space="preserve">რეგიონში განსახორციელებელი პროექტების ფონდის (რგპფ) სარეზერვო პროექტები 2019-20 წელი </t>
  </si>
  <si>
    <t>უჩაშონას ადმინისტრაციულ ერთეულში გზის რეაბილიტაცია (გორკის ქუჩა)</t>
  </si>
  <si>
    <t>რეაბილიტირებული გზით ისარგებლებს 5000 ბენეფიციარი</t>
  </si>
  <si>
    <t>რეაბილიტირებული გზით ისარგებლებს 300 ბენეფიციარი</t>
  </si>
  <si>
    <t>ნაწულუკუს ადმინისტრაციული ერთეულიდან წალნჯიხის მუნიციპალიტეტის სოფელ ლიას საზღვრამდე  გარე განათების მოწყობა</t>
  </si>
  <si>
    <t>მოწყობილი განათების სისტემით ისარგებლებს როგორც 2 მუნიციპალიტეტის ბენეფიციარი</t>
  </si>
  <si>
    <t>ნაცატუს ადმინისტრაციულ ერთეულში გზის რეაბილიტაცია</t>
  </si>
  <si>
    <t>რეაბილიტირებული გზით ისარგებლებს 500 ბენეფიციარი</t>
  </si>
  <si>
    <t>ნარაზენის ადმინისტრაციულ ერთეულში (საკალანდიოს უბანში) გზის რეაბილიტაცია</t>
  </si>
  <si>
    <t>რეაბილიტირებული გზით ისარგებლებს 250  ბენეფიციარი</t>
  </si>
  <si>
    <t>ნარაზენის ადმინისტრაციულ ერთეულში (საპერტიოს აღმართის) გზის რეაბილიტაცია</t>
  </si>
  <si>
    <t>ნარაზენის ადმინისტრაციულ ერთეულში სატორონჯეს ხიდის მოწყობა)</t>
  </si>
  <si>
    <t>რეაბილიტირებული ხიდით ისარგებლებს 300  ბენეფიციარი</t>
  </si>
  <si>
    <t>ქ. ზუგდიდში კოსტავას ქუჩის რეაბილიტაცია (გზა, ტროტუარი) დადვანის ქუჩიდან კოსტავას ქუჩის ხიდამდე</t>
  </si>
  <si>
    <t>მოწყობილი გზითა და ტროტუარით ისარგებლებს ზუგდიდის მუნიციპალიტეტის მთლიანი მოსახლეობა</t>
  </si>
  <si>
    <t>რეაბილიტირებული ხიდით ისარგებლებს 1000  ბენეფიციარი</t>
  </si>
  <si>
    <t>ბაღმარანის ადმინისტრაციულ ერთეულში გზის რეაბილიტაცია</t>
  </si>
  <si>
    <t>რეაბილიტირებული ხიდით ისარგებლებს 800  ბენეფიციარი</t>
  </si>
  <si>
    <t>ნარაზენის ადმინისტრაციულ ერთეულში მინი სტადიონის მოწყობა</t>
  </si>
  <si>
    <t>მოწყობილი სტადიონით ისარგებლებს 300 ბენეფიციარი</t>
  </si>
  <si>
    <t>შამადელას ადმინისტრაციულ ერთეულში მინი სტადიონის მოწყობა</t>
  </si>
  <si>
    <t>მოწყობილი სტადიონით ისარგებლებს 150 ბენეფიციარი</t>
  </si>
  <si>
    <t>შამადელას ადმინისტრაციულ ერთეულში ცენტრში მოსაცდელის მოწყობა</t>
  </si>
  <si>
    <t>მოწყობილი მისაცელით სარგებლებს 300 ბენეფიციარი</t>
  </si>
  <si>
    <t>შამადელას ადმინისტრაციულ ერთეულში N14 სასაფლაოს შემოკავება</t>
  </si>
  <si>
    <t>პროექტით ისარგებლებს სოფლის მთლიანი მოსახლეობა</t>
  </si>
  <si>
    <t>ხეცერას ადმინისტრაციულ ერთეულშიმინი სტადიონის მოწყობა</t>
  </si>
  <si>
    <t>მოწყობილი სტადიონით ისარგებლებს 100  ბენეფიციარი</t>
  </si>
  <si>
    <t>ცაცხვის ადმინისტრაციულ ერთეულში (რკინიგზის გზის 100მ.) გზის რეაბილიტაცია</t>
  </si>
  <si>
    <t>რეაბილიტირებული გზით ისარგებლებს 5000  ბენეფიციარი</t>
  </si>
  <si>
    <t>ოქტომბრის ადმინისტრაციულ ერთეულში ცენტრში გზის რეაბილიტაცია</t>
  </si>
  <si>
    <t>რეაბილიტირებული გზით ისარგებლებს 500  ბენეფიციარი</t>
  </si>
  <si>
    <t>სულ ჯამი</t>
  </si>
  <si>
    <t>საბავშვო ბაღები 2019-2020</t>
  </si>
  <si>
    <t>ჭითაწყარის ადმინისტრაციულ ერთეულში საბავშვო ბაღის მშენებლობა</t>
  </si>
  <si>
    <t>რუხის ადმინისტრაციულ ერთეულში საბავშვო ბაღის მშენებლობა</t>
  </si>
  <si>
    <t>შამგონას ადმინისტრაციულ ერთეულში საბავშვო ბაღის მშენებლობა</t>
  </si>
  <si>
    <t>ჯუმის ადმინისტრაციულ ერთეულში საბავშვო ბაღის მშენებლობა</t>
  </si>
  <si>
    <t>კოკის ადმინისტრაციულ ერთეულში არსებულ საბავშვო ბაღში საძიენებელი ოთახის მიშენება</t>
  </si>
  <si>
    <t>ნაწულუკუს ადმინისტრაციულ ერთეულში საბავშვო ბაღის მშენებლობა</t>
  </si>
  <si>
    <t>2015 წელი</t>
  </si>
  <si>
    <t>2016 წელი</t>
  </si>
  <si>
    <t>2017 წელი</t>
  </si>
  <si>
    <t>2021 წელი</t>
  </si>
  <si>
    <t>7.3.4</t>
  </si>
  <si>
    <t>7.3.5</t>
  </si>
  <si>
    <t>7.3.6</t>
  </si>
  <si>
    <t>7.3.7</t>
  </si>
  <si>
    <t>7.3.8</t>
  </si>
  <si>
    <t>7.3.9</t>
  </si>
  <si>
    <t>7.3.10</t>
  </si>
  <si>
    <t>7.3.11</t>
  </si>
  <si>
    <t>7.3.12</t>
  </si>
  <si>
    <t>7.3.13</t>
  </si>
  <si>
    <t>7.3.14</t>
  </si>
  <si>
    <t>7.3.15</t>
  </si>
  <si>
    <t>რეგიონში განსახორციელებელი პროექტების ფონდის (რგპფ) პროექტები 2015-2017 წლებში</t>
  </si>
  <si>
    <t>12.განათლების, მეცნიერების, კულტურისა და სპორტის განვითარება</t>
  </si>
  <si>
    <t>12.4 კულტურული ინფრასტრუქტურის რეაბილიტაცია და განვითარება</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</si>
  <si>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</si>
  <si>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t>
  </si>
  <si>
    <t>აბაშის მუნიციპალიტეტი</t>
  </si>
  <si>
    <t>აბაშის მუნიციპალიტეტის სოფ.ტყვირში ბაღის ახალი შენობის მშენებლობა</t>
  </si>
  <si>
    <t>აბაშის მუნიციპალიტეტის სოფ. პირველ მაისში საბავშვო ბაღის შენობის მშენებლობა</t>
  </si>
  <si>
    <t>აბაშის მუნიციპალიტეტის სოფ. სეფიეთში საბავშვო ბაღის შენობის მშენებლობა</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</si>
  <si>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</si>
  <si>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</si>
  <si>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</si>
  <si>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 xml:space="preserve">2. საბაზისო ინფრასტრუქტურის გაუმჯობესება </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</si>
  <si>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</si>
  <si>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</si>
  <si>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აბაშის მუნიციპალიტეტის გამგეობა</t>
  </si>
  <si>
    <t>აღნიშნული სამუშაოების პროექტი მზად არის.</t>
  </si>
  <si>
    <t>მარანი-პირველი მაისი-გაუწყინარის გზის მოწყობა ასფალტო-ბეტონის საფარით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</si>
  <si>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</si>
  <si>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</si>
  <si>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</si>
  <si>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 xml:space="preserve">მარტი </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</si>
  <si>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</si>
  <si>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მუნიციპალიტეტში  გეზათის ცენტრიდან სკოლის მიმართულებით  გზის მოწყობა ასფალტო ბეტონით</t>
  </si>
  <si>
    <t>თებერვალი</t>
  </si>
  <si>
    <t>გარდამავალი პროექტი თანხით 283370 ლარი</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</si>
  <si>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</si>
  <si>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გარდამავალი პროექტი თანხით  104326 ლარი</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</si>
  <si>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</si>
  <si>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ქ. აბაშაში აკაკის ქუჩის ბოლოდან სოფ. კოდორის მიმართულებით  გზის მოწყობა ასფალტო ბეტონით</t>
  </si>
  <si>
    <t>გარდამავალი პროექტი თანხით 180000 ლარი</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</si>
  <si>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</si>
  <si>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</si>
  <si>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გარდამავალი პროექტი თანხით  90000 ლარი</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</si>
  <si>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</si>
  <si>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</si>
  <si>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</si>
  <si>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</si>
  <si>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</si>
  <si>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</si>
  <si>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გარდამავალი პროექტი თანხით  50000 ლარი</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</si>
  <si>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</si>
  <si>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</si>
  <si>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</si>
  <si>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გარდამავალი პროექტი თანხით 90000 ლარი</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</si>
  <si>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</si>
  <si>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</si>
  <si>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აბაშის მუნიციპალიტეტში სოფ. მარნიდან სოფ. თხმელარის მიმართულებით გზის ასფალტო-ბეტონით მოწყობა</t>
  </si>
  <si>
    <t>აკაკის ქუჩის ბოლოდან სოფ. კოდორის მიმართულებით გზის მოწყობა ასფალტო ბეტონით</t>
  </si>
  <si>
    <t>სოფ. ზანათში მდ. აბაშის ხიდიდან სკოლის მიმართულებით გზის მოწყობა</t>
  </si>
  <si>
    <t>სოფ. მარნის ცენტრიდან სოფ. პირველი მაისის მიმართულებით გზის მოწყობა ასფალტო-ბეტონით</t>
  </si>
  <si>
    <t>გამსახურდიას ქუჩის IV შესახვევის, გზის მოწყობა ასფალტო-ბეტონით</t>
  </si>
  <si>
    <t>ცანავას ქუჩა, გაზის კანტორიდან თავისუფლების ქუჩამდე, გზის მოწყობა ასფალტო-ბეტონით</t>
  </si>
  <si>
    <t>ნინოშვილის l შესახვევიდან იოსელიანის ქუჩის შეერთებამდე გზის მოწყობა ასფალტო-ბეტონით</t>
  </si>
  <si>
    <t>სოფ. მაცხოვრისკარიდან სოფ. ძველის აბაშის მიმართულებით გზის მოწყობა ასფალტო ბეტონის საფარით</t>
  </si>
  <si>
    <t>გეზათის ცენტრიდან სკოლის მიმართულებით გზის მოწყობა ასფალტო ბეტონით</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</si>
  <si>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</si>
  <si>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აბაშის ცენტრში ზვიად გამსახურდიასა და მერაბ კოსტავას სახელობის პარკის კეთილმოწყობის სამუშაოები</t>
  </si>
  <si>
    <t>თბილისი-სენაკი-ლესელიძის საერთაშორისო ავტომაგისტრალზე გარე განათების მოწყობა</t>
  </si>
  <si>
    <t>ქ. აბაშის ტერიტორიაზე ტროტუარების მოწყობის სამუშაოები</t>
  </si>
  <si>
    <t>აბაშის მუნიციპალიტეტის პ/მისის ადმინისტრაციული ერთეულის სოფ.თხმელარში, გზის მოწყობა ასფალტო-ბეტონის საფარით</t>
  </si>
  <si>
    <t>სოფ. მარანში ჯანელიძეების უბნიდან ცენტრალურ მაგისტრალამდე გზის მოწყობა ასფალტო ბეტონის საფარით</t>
  </si>
  <si>
    <t>აბაშის მუნიციპალიტეტეის სოფ. ზანათში ადგილობრივი მნიშვნელობის გზის მოასფალტებისა და გარე განათების მოწყობის სამუშაოები</t>
  </si>
  <si>
    <t>ქ. აბაშაში, ჩიქოვანის ქუჩაზე (ტაძართან),  რკინიგზის გადასასვლელთან,კილასონიასა და გამსახურდიას ჩიხებში გარე-განათებისა და გზის რეაბილიტაცია</t>
  </si>
  <si>
    <t>ქ. აბაშაში აღმაშენებლის ქუჩაზე, ვაჟა ფშაველას ქუჩის გადაკვეთამდე  გზის რეაბილიტაცია ასფალტო-ბეტონის საფარით</t>
  </si>
  <si>
    <t>სოფ. სუჯუნაში შიდასამიმოსვლო გზის მოწყობა ასფალტო ბეტონის საფარით</t>
  </si>
  <si>
    <t xml:space="preserve">ქ.აბაშაში ჯორჯიკიას ქუჩიდან პურსაცხობის გავლით თავისუფლების ქუჩამდე  გარე-განათებისა და გზის მოწყობა ასფალტო-ბეტონის საფარით </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</si>
  <si>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</si>
  <si>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ქ.აბაშაში  სსიპ ,,საგანგებო სიტუაციების კოორდინაციის და გადაუდებელი დახმარების ცენტრი“-ს ოფისის მშენებლობის სამუშაოები</t>
  </si>
  <si>
    <t>სუჯუნა-გულეიკარი-ჯაპანის გზის გადასახვევიდან სატრაქტოროს ქარხნამდე გზის მოწყობა ასფალტო-ბეტონით</t>
  </si>
  <si>
    <t>მოსახლეობის სოციალური დონის ამაღლება</t>
  </si>
  <si>
    <t>ქ. აბაშაში ტროტუარების მოწყობის სამუშაოები</t>
  </si>
  <si>
    <t>რეაბილიტირებული ტროტუარით მოსარგებლე 2500  ბენეფიციარი. საგზაო ინფრასტრუქტურისა და მოსახლეობის სოციალურ-ეკონომიური დონის გაუმჯობესება</t>
  </si>
  <si>
    <t>აბაშის მუნიციპალიტეტის 15 ადმინისტრაციულ ერთეულში საზოგადოებრივ-საგანმანათლებლო ცენტრის მშენებლობის, ადმინისტრაციულ შენობებში რემონტისა და ქალაქ აბაშაში კვათანის უბანში არსებული შენობის სარემონტო სამუშაოები</t>
  </si>
  <si>
    <t xml:space="preserve">მოსახლეობის სოციალური დონის ამაღლება </t>
  </si>
  <si>
    <t>სრული ღირებულება 564 997 პროექტი იქნება მრავალწლიანი შესყიდვა, 286 185 ლარი ანაზღაურდება 2020 წელს</t>
  </si>
  <si>
    <t>აბაშის მუნიციპალიტეტის სოფ. მარანში რკინიგზის გასწვრივ საჯარო სკოლის გავლით შიდასამიმოსვლო გზის მოწყობა ასფალტო-ბეტონით</t>
  </si>
  <si>
    <t>ქ. აბაშაში აკაკის მე-5 შესახვევში გზის მოწყობა ასფალტო ბეტონით</t>
  </si>
  <si>
    <t>სრული ღირებულება 274 888 პროექტი იქნება მრავალწლიანი შესყიდვა, 177 888 ლარი ანაზღაურდება 2020 წელს</t>
  </si>
  <si>
    <t>ქალაქ აბაშაში მრავალსართულიანი საცხოვრებელი სახლების ფასადების შეკეთება რეკონსტრუქციის სამუშაოები</t>
  </si>
  <si>
    <t>აბაშის მუნიციპალიტეტში სოფ. მარანში ცენტრალური ავტომაგისტრალიდან სოფ. ქოლობნის საზღვრამდე გზის რეაბილიტაცია ასფალტო-ბეტონის საფარით</t>
  </si>
  <si>
    <t>სრული ღირებულება 1 302 140 პროექტი იქნება მრავალწლიანი შესყიდვა, 781284 ლარი ანაზღაურდება 2020 წელს</t>
  </si>
  <si>
    <t xml:space="preserve">აბაშის მუნიციპალიტეტის სოფ. მაიდანში გზის მოწყობა მარტვილის მუნიციპალიტეტის საზღვრამდე ასფალტო ბეტონის საფარით </t>
  </si>
  <si>
    <t>სრული ღირებულება 821 190  პროექტი იქნება მრავალწლიანი შესყიდვა, 492714 ლარი ანაზღაურდება 2020 წელს</t>
  </si>
  <si>
    <t>9. ტურიზმის ინდუსტრიის მრავალმხრივი განვითარება</t>
  </si>
  <si>
    <t xml:space="preserve">9.3 ტურისტების მომსახურეობის დონის ამაღლება
</t>
  </si>
  <si>
    <t xml:space="preserve">აბაშის მუნიციპალიტეტის შემოსასვლელში მდ. ცხენისწყლის მიმდებარედ საინფორმაციო ცენტრის  მოწყობის სამუშაოები </t>
  </si>
  <si>
    <t>რეგიონში ტურიზმის მომსახურეობის დონის ამაღლება</t>
  </si>
  <si>
    <t>სრული ღირებულება 1389193 პროექტი იქნება მრავალწლიანი შესყიდვა, 718919 ლარი ანაზღაურდება 2020 წელს</t>
  </si>
  <si>
    <t>აბაშის მუნიციპალიტეტის სოფ. ბულვანში გზის მოწყობა ასფალტო ბეტონის საფარით</t>
  </si>
  <si>
    <t>სრული ღირებულება 286 338  პროექტი იქნება მრავალწლიანი შესყიდვა, 171803 ლარი ანაზღაურდება 2020 წელს</t>
  </si>
  <si>
    <t>აბაშის მუნიციპალიტეტის ტერიტორიაზე საზოგადოებრივი საგანმანათლებლო ცენტრების მშენებლობა</t>
  </si>
  <si>
    <t>აბაშის მუნიციპალიტეტში სოფ. პირველი მაისის ცენტრიდან სოფ. გაუწყინარის სკოლის გავლით სოფ. გაუწყინარის ბოლომდე გზის მოწყობა ასფალტო ბეტონით</t>
  </si>
  <si>
    <t xml:space="preserve">ქალაქ აბაშაში დავით კაჭარვას პირველი და მეორე შესახვევის დამაკავშირებელი გზაზე ასფალტო ბეტონის საფარისა და სანიაღვრე არხის მოწყობა </t>
  </si>
  <si>
    <t>ქალაქ აბაშაში შუბლაძის ქუჩის მოწყობა ასფალტო ბეტონის საფარით (მინი სტადიონამდე)</t>
  </si>
  <si>
    <t>აბაშის მუნიციპალიტეტის სოფ. წყემში N5 და N6 ქუჩების  გზის მოწყობა ასფალტო ბეტონით</t>
  </si>
  <si>
    <t>ქალაქ აბაშაში შუბლაძის ქუჩის პირველი შესახვევის მოწყობა ასფალტო ბეტონით</t>
  </si>
  <si>
    <t>გამსახურდიას მე-3 შესახვევში გზის მოწყობა ასფალტო ბეტონის საფარით თოფურიას ქუჩამდე</t>
  </si>
  <si>
    <t>აბაშის მუნიციპალიტეტის სოფ. წყემში (ყოფილ სამონადირეო მეურნეობამდე) გზის ასფალტო ბეტონით საფარის მოწყობა</t>
  </si>
  <si>
    <t>ქალაქ აბაშაში თოფურიას ქუჩაზე ასფალტო ბეტონის საფარისა და სანიაღვრე არხების მოწყობა</t>
  </si>
  <si>
    <t>აბაშის მუნიციპალიტეტის სოფ. საბოკუჩაოდან თბილისი სენაკი ლესელიძის ავტომაგისტრალამდე გზის მოწყობა ასფალტო ბეტონით</t>
  </si>
  <si>
    <t>აბაშის მუნიციპალიტეტში თბილისი სენაკი ლესელიძის ავტომაგისტრალიდან სოფ. ძიგურის მიმართულებით გზის მოწყობა ასფალტო ბეტონით</t>
  </si>
  <si>
    <t>ქალაქ აბაშაში გამსახურდიას მე-4 შესახვევში გზის მოწყობა ასფალტო ბეტონით</t>
  </si>
  <si>
    <t>აბაშის მუნიციპალიტეტის სოფ. პირველი მაისის ცენტრიდან კუდაეწერის ბოლომდე გზის მოწყობა ასფალტო ბეტონით</t>
  </si>
  <si>
    <t>აბაშის მუნიციპალიტეტის პირველი მაისის ცენტრიდან N5 ქუჩის გავლით გზის მოწყობა ასფალტო ბეტონით</t>
  </si>
  <si>
    <t>აბაშის მუნიციპალიტეტის სოფ. საგვაზაოდან ნორიოს სასაფლაომდე გზის მოწყობა ასფალტო ბეტონით</t>
  </si>
  <si>
    <t>აბაშის მუნიციპალიტეტში სოფ. საესაკოვოდან კოდორის მიმართულებით გზის მოწყობა ასფალტო ბეტონით</t>
  </si>
  <si>
    <t>აბაშის მუნიციპალიტეტში ტყვირის ადმინისტრაციული ერთეულის სოფ. ცილორიდან მაცხოვრისკარის ეკლესიამდე გზის მოწყობა ასფატო ბეტონის საფარით</t>
  </si>
  <si>
    <t>1.2 რეგიონული ადმინისტრაციისა და მუნიციპალიტეტების ადმინისტრაციული ინფრასტრუქტურის გაუმჯობესება</t>
  </si>
  <si>
    <t>აბაშის მუნიციპალიტეტის მერიის შენობის სარემონტო სამუშაოები</t>
  </si>
  <si>
    <t>გაუმჯობესდება საჯარო მოხელეების სამუშაო პირობები</t>
  </si>
  <si>
    <t>ქალაქ აბაშაში დ. კაჭარავასა და პაჭკორიას ქუჩების მოწყობა მშვიდობის ქუჩამდე  ასფალტო ბეტონით</t>
  </si>
  <si>
    <t>აბაშის მუნიციპალიტეტის სოფლებში გარე-განათების მოწყობა</t>
  </si>
  <si>
    <t>მნიშვნელოვნად გაზრდის დასაქმებას, შეამცირებს სიღარიბეს და გაზრდის შემოსავლებს. ამასთან მოწესრიგდება და განვითარდება ინფრასტრუქტურა; მოსახლეობას მიეცემა ნორმალურად გადაადგილების საშუალება.</t>
  </si>
  <si>
    <t>აბაშის მუციპალიტეტში რუსთაველის ქუჩა N2 მრავალბინიანი საცხოვრებელი სახლის მიმდებარედ საკანალიზაციო სეპტიკის მოწყობა</t>
  </si>
  <si>
    <t>აბაშის მუნიციპალიტეტის ტერიტორიაზე თანამედროვე ტიპის გარე განათების თაურების შეცვლის სამუშაოები</t>
  </si>
  <si>
    <t>ქალაქ აბაშაში გამსახურდიას პირველი შესახვევიდან კოწია კაპანელის ქუჩის გავლით შუბლაძის ქუჩამდე გზის მოწყობა ასფალტო ბეტონის საფარით</t>
  </si>
  <si>
    <t>ქალაქ აბაშაში ცენტრალური სტადიონის შემოღობვის, საკალათბურთო და საჩოგბურთო მოედნების აღდგენის სამუშაოები</t>
  </si>
  <si>
    <t>მოეწყობა  სტადიონზე სავარჯიშო მოედნები, თანამედროვე სტანდარტების შესაბამისად</t>
  </si>
  <si>
    <t xml:space="preserve">სხვა პროექტები </t>
  </si>
  <si>
    <t xml:space="preserve">12. განათლების, მეცნიერების, კულტურისა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</si>
  <si>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</si>
  <si>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კულტურის სახლის შენობის სარემონტო სამუშაოები</t>
  </si>
  <si>
    <t>ხელს შეუწყობს  ჯანსაღი თაობის აღზრდას</t>
  </si>
  <si>
    <t>სოფ. ნაესაკოვოს ცენტრიდან ცანავას ქუჩამდე გზის მოწყობა ასფალტო-ბეტონის საფართ</t>
  </si>
  <si>
    <t>მოსახლეობის ცხოვრების დონის ამარლება</t>
  </si>
  <si>
    <t>ქ. აბაშაში ცანავას ქუჩის მოწყობა ასფალტო-ბეტონის საფარით თბილისის-სენაკი-ლესელიძისავტო მაგისტრალამდე</t>
  </si>
  <si>
    <t>აბაშის მუნიციპალიტეტში ახალი სპორტული დარბაზის მშენებლობა</t>
  </si>
  <si>
    <t>სპორტული დარბაზის აშენება ხელს შეუწყობს მასობრივი სპორტის სახეობების განვითარებას და ჯანსაღი თაობის აღზრდას</t>
  </si>
  <si>
    <t>ჯამი:</t>
  </si>
  <si>
    <t>რეგიონში განსახორციელებელი პროექტების ფონდის (რგპფ) პროექტები 2018 წელს</t>
  </si>
  <si>
    <t>2.საბაზისო ინფრასტრუქტურის გაუმჯობესება</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</si>
  <si>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</si>
  <si>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r>
      <t>ქ</t>
    </r>
    <r>
      <rPr>
        <sz val="11"/>
        <color rgb="FF000000"/>
        <rFont val="Calibri"/>
        <family val="2"/>
      </rPr>
      <t xml:space="preserve">. </t>
    </r>
    <r>
      <rPr>
        <sz val="11"/>
        <color rgb="FF000000"/>
        <rFont val="Sylfaen"/>
        <family val="1"/>
      </rPr>
      <t>მარტვილში</t>
    </r>
    <r>
      <rPr>
        <sz val="11"/>
        <color rgb="FF000000"/>
        <rFont val="Calibri"/>
        <family val="2"/>
      </rPr>
      <t xml:space="preserve"> </t>
    </r>
    <r>
      <rPr>
        <sz val="11"/>
        <color rgb="FF000000"/>
        <rFont val="Sylfaen"/>
        <family val="1"/>
      </rPr>
      <t>საავტომობილო</t>
    </r>
    <r>
      <rPr>
        <sz val="11"/>
        <color rgb="FF000000"/>
        <rFont val="Calibri"/>
        <family val="2"/>
      </rPr>
      <t xml:space="preserve"> </t>
    </r>
    <r>
      <rPr>
        <sz val="11"/>
        <color rgb="FF000000"/>
        <rFont val="Sylfaen"/>
        <family val="1"/>
      </rPr>
      <t>გზების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</si>
  <si>
    <t>რეაბილიტირებული და კეთილმოწყობილი იქნება 3.43 კმ გზის სავალი ნაწილი, დამხმარე კომუნიკაციები, სანიაღვრე არხები. გზის მოცულობა შეადგენს 17000 კვ/მ-ს ერთეულის სავარაუდო ღირებულება 44 ლარს.</t>
  </si>
  <si>
    <t>ქ. მარტვილი</t>
  </si>
  <si>
    <t>03</t>
  </si>
  <si>
    <t>07</t>
  </si>
  <si>
    <t>მარტვილის მუნიციპალიტეტის მერია</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</si>
  <si>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ხუნწისა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ნაგვაზაოს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მეორე</t>
    </r>
    <r>
      <rPr>
        <sz val="11"/>
        <color rgb="FF000000"/>
        <rFont val="Calibri"/>
        <family val="2"/>
      </rPr>
      <t xml:space="preserve"> </t>
    </r>
    <r>
      <rPr>
        <sz val="11"/>
        <color rgb="FF000000"/>
        <rFont val="Sylfaen"/>
        <family val="1"/>
      </rPr>
      <t>ეტაპი</t>
    </r>
    <r>
      <rPr>
        <sz val="11"/>
        <color rgb="FF000000"/>
        <rFont val="Calibri"/>
        <family val="2"/>
      </rPr>
      <t>)</t>
    </r>
  </si>
  <si>
    <t>განხორციელდა 3905 კმ-გზის რეაბილიტაცია, სანიაღვრე არხები გზის მთლიან მონაკვეთზე. გზის მოცულობა შეადგენს 19346 კვ/მ-ს, ერთეულის(1კვ/მ) სავარაუდო ღირებულება 43ლარს.</t>
  </si>
  <si>
    <t>მარტვილი. სოფ. ხუნწი</t>
  </si>
  <si>
    <t>06</t>
  </si>
  <si>
    <t>09</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</si>
  <si>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სალხინოსა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წაჩხურას</t>
    </r>
    <r>
      <rPr>
        <sz val="11"/>
        <color rgb="FF000000"/>
        <rFont val="Calibri"/>
        <family val="2"/>
      </rPr>
      <t xml:space="preserve"> </t>
    </r>
    <r>
      <rPr>
        <sz val="11"/>
        <color rgb="FF000000"/>
        <rFont val="Sylfaen"/>
        <family val="1"/>
      </rPr>
      <t>უბნის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მეოთხე</t>
    </r>
    <r>
      <rPr>
        <sz val="11"/>
        <color rgb="FF000000"/>
        <rFont val="Calibri"/>
        <family val="2"/>
      </rPr>
      <t xml:space="preserve"> </t>
    </r>
    <r>
      <rPr>
        <sz val="11"/>
        <color rgb="FF000000"/>
        <rFont val="Sylfaen"/>
        <family val="1"/>
      </rPr>
      <t>ეტაპი</t>
    </r>
    <r>
      <rPr>
        <sz val="11"/>
        <color rgb="FF000000"/>
        <rFont val="Calibri"/>
        <family val="2"/>
      </rPr>
      <t>)</t>
    </r>
  </si>
  <si>
    <t>რეაბილიტირებული და კეთილმოწყობილი იქნება 1.43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5700 კვ/მ-ს ერთეულის სავარაუდო ღირებულება 74 ლარს.</t>
  </si>
  <si>
    <t>მარტვილი. სოფ. სალხინო</t>
  </si>
  <si>
    <r>
      <t>სოფ</t>
    </r>
    <r>
      <rPr>
        <sz val="11"/>
        <color rgb="FF000000"/>
        <rFont val="Calibri"/>
        <family val="2"/>
      </rPr>
      <t xml:space="preserve">. </t>
    </r>
    <r>
      <rPr>
        <sz val="11"/>
        <color rgb="FF000000"/>
        <rFont val="Sylfaen"/>
        <family val="1"/>
      </rPr>
      <t>დოშაყესა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დიდიჭყონის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xml:space="preserve"> (</t>
    </r>
    <r>
      <rPr>
        <sz val="11"/>
        <color rgb="FF000000"/>
        <rFont val="Sylfaen"/>
        <family val="1"/>
      </rPr>
      <t>პირველი</t>
    </r>
    <r>
      <rPr>
        <sz val="11"/>
        <color rgb="FF000000"/>
        <rFont val="Calibri"/>
        <family val="2"/>
      </rPr>
      <t xml:space="preserve"> </t>
    </r>
    <r>
      <rPr>
        <sz val="11"/>
        <color rgb="FF000000"/>
        <rFont val="Sylfaen"/>
        <family val="1"/>
      </rPr>
      <t>ეტაპი</t>
    </r>
    <r>
      <rPr>
        <sz val="11"/>
        <color rgb="FF000000"/>
        <rFont val="Calibri"/>
        <family val="2"/>
      </rPr>
      <t>)</t>
    </r>
  </si>
  <si>
    <t>მოხდება 3000 კმ-გზის რეაბილიტაცია, სანიაღვრე არხები გზის მთლიან მონაკვეთზე. გზის მოცულობა შეადგენს 15000 კვ/მ-ს, ერთეულის(1კვ/მ) სავარაუდო ღირებულება 68 ლარს.</t>
  </si>
  <si>
    <t>მარტვილი. სოფ. დოშაყე</t>
  </si>
  <si>
    <t>01</t>
  </si>
  <si>
    <t>04</t>
  </si>
  <si>
    <r>
      <t>სოფ</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პატარა</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მოწყობა</t>
    </r>
  </si>
  <si>
    <t>რეაბილიტირებული და კეთილმოწყობილი იქნება 2.0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63 ლარს.</t>
  </si>
  <si>
    <t>მარტვილი. სოფ. ინჩხური</t>
  </si>
  <si>
    <r>
      <t>სოფ</t>
    </r>
    <r>
      <rPr>
        <sz val="11"/>
        <color rgb="FF000000"/>
        <rFont val="Calibri"/>
        <family val="2"/>
      </rPr>
      <t xml:space="preserve">. </t>
    </r>
    <r>
      <rPr>
        <sz val="11"/>
        <color rgb="FF000000"/>
        <rFont val="Sylfaen"/>
        <family val="1"/>
      </rPr>
      <t>ნაჯახაოში</t>
    </r>
    <r>
      <rPr>
        <sz val="11"/>
        <color rgb="FF000000"/>
        <rFont val="Calibri"/>
        <family val="2"/>
      </rPr>
      <t xml:space="preserve"> </t>
    </r>
    <r>
      <rPr>
        <sz val="11"/>
        <color rgb="FF000000"/>
        <rFont val="Sylfaen"/>
        <family val="1"/>
      </rPr>
      <t>წმ</t>
    </r>
    <r>
      <rPr>
        <sz val="11"/>
        <color rgb="FF000000"/>
        <rFont val="Calibri"/>
        <family val="2"/>
      </rPr>
      <t xml:space="preserve">. </t>
    </r>
    <r>
      <rPr>
        <sz val="11"/>
        <color rgb="FF000000"/>
        <rFont val="Sylfaen"/>
        <family val="1"/>
      </rPr>
      <t>ბარბარეს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</si>
  <si>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67 ლარს.</t>
  </si>
  <si>
    <t>მარტვილი. სოფ. ნაჯახაო</t>
  </si>
  <si>
    <r>
      <t>სოფ</t>
    </r>
    <r>
      <rPr>
        <sz val="11"/>
        <color rgb="FF000000"/>
        <rFont val="Calibri"/>
        <family val="2"/>
      </rPr>
      <t xml:space="preserve">. </t>
    </r>
    <r>
      <rPr>
        <sz val="11"/>
        <color rgb="FF000000"/>
        <rFont val="Sylfaen"/>
        <family val="1"/>
      </rPr>
      <t>თამაკონში</t>
    </r>
    <r>
      <rPr>
        <sz val="11"/>
        <color rgb="FF000000"/>
        <rFont val="Calibri"/>
        <family val="2"/>
      </rPr>
      <t xml:space="preserve"> </t>
    </r>
    <r>
      <rPr>
        <sz val="11"/>
        <color rgb="FF000000"/>
        <rFont val="Sylfaen"/>
        <family val="1"/>
      </rPr>
      <t>მაცხოვრის</t>
    </r>
    <r>
      <rPr>
        <sz val="11"/>
        <color rgb="FF000000"/>
        <rFont val="Calibri"/>
        <family val="2"/>
      </rPr>
      <t xml:space="preserve"> </t>
    </r>
    <r>
      <rPr>
        <sz val="11"/>
        <color rgb="FF000000"/>
        <rFont val="Sylfaen"/>
        <family val="1"/>
      </rPr>
      <t>ამაღლების</t>
    </r>
    <r>
      <rPr>
        <sz val="11"/>
        <color rgb="FF000000"/>
        <rFont val="Calibri"/>
        <family val="2"/>
      </rPr>
      <t xml:space="preserve"> </t>
    </r>
    <r>
      <rPr>
        <sz val="11"/>
        <color rgb="FF000000"/>
        <rFont val="Sylfaen"/>
        <family val="1"/>
      </rPr>
      <t>სახელობის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r>
      <rPr>
        <sz val="11"/>
        <color rgb="FF000000"/>
        <rFont val="Calibri"/>
        <family val="2"/>
      </rPr>
      <t>(1,1</t>
    </r>
    <r>
      <rPr>
        <sz val="11"/>
        <color rgb="FF000000"/>
        <rFont val="Sylfaen"/>
        <family val="1"/>
      </rPr>
      <t>კმ</t>
    </r>
    <r>
      <rPr>
        <sz val="11"/>
        <color rgb="FF000000"/>
        <rFont val="Calibri"/>
        <family val="2"/>
      </rPr>
      <t>)</t>
    </r>
  </si>
  <si>
    <t>რეაბილიტირებული და კეთილმოწყობილი იქნება 1.1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კვ/მ-ს ერთეულის სავარაუდო ღირებულება 48 ლარს.</t>
  </si>
  <si>
    <t>მარტვილი. სოფ. თამაკონი</t>
  </si>
  <si>
    <t>ქ. მარტვილისა და სოფ. ნახუნაოს დამაკავშირებელი საავტომობილო გზის ა/ბეტონის საფარით რეაბილიტაცია</t>
  </si>
  <si>
    <t>რეაბილიტირებული და კეთილმოწყობილი იქნება 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26000 კვ/მ-ს ერთეულის სავარაუდო ღირებულება 40 ლარს.</t>
  </si>
  <si>
    <t>მარტვილი, სოფ. ნახუნაო</t>
  </si>
  <si>
    <t>ქ. მარტვილში, ნალეფსაოს უბანში საავტომობილო გზის ა/ბეტონის საფარით მოწყობის სამუშაოები</t>
  </si>
  <si>
    <t>რეაბილიტირებული და კეთილმოწყობილი იქნება 1.6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8441 კვ/მ-ს ერთეულის სავარაუდო ღირებულება 53 ლარს.</t>
  </si>
  <si>
    <t>მარტვილი, ნალეფსაო</t>
  </si>
  <si>
    <t>02</t>
  </si>
  <si>
    <t>05</t>
  </si>
  <si>
    <r>
      <t>სოფ</t>
    </r>
    <r>
      <rPr>
        <sz val="11"/>
        <color rgb="FF000000"/>
        <rFont val="Calibri"/>
        <family val="2"/>
      </rPr>
      <t xml:space="preserve">. </t>
    </r>
    <r>
      <rPr>
        <sz val="11"/>
        <color rgb="FF000000"/>
        <rFont val="Sylfaen"/>
        <family val="1"/>
      </rPr>
      <t>ინჩხური</t>
    </r>
    <r>
      <rPr>
        <sz val="11"/>
        <color rgb="FF000000"/>
        <rFont val="Calibri"/>
        <family val="2"/>
      </rPr>
      <t xml:space="preserve">, </t>
    </r>
    <r>
      <rPr>
        <sz val="11"/>
        <color rgb="FF000000"/>
        <rFont val="Sylfaen"/>
        <family val="1"/>
      </rPr>
      <t>დიდი</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</si>
  <si>
    <t>რეაბილიტირებული და კეთილმოწყობილი იქნება 2.1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90 ლარს.</t>
  </si>
  <si>
    <t>სოფ. ინჩხური</t>
  </si>
  <si>
    <t>სოფ.ბანძა ვედიდკარი-მუხურჩის დამაკავშირებელი ს/გზის ა/ბეტონის საფარით მოწყობის სამუშაოები</t>
  </si>
  <si>
    <t>რეაბილიტირებული და კეთილმოწყობილი იქნება 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25000 კვ/მ-ს ერთეულის სავარაუდო ღირებულება 80 ლარს.</t>
  </si>
  <si>
    <t>სოფ. ვედიდკარი</t>
  </si>
  <si>
    <t>ქ.მარტვილის 9 აპრილის ქუჩიდან სოფ.ხუნწის მიმართულებით გზის ა/ბეტონის საფარით მოწყობა</t>
  </si>
  <si>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12000 კვ/მ-ს ერთეულის სავარაუდო ღირებულება 52 ლარს.</t>
  </si>
  <si>
    <t>ქ. მარტვილი, სოფ. ხუნწი</t>
  </si>
  <si>
    <t>მარტვილის მუნიციპალიტეტის სოფ: აბედათში გზის ასფალტობეტონის საფარით მოწყობის სამუშაოები</t>
  </si>
  <si>
    <t>რეაბილიტირებული და კეთილმოწყობილი იქნება 4.5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20500 კვ/მ-ს ერთეულის სავარაუდო ღირებულება 56 ლარს.</t>
  </si>
  <si>
    <t>სოფ. აბედათი</t>
  </si>
  <si>
    <t>08</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</si>
  <si>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</si>
  <si>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დიდიჭყონის ადმინისტრაციულ ერთეულში სასწრაფო სამედიცინო დახმარების ცენტრის შენობის მშენებლობის სამუშაოები</t>
  </si>
  <si>
    <t>სასწრაფო სამედიცინო დახმარების თანამშრომლებს გაუუმჯობესდებათ  ყოველდღიური სამუშაო პირობები</t>
  </si>
  <si>
    <t>დიდიჭყონი</t>
  </si>
  <si>
    <t>სოფ. ნაგვაზაოსა და სოფ. ხუნწის დამაკავშირებელი გზის ა/ბეტონის საფარით მოწყობის სამუშაოები(პირველი ეტაპი)</t>
  </si>
  <si>
    <t>რეაბილიტირებული და კეთილმოწყობილი იქნება 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30000 კვ/მ-ს ერთეულის სავარაუდო ღირებულება 63 ლარს.</t>
  </si>
  <si>
    <t>სოფ. ნაგვაზაო, ხუნწი</t>
  </si>
  <si>
    <t>სოფ. ტალერის ნობულევის უბანში გზის ასფალტობეტონის საფარით მოწყობის სამუშაოები</t>
  </si>
  <si>
    <t>რეაბილიტირებული და კეთილმოწყობილი იქნება 2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60 ლარს.</t>
  </si>
  <si>
    <t>ტალერი, ნობულევი</t>
  </si>
  <si>
    <t>ქ. მარტვილის შიდა ქუჩების ა/ბეტონის საფარით მოწყობა</t>
  </si>
  <si>
    <t>რეაბილიტირებული და კეთილმოწყობილი იქნება 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20000 კვ/მ-ს ერთეულის სავარაუდო ღირებულება 50 ლარს.</t>
  </si>
  <si>
    <t>ქ. მარტვილი, ნახარებაო</t>
  </si>
  <si>
    <t>ქ. მარტვილის ნახარებაოს უბანში გვალიების დასახლებაში ს/გზის ა/ბეტონის საფარით მოწყობა</t>
  </si>
  <si>
    <t>რეაბილიტირებული და კეთილმოწყობილი იქნება 1.2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7000 კვ/მ-ს ერთეულის სავარაუდო ღირებულება 65 ლარს.</t>
  </si>
  <si>
    <t>მარტვილის მუნიციპალიტეტის სოფ. კურზუში, დღვანას უბანში გზის ა/ბეტონის საფარით მოწყობის სამუშაოები</t>
  </si>
  <si>
    <t>რეაბილიტირებული და კეთილმოწყობილი იქნება 1.3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5500 კვ/მ-ს ერთეულის სავარაუდო ღირებულება 54 ლარს.</t>
  </si>
  <si>
    <t>კურზუ, დღვანა</t>
  </si>
  <si>
    <t>სოფ. კიწიას ალერტის უბანში არსებულ წმ. გიორგის სახელობის ტაძართან მისასვლელი გზის  ა/ბეტონის საფარით მოწყობის სამუშაოები</t>
  </si>
  <si>
    <t>რეაბილიტირებული და კეთილმოწყობილი იქნება 2.4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9700 კვ.მ სავარაუდო ღირებულება 52 ლარს.</t>
  </si>
  <si>
    <t>კიწია, ალერტი</t>
  </si>
  <si>
    <r>
      <t xml:space="preserve"> </t>
    </r>
    <r>
      <rPr>
        <sz val="12"/>
        <color indexed="8"/>
        <rFont val="Sylfaen"/>
        <family val="1"/>
        <charset val="204"/>
      </rPr>
      <t>12: განათლების, მეცნიერების, კულტურის და სპორტის განვითარება</t>
    </r>
  </si>
  <si>
    <t>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</si>
  <si>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მარტვილის მუნიციპალიტეტში სკოლების სარეაბილიტაციო სამუშაოები.</t>
  </si>
  <si>
    <t>რეაბილიტირებული იქნება მარტვილის მუნიციპალიტეტში არსებული სკოლები, მოსწავლეებს და პედაგოგებს მიეცემათ საშუალება უფრო ეფექტურად წარმართონ სასწავლო პროცესები</t>
  </si>
  <si>
    <t>მარტვილი</t>
  </si>
  <si>
    <t>10</t>
  </si>
  <si>
    <t>სოფ. ლეხაინდრაოსა და ნოჯიხევის უბნის დამაკავშირებელი გზის ა/ბეტონის საფარით მოწყობა</t>
  </si>
  <si>
    <t>რეაბილიტირებული და კეთილმოწყობილი იქნება 3.5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16.700 კვ.მ სავარაუდო ღირებულება 56 ლარს.</t>
  </si>
  <si>
    <t>ლეხაინდრაო, ნოჯიხევი</t>
  </si>
  <si>
    <t>მარტვილის მუნიციპალიტეტის სოფელ სალხინოს ცენტრთან დამაკავშირებელი შიდა საავტომობილო გზის ა/ბეტონის
საფარით მოწყობის სამუშაოები</t>
  </si>
  <si>
    <t>რეაბილიტირებული და კეთილმოწყობილი იქნება 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 სავარაუდო ღირებულება 90 ლარს.</t>
  </si>
  <si>
    <t>სალხინო</t>
  </si>
  <si>
    <t>ქ. მარტვილის ცენტრის კეთილმოწყობის სამუშაოები</t>
  </si>
  <si>
    <t>რეაბილიტირებული იქნება ქ. მარტვილის ცენტრი, საგზაო ინფრასტრუქტურა მოეწყობა ქვაფენილებით, გაიზრდება ტურისტული პოტენციალი</t>
  </si>
  <si>
    <t xml:space="preserve">დიდიჭყონი-მეორე ნამიკოლაოს დამაკავშირებელი გზის ა/ბეტონის საფარით მოწყობის სამუშაო </t>
  </si>
  <si>
    <t>რეაბილიტირებული და კეთილმოწყობილი იქნება 9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45000 კვ.მ სავარაუდო ღირებულება 56 ლარს.</t>
  </si>
  <si>
    <t>დიდი ჭყონი, მეორე ნამიკოლაო თამაკონი</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</si>
  <si>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</si>
  <si>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მარტვილის მუნიციპალიტეტში საბავშვო ბაღების მშენებლობა</t>
  </si>
  <si>
    <t>......</t>
  </si>
  <si>
    <t>2018 წელს ადგილობრივი ბიუჯეტიდან რეგ ფონდის თანადაფინანსების თანხა</t>
  </si>
  <si>
    <t>სხვა პროექტები</t>
  </si>
  <si>
    <t>7.4.1</t>
  </si>
  <si>
    <t>7.4.2</t>
  </si>
  <si>
    <t>7.4.3</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</si>
  <si>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</si>
  <si>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</si>
  <si>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</si>
  <si>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</si>
  <si>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</si>
  <si>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</si>
  <si>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</si>
  <si>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</si>
  <si>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</si>
  <si>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15.04.</t>
  </si>
  <si>
    <t>30.05</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</si>
  <si>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</si>
  <si>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</si>
  <si>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</si>
  <si>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</si>
  <si>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t>15.04</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</si>
  <si>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</si>
  <si>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აპროექტი დასრულდა.</t>
  </si>
  <si>
    <t>მესტიის მუნიციპალიტეტი,სოფელი ნაკრა, ჭუბერი</t>
  </si>
  <si>
    <t>1.04</t>
  </si>
  <si>
    <t>მესტიის მუნიციპალიტეტის სოფ. იდლიანის საბავშვო ბაღის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</si>
  <si>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 პროექტი დასრულდა</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</si>
  <si>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</si>
  <si>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30.11</t>
  </si>
  <si>
    <t>მესტიის მუნიციპალიტეტის სოფ. ხაიშის საბავშვო ბაღის მშენებლობა</t>
  </si>
  <si>
    <t>პროექტი დასრულდა, აშენდა საბავშვო ბაღი</t>
  </si>
  <si>
    <t>მესტიის მუნიციპალიტეტის სოფ. ეცერში (ცენტრში) საბავშვო ბაღის მშენებლობა</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</si>
  <si>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</si>
  <si>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</si>
  <si>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</si>
  <si>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</si>
  <si>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</si>
  <si>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</si>
  <si>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</si>
  <si>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</si>
  <si>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</si>
  <si>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</si>
  <si>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</si>
  <si>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</si>
  <si>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ღირებულება203139  ლარი, აღნიშნული თანხიდან 51066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</si>
  <si>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</si>
  <si>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</si>
  <si>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</si>
  <si>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</si>
  <si>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</si>
  <si>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214941  ლარი, აღნიშნული თანხიდან 44852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</si>
  <si>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</si>
  <si>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</si>
  <si>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</si>
  <si>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</si>
  <si>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</si>
  <si>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</si>
  <si>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</si>
  <si>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</si>
  <si>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</si>
  <si>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</si>
  <si>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 xml:space="preserve"> 11: სოციალური უზრუნველყოფისა და ჯანმრთელობის დაცვის ქმედითი სისტემის ჩამოყალიბება</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</si>
  <si>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</si>
  <si>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მესტიის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 სამსახურს არ გააჩნია საკუთარი ოფისი, რაც უარყოფითად აისახება სამუშაო პროცესზე. პროექტის განხორციელების შედეგად აშენდება ოფისი,სადაც განთავსდება მესტიის სასწრაფო დახმარების ბრიგადები. ჯანდაცვის სამინისტროს მიერ შემუშავებულ იქნა სასწრაფო სამედიცინო დახმარების რაიონული სამსახურების ოფისების ასაშენებლად სრული ტიპიური საპროექტო და საინჟინრო დოკუმენტაცია, რომლის მიხედვითაც შენობის საპროექტო ფართია 164 კვ.მ</t>
  </si>
  <si>
    <t>1.08</t>
  </si>
  <si>
    <t>მესტიის მუნიციპალიტეტის სოფ. ლატალის  საბავშვო ბაღის მშენებლობა</t>
  </si>
  <si>
    <t>ბაღების პრობლემა უმთვრესია მესტიის მთელ ტეროტორიაზე,არსებული საბავშვო ბაღი ამორტიზებულია და საფრთხეს წარმოადგენს აღსაზრდელთათვის.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ბაღებს.ბავშვია, საბავშვო ბაღი გათვლილია 50 აღსაზრდელზე. მიმდინარეობს სამშენებლო სამუშაოები</t>
  </si>
  <si>
    <t>სოფელი ლატალი</t>
  </si>
  <si>
    <t xml:space="preserve">30.03.2018 </t>
  </si>
  <si>
    <t>30.10.2018</t>
  </si>
  <si>
    <t>დაბა მესტიის შიდა გზების რეაბილიტაცია (20 ქუჩა,10.4 კმ.)</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</si>
  <si>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სიგრძეა- 11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პროექტი განხორციელდება 2018-2019-2020 წლებში, ეტაპობრივად. 2018 წელს დაიწყო პროექტის განხორციელება, მიმდინარეობს ტენდერი 5 ქუჩის რეაბილიტაციის სამუშაოების შესყიდვაზე. </t>
  </si>
  <si>
    <t>15.06.2018</t>
  </si>
  <si>
    <t>15.11.2018</t>
  </si>
  <si>
    <t>01.04.2019</t>
  </si>
  <si>
    <t>30.11.2019</t>
  </si>
  <si>
    <r>
      <t>დაბა</t>
    </r>
    <r>
      <rPr>
        <b/>
        <sz val="12"/>
        <color rgb="FF000000"/>
        <rFont val="Calibri"/>
        <family val="2"/>
        <scheme val="minor"/>
      </rPr>
      <t xml:space="preserve"> </t>
    </r>
    <r>
      <rPr>
        <b/>
        <sz val="12"/>
        <color rgb="FF000000"/>
        <rFont val="Sylfaen"/>
        <family val="1"/>
      </rPr>
      <t>მესტიაში</t>
    </r>
    <r>
      <rPr>
        <b/>
        <sz val="12"/>
        <color rgb="FF000000"/>
        <rFont val="Calibri"/>
        <family val="2"/>
        <scheme val="minor"/>
      </rPr>
      <t xml:space="preserve"> </t>
    </r>
    <r>
      <rPr>
        <b/>
        <sz val="12"/>
        <color rgb="FF000000"/>
        <rFont val="Sylfaen"/>
        <family val="1"/>
      </rPr>
      <t>ავთანდილ</t>
    </r>
    <r>
      <rPr>
        <b/>
        <sz val="12"/>
        <color rgb="FF000000"/>
        <rFont val="Calibri"/>
        <family val="2"/>
        <scheme val="minor"/>
      </rPr>
      <t xml:space="preserve"> </t>
    </r>
    <r>
      <rPr>
        <b/>
        <sz val="12"/>
        <color rgb="FF000000"/>
        <rFont val="Sylfaen"/>
        <family val="1"/>
      </rPr>
      <t>ხერგიანის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 დაბა</t>
    </r>
    <r>
      <rPr>
        <b/>
        <sz val="12"/>
        <color rgb="FF000000"/>
        <rFont val="Calibri"/>
        <family val="2"/>
        <scheme val="minor"/>
      </rPr>
      <t xml:space="preserve"> </t>
    </r>
    <r>
      <rPr>
        <b/>
        <sz val="12"/>
        <color rgb="FF000000"/>
        <rFont val="Sylfaen"/>
        <family val="1"/>
      </rPr>
      <t>მესტიაში</t>
    </r>
    <r>
      <rPr>
        <b/>
        <sz val="12"/>
        <color rgb="FF000000"/>
        <rFont val="Calibri"/>
        <family val="2"/>
        <scheme val="minor"/>
      </rPr>
      <t xml:space="preserve"> </t>
    </r>
    <r>
      <rPr>
        <b/>
        <sz val="12"/>
        <color rgb="FF000000"/>
        <rFont val="Sylfaen"/>
        <family val="1"/>
      </rPr>
      <t>ერეკლე</t>
    </r>
    <r>
      <rPr>
        <b/>
        <sz val="12"/>
        <color rgb="FF000000"/>
        <rFont val="Calibri"/>
        <family val="2"/>
        <scheme val="minor"/>
      </rPr>
      <t xml:space="preserve"> </t>
    </r>
    <r>
      <rPr>
        <b/>
        <sz val="12"/>
        <color rgb="FF000000"/>
        <rFont val="Sylfaen"/>
        <family val="1"/>
      </rPr>
      <t>ფარჯიანის</t>
    </r>
    <r>
      <rPr>
        <b/>
        <sz val="12"/>
        <color rgb="FF000000"/>
        <rFont val="Calibri"/>
        <family val="2"/>
        <scheme val="minor"/>
      </rPr>
      <t xml:space="preserve"> </t>
    </r>
    <r>
      <rPr>
        <b/>
        <sz val="12"/>
        <color rgb="FF000000"/>
        <rFont val="Sylfaen"/>
        <family val="1"/>
      </rPr>
      <t>მეორე</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 მაქსიმე</t>
    </r>
    <r>
      <rPr>
        <b/>
        <sz val="12"/>
        <color rgb="FF000000"/>
        <rFont val="Calibri"/>
        <family val="2"/>
        <scheme val="minor"/>
      </rPr>
      <t xml:space="preserve"> </t>
    </r>
    <r>
      <rPr>
        <b/>
        <sz val="12"/>
        <color rgb="FF000000"/>
        <rFont val="Sylfaen"/>
        <family val="1"/>
      </rPr>
      <t>გვარლიანის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რეაბილიტაცია,ნუგზარ</t>
    </r>
    <r>
      <rPr>
        <b/>
        <sz val="12"/>
        <color rgb="FF000000"/>
        <rFont val="Calibri"/>
        <family val="2"/>
        <scheme val="minor"/>
      </rPr>
      <t xml:space="preserve"> </t>
    </r>
    <r>
      <rPr>
        <b/>
        <sz val="12"/>
        <color rgb="FF000000"/>
        <rFont val="Sylfaen"/>
        <family val="1"/>
      </rPr>
      <t>ჯაფარიძის</t>
    </r>
    <r>
      <rPr>
        <b/>
        <sz val="12"/>
        <color rgb="FF000000"/>
        <rFont val="Calibri"/>
        <family val="2"/>
        <scheme val="minor"/>
      </rPr>
      <t xml:space="preserve"> </t>
    </r>
    <r>
      <rPr>
        <b/>
        <sz val="12"/>
        <color rgb="FF000000"/>
        <rFont val="Sylfaen"/>
        <family val="1"/>
      </rPr>
      <t>ქუჩა,ჯონდო</t>
    </r>
    <r>
      <rPr>
        <b/>
        <sz val="12"/>
        <color rgb="FF000000"/>
        <rFont val="Calibri"/>
        <family val="2"/>
        <scheme val="minor"/>
      </rPr>
      <t xml:space="preserve"> </t>
    </r>
    <r>
      <rPr>
        <b/>
        <sz val="12"/>
        <color rgb="FF000000"/>
        <rFont val="Sylfaen"/>
        <family val="1"/>
      </rPr>
      <t>ხაფთანის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 ბეთლემის</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 დ</t>
    </r>
    <r>
      <rPr>
        <b/>
        <sz val="12"/>
        <color rgb="FF000000"/>
        <rFont val="Calibri"/>
        <family val="2"/>
        <scheme val="minor"/>
      </rPr>
      <t xml:space="preserve">. </t>
    </r>
    <r>
      <rPr>
        <b/>
        <sz val="12"/>
        <color rgb="FF000000"/>
        <rFont val="Sylfaen"/>
        <family val="1"/>
      </rPr>
      <t>აღმაშენებლის</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რეაბილიტაცია,ილიკო</t>
    </r>
    <r>
      <rPr>
        <b/>
        <sz val="12"/>
        <color rgb="FF000000"/>
        <rFont val="Calibri"/>
        <family val="2"/>
        <scheme val="minor"/>
      </rPr>
      <t xml:space="preserve"> </t>
    </r>
    <r>
      <rPr>
        <b/>
        <sz val="12"/>
        <color rgb="FF000000"/>
        <rFont val="Sylfaen"/>
        <family val="1"/>
      </rPr>
      <t>გაბლიანის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მონაკვეთის</t>
    </r>
    <r>
      <rPr>
        <b/>
        <sz val="12"/>
        <color rgb="FF000000"/>
        <rFont val="Calibri"/>
        <family val="2"/>
        <scheme val="minor"/>
      </rPr>
      <t xml:space="preserve"> </t>
    </r>
    <r>
      <rPr>
        <b/>
        <sz val="12"/>
        <color rgb="FF000000"/>
        <rFont val="Sylfaen"/>
        <family val="1"/>
      </rPr>
      <t>რეაბილიტაცია, ბექნუ</t>
    </r>
    <r>
      <rPr>
        <b/>
        <sz val="12"/>
        <color rgb="FF000000"/>
        <rFont val="Calibri"/>
        <family val="2"/>
        <scheme val="minor"/>
      </rPr>
      <t xml:space="preserve"> </t>
    </r>
    <r>
      <rPr>
        <b/>
        <sz val="12"/>
        <color rgb="FF000000"/>
        <rFont val="Sylfaen"/>
        <family val="1"/>
      </rPr>
      <t>ხერგიანის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 დაბა</t>
    </r>
    <r>
      <rPr>
        <b/>
        <sz val="12"/>
        <color rgb="FF000000"/>
        <rFont val="Calibri"/>
        <family val="2"/>
        <scheme val="minor"/>
      </rPr>
      <t xml:space="preserve"> </t>
    </r>
    <r>
      <rPr>
        <b/>
        <sz val="12"/>
        <color rgb="FF000000"/>
        <rFont val="Sylfaen"/>
        <family val="1"/>
      </rPr>
      <t>მესტიაში</t>
    </r>
    <r>
      <rPr>
        <b/>
        <sz val="12"/>
        <color rgb="FF000000"/>
        <rFont val="Calibri"/>
        <family val="2"/>
        <scheme val="minor"/>
      </rPr>
      <t xml:space="preserve"> </t>
    </r>
    <r>
      <rPr>
        <b/>
        <sz val="12"/>
        <color rgb="FF000000"/>
        <rFont val="Sylfaen"/>
        <family val="1"/>
      </rPr>
      <t>ერეკლე</t>
    </r>
    <r>
      <rPr>
        <b/>
        <sz val="12"/>
        <color rgb="FF000000"/>
        <rFont val="Calibri"/>
        <family val="2"/>
        <scheme val="minor"/>
      </rPr>
      <t xml:space="preserve"> </t>
    </r>
    <r>
      <rPr>
        <b/>
        <sz val="12"/>
        <color rgb="FF000000"/>
        <rFont val="Sylfaen"/>
        <family val="1"/>
      </rPr>
      <t>ფარჯიანის</t>
    </r>
    <r>
      <rPr>
        <b/>
        <sz val="12"/>
        <color rgb="FF000000"/>
        <rFont val="Calibri"/>
        <family val="2"/>
        <scheme val="minor"/>
      </rPr>
      <t xml:space="preserve"> </t>
    </r>
    <r>
      <rPr>
        <b/>
        <sz val="12"/>
        <color rgb="FF000000"/>
        <rFont val="Sylfaen"/>
        <family val="1"/>
      </rPr>
      <t>პირველი</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 (10 ქუჩა)</t>
    </r>
  </si>
  <si>
    <t>მესტიის მუნიციპალიტეტის მულახის თემის სოფელ მუჟალსა და ჭოლაშში საბავშვო ბაღების მშენებლობა, ასევე სოფელ ეცერსა (ბარში) და ბეჩოში (მაზერი) საბავშვო ბაღების მშენებლობა (4 ბაღი)</t>
  </si>
  <si>
    <t>სოფელ მუჟალის საბავშვო ბაღი ავარიულ მდომარეობაში, ამ ეტაპზე საბავშვო ბაღი ფუნქციონირებს, თუმცა დარღვეულია ყველანაირი სტანდარტი. ჭილაშის ბაღი ამ ეტაპზე განთავსებულია ქირით, ერთ-ერთ საცხოვრებელ სახლში, შენობის არ ქონის გამო. ეცერის თემის სოფელ ბარში  და ბეჩოს თემის სოფელ მაზერში  არსებული შენობები დანგრევის პირას არის მისული, შენობა ამორტიზებულია და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საბავშვო ბაღები გათვლილია 50 აღსაზრდელზე.</t>
  </si>
  <si>
    <t>ესტიის მუნიციპალიტეტი- მუჟალი, ჭოლაში, მაზერი, ბარში.</t>
  </si>
  <si>
    <t>ნაკრის ტერიტორიულ ერთეულში მრავალფუნქციური შენობის მშენებლობა</t>
  </si>
  <si>
    <t>არსებული შენობა აშენებულია 50-იან წლებში, რომელიც დანგრევის პირას არის მისული და ექვემდებარება სრულ დემონტაჟს. ახალ შენობაში განთავსდება ადმინისტრაციის ოთახი, ბიბლიოთეკა, ამბულატორია და დარბაზი, სადაც შესაძლებელი იქნება სხვადასხვა კულტურული ღონისძიებებისა და შეხვედრებოს გამართვა.</t>
  </si>
  <si>
    <t>1.05.2019</t>
  </si>
  <si>
    <t>10.1. მოსახლეობისთვის ცენტრალური სისტემებით ხარისხიანი სასმელი წყლის უწყვეტი მიწოდება</t>
  </si>
  <si>
    <t>წვირმის ტერიტორიულ ერთეულში წყლისა და საკანალიზაციო სისტემის მოწყობა</t>
  </si>
  <si>
    <t xml:space="preserve">დღეის მდგომარეობით სოფელში წყალმომარაგებისა და კანალიზაციის ქსელი არ არსებობს. მოწყობილია კუსტარულად, რომელიც ვერ აკმაყოფილებს მოსახლეობის მოთხოვნებს. ბენეფიციარების რაოდენობა -300. პროექტის განხორციელების შედეგად, უზრუნველყოფილი იქნება მოსახლეობა წყლიტა და კანალიზაციით, რაც მათ სოციალურ და ეკონომიკურ პირობებს გააუმჯობესებს. </t>
  </si>
  <si>
    <t>ლახამულას ტერიტორიული ერთეულის სოფელ ლახამულაში დაკიდული ხიდის მშენებლობა მდ. ენგურზე</t>
  </si>
  <si>
    <t>არსებული ხიდი წარმოადგენს  35 მეტრიან, ხის კონსტრუქციას, მასზე გადაადგილება სახიფათოა, ვინაიდან ამორტიზებულია. პროექტის განხორციელების შედეგად, გაუმჯობესდება ადგილობრივი მოსახლეობის სიციალურ-ეკონომიკური მდგომარეობა, ვინაიდან გამოიყენებს სასოფლო-სამეურნეო მიზნებისთვის. ბენეფიციარების რაოდენობა -80</t>
  </si>
  <si>
    <t>მუნიციპალიტეტის ბიუჯეტიდან დასაფინანსებელი პროექტები 2015-2017 წლებში</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</si>
  <si>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</si>
  <si>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</si>
  <si>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</si>
  <si>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</si>
  <si>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</si>
  <si>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</si>
  <si>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</si>
  <si>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</si>
  <si>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</si>
  <si>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</si>
  <si>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</si>
  <si>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</si>
  <si>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30.07</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</si>
  <si>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</si>
  <si>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</si>
  <si>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</si>
  <si>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</si>
  <si>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</si>
  <si>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</si>
  <si>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</si>
  <si>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01.06</t>
  </si>
  <si>
    <t>20.10</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</si>
  <si>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</si>
  <si>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</si>
  <si>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</si>
  <si>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</si>
  <si>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</si>
  <si>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</si>
  <si>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</si>
  <si>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</si>
  <si>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</si>
  <si>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15.05</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</si>
  <si>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</si>
  <si>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</si>
  <si>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</si>
  <si>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</si>
  <si>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</si>
  <si>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</si>
  <si>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საპროექტო–სახარჯთაღრიცხვო დოკუმენტაციის შესყიდვის ხარჯები</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</si>
  <si>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</si>
  <si>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</si>
  <si>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</si>
  <si>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</si>
  <si>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</si>
  <si>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</si>
  <si>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</si>
  <si>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</si>
  <si>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</si>
  <si>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</si>
  <si>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</si>
  <si>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</si>
  <si>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</si>
  <si>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</si>
  <si>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</si>
  <si>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</si>
  <si>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</si>
  <si>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</si>
  <si>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</si>
  <si>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</si>
  <si>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</si>
  <si>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</si>
  <si>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12</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</si>
  <si>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</si>
  <si>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</si>
  <si>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</si>
  <si>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</si>
  <si>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</si>
  <si>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</si>
  <si>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</si>
  <si>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</si>
  <si>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</si>
  <si>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</si>
  <si>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</si>
  <si>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</si>
  <si>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</si>
  <si>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</si>
  <si>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</si>
  <si>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</si>
  <si>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</si>
  <si>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</si>
  <si>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</si>
  <si>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</si>
  <si>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ახალგაზრდული პროგრამების დაფინანსება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</si>
  <si>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</si>
  <si>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</si>
  <si>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სიგრძეა- 10.4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t>
  </si>
  <si>
    <t>10. კომუნალური და სხვა საზოგადოებრივი მომსახურების მოწესრიგება</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</si>
  <si>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</si>
  <si>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</si>
  <si>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r>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t>
    </r>
    <r>
      <rPr>
        <sz val="12"/>
        <rFont val="Sylfaen"/>
        <family val="1"/>
        <charset val="204"/>
      </rPr>
      <t>კომლის 280 მდე მოსახლე.</t>
    </r>
    <r>
      <rPr>
        <sz val="12"/>
        <color indexed="8"/>
        <rFont val="Sylfaen"/>
        <family val="1"/>
        <charset val="204"/>
      </rPr>
      <t xml:space="preserve"> </t>
    </r>
  </si>
  <si>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</si>
  <si>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</si>
  <si>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</si>
  <si>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</si>
  <si>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</si>
  <si>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t>დაბა მესტიაში სპორტული დარბაზის რეაბილიტაცია და საცურაო აუზის მშენებლობა</t>
  </si>
  <si>
    <t>დაბა მესტიაში N1 ბაგა-ბაღის  მშენებლობა</t>
  </si>
  <si>
    <t xml:space="preserve">დაბა მესტიაში, ამ ეტაპზე არსებული საბავშვო ბაღი, ვეღარ იტევს კონტიგენტს, ბაგის აღსაზრდელები განთავსებულნი არიან ბაღის შენობაში.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ბენეფიციარების რაოდენობა -109 აღსაზრდელი. საპროექტო-სახარჯთაღრიცხვო დოკუმენტაცია მზად არის. </t>
  </si>
  <si>
    <t>დაბა მესტია. ცხუმარი</t>
  </si>
  <si>
    <t xml:space="preserve">მესტიის მუნიციპალიტეტის სოფელ  ბეჩოში (მაზერი) საბავშვო ბაღის მშენებლობა </t>
  </si>
  <si>
    <t xml:space="preserve"> ბეჩოს თემის სოფელ მაზერში  არსებული შენობa დანგრევის პირას არის მისული, შენობა ამორტიზებულია და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ბაღს. საბავშვო ბაღები გათვლილია 50 აღსაზრდელზე.  ბენეფიციართა რაოდენობა -28 აღსაზრდელი. საპროექტო-სახარჯთაღრიცხვო დოკუმენტაცია მზად არის. </t>
  </si>
  <si>
    <t xml:space="preserve">                                                                                     რეგიონში განსახორციელებელი პროექტების ფონდის (რგპფ) პროექტები 2018-2020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</si>
  <si>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</si>
  <si>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სენაკის მუნიციპალიტეტში ქალაქის ქუჩების რეაბილიტაცია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</si>
  <si>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</si>
  <si>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</si>
  <si>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სენაკის მუნიციპალიტეტის მერია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</si>
  <si>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</si>
  <si>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მუნიციპალიტეტის თემებში ასფალტობეტონის საფარის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</si>
  <si>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</si>
  <si>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</si>
  <si>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</si>
  <si>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</si>
  <si>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ქალაქში ტროტუარებისა და ბორდიურების მოწყობისა და აღდგენის სამუშაოები</t>
  </si>
  <si>
    <t>ქალაქის ინფრასტრუქტურის გაუმჯობესება,მისი იერ-სახის ამაღლება თანამედროვე დონეზე</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</si>
  <si>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</si>
  <si>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</si>
  <si>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</si>
  <si>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სანიაღვრე არხების სისტემის რეაბილიტაცია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</si>
  <si>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</si>
  <si>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ქალაქში არსებული სანიაღვრე არხების უმეტესი ნაწილი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5 500 მაცხოვრებელს.</t>
  </si>
  <si>
    <t>ბიბლიოთეკებისა და კულტურის სახლების რეაბილიტაცია</t>
  </si>
  <si>
    <t>მუნიციპალიტეტში ბიბლიოთეკებისა და კულტურის ობიექტების იერსახის გაუმჯობესება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</si>
  <si>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</si>
  <si>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მრავალბინიანი კორპუსების რეაბილიტაცია(გადახურვა, ფასადები, ეზოს კეთილმოწყობა)</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</si>
  <si>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</si>
  <si>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11. სოციალური უზრუნველყოფისა და ჯანმრთელობის  დაცვის ქმედითი სისტემის ჩამოყალიბება</t>
  </si>
  <si>
    <t>სსიპ საგანგებო სიტუაციების კოორდინაციისა და გადაუდებელი დახმარების ცენტრის სასწრაფო სამედიცინო დახმარების რაიონული სამსახურის შენობის მშენებლობა</t>
  </si>
  <si>
    <t>პროექტის განხორციელება ხელს შეუწყობს სასწრაფო სამედიცინო დახმარების გაწევის ხარისხის ამაღლებას</t>
  </si>
  <si>
    <t xml:space="preserve">ქ სენაკი </t>
  </si>
  <si>
    <t>სენაკის მუნიციპალიტეტში უნა აშენდეს ახალი თანამედროვე მოთხოვნების შესაბამისი სასწრაფო დახმარების ცენტრის შენობა. შედეგად უფრო მობილური და ეფექტური გახდება სასწრაფო სამედიცინო დახმარება. პროექტის განხორციელებით ისარგებლებს სრულიად მუნიციპასლიტეტის მოსახლეობა და სტუმარი დაახლოებით 50 000 კაცი.</t>
  </si>
  <si>
    <t>ცენტრალური სტადიონის სარემონტო სამუშაოები</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</si>
  <si>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</si>
  <si>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ჭყონდიდელის ქუჩაზე არსებული მინი მოედანი ამორტიზებულია და საჭიროებს რეაბილიტაცია-რეკონსტრუქციას. პროექტის განხორციელებით ისარგებლებს 6000 მცხოვრები.</t>
  </si>
  <si>
    <t>ჭყონდიდელის, რუსთაველის (ჟიული შარტავას სახელობის პარკი), რუსთაველის (N7 საჯარო სკოლა) და მშვიდობის (მექანიკური ბინები)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</si>
  <si>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</si>
  <si>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რკინიგზის სადგურის მოედნის რეაბილიტაცია</t>
  </si>
  <si>
    <t>აღნიშნული მოედნის რეკონსტრუქცია და განახლება ხელს შეუწყობს ქალაქის იერსახის გაუმჯობესებას. ამ პროექტით ისარგებლებს დაახლოებით 6 000 ბენეფიციარი.</t>
  </si>
  <si>
    <t>ცენტრალური სტადიონის რეაბილიტაცია</t>
  </si>
  <si>
    <t>ცენტრალური სტადიონის შენობა ნაგებობები ამორტიზებულია და საჭიროებს რეაბილიტაცია-რეკონსტრუქციას. პროექტის განხორციელებით ისარგებლებს 20 000 მცხოვრები.</t>
  </si>
  <si>
    <t>ჭავჭავაძის ქუჩაზე გაზონების განაშენიანება</t>
  </si>
  <si>
    <t>ჭავჭავაძის ქუჩის რეაბილიტაციის შედეგად ქუჩის ორივე მხარეს მოეწყო გამწვანების ზოლი. აუცილებელია გაზონების განაშენიანება მრავალწლიანი ხეებით, რითაც გაუმჯობესდება ქალაქის იერსახე.</t>
  </si>
  <si>
    <t>ცენტრალური პარკის რეაბილიტაცია</t>
  </si>
  <si>
    <t>ქალაქის ცენტრალური პარკის ტერიტორია მოითხოვს განახლებას და რეაბილიტაციას, რითაც გაუმჯობესდება ქალაქის იერსახე. მოსარგებლეთა რაოდენობა 15 000 კაცი იქნება.</t>
  </si>
  <si>
    <t>საჯარო სკოლების შენობების რეაბილიტაცია</t>
  </si>
  <si>
    <t>სკოლის შენობების ინფრასტრუქტურის განვითარება</t>
  </si>
  <si>
    <t>აღნიშნული პროექტის განხორციელებით მოწესრიგდება სასკოლო შენობის ინფრასტრუქტურა</t>
  </si>
  <si>
    <t>ნოქალაქევის ბალნეოლოგიურ წყლებთან მისასვლელი გზის რეაბილიტაცია</t>
  </si>
  <si>
    <t xml:space="preserve">                                                                                                                    მუნიციპალიტეტის ბიუჯეტიდან დასაფინანსებელი პროექტები 2018-2020 წლებში</t>
  </si>
  <si>
    <t>ქ. სენაკი, ჯიხას ქუჩაზე N 5 საბავშვო ბაგა-ბაღის მშენებლობა</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</si>
  <si>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</si>
  <si>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აკ. ელიავას ქუჩა</t>
  </si>
  <si>
    <t>ჭყონდიდელის ქუჩაზე არსებული მინი მოედნის რეაბილიტაცია</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</si>
  <si>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</si>
  <si>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 xml:space="preserve"> მინი სპორტული მოედნების რეაბილიტაცია</t>
  </si>
  <si>
    <t>პროექტირების ხარჯები</t>
  </si>
  <si>
    <t>საზედამხედველო ხარჯები</t>
  </si>
  <si>
    <t>სხვა პროექტები 2018-2020 წწ</t>
  </si>
  <si>
    <t>ძვ. სენაკის ადმინისტრაციული ერთეულის სოფ. II ნოსირის საკერძაიო-საკირცხალიოს გზის რეაბილიტაცია</t>
  </si>
  <si>
    <t>თემებში საავტომობილო გზების კეთილმოწყობის გამო მკვეთრად გაიზრდება მოსახლეობის კეთილდღეობა, გზებზე გადაადგილება გაადვილდება</t>
  </si>
  <si>
    <t>ძვ. სენაკის ადმინ.ერთეული, სოფ. II ნოსირი</t>
  </si>
  <si>
    <t>აღნიშნული გზა გაუვალია და მაღალი გამავლობის ტრანსპორტის გარეშე მასზე გადაადგილება შეუძლებელია. პროექტის განხორციელებით ისარგებლებს 2000 მოსახლე და სტუმარი</t>
  </si>
  <si>
    <t>ქალაქის კეთილმოწყობის სამუშაოები: (ქალაქის საერთო საცხოვრებელი სახლების ეზოების კეთილმოწყობა)</t>
  </si>
  <si>
    <t>ქალაქში ტროტუარებისა და ბორდიურების მოწყობისა და აღდგენის სამუშაოები( აკ. ელიავას ქუჩის ორივე მხარეს გ. ღვინჯილიას ქუჩის მიმართულებით)</t>
  </si>
  <si>
    <t>ქალაქის სანიაღვრე არხების  რეაბილიტაცია</t>
  </si>
  <si>
    <t xml:space="preserve"> ქ. სენაკის ჯიხას ქუჩაზე  N 5 ბაგა-ბაღის მშენებლობა</t>
  </si>
  <si>
    <t>ქ. სენაკი, მშვიდობის ქუჩა</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</si>
  <si>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</si>
  <si>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</si>
  <si>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</si>
  <si>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</si>
  <si>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</si>
  <si>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</si>
  <si>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რუსიას ქუჩაზე საბავშვო ბაგა-ბაღის მშენებლობა</t>
  </si>
  <si>
    <t>საბავშვო ბაღების რეაბილიტაცია</t>
  </si>
  <si>
    <t>რეგიონში განსახორციელებელი პროექტების ფონდის (რგპფ) პროექტები 2019-2021 წლებში</t>
  </si>
  <si>
    <t>2- საბაზო ინფრასტრუქტურის გაუმჯობესება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</si>
  <si>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</si>
  <si>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სანიაღვრე არხების მშენებლობა</t>
  </si>
  <si>
    <t>მოხდება ჭარბი ნალექების სწრაფი გადინება,მოწესრიგებული სანიაღვრე სისტემა, მოსახლეობის დაცვა დატბორვისაგან ჭარბი ნალექის პირობებში</t>
  </si>
  <si>
    <t>მშვიდობის ქუჩა,ლოლუას და ფარნავაზის ქუჩა, ლაგრანჟეს ქუჩი ,ნინოშვილი- ათონელის კვეთიდან რიონამდე, აკაკის ქუჩა, ვაჟა- ფშაველას ქუჩა ნიკოლაძის ქუჩიდან , ნიკო ნიკოლაძიდან 9 აპრილის ხეივნამდე, ტაბიძის ქუჩა , ქუჩიშვილის,ჯავახიშვილის და სამეგრელოს ქუჩის ნაწილი, დავითაიას ქუჩა-აჭარის ქუჩიდან</t>
  </si>
  <si>
    <t>ქალაქ ფოთის მუნიციპალიტეტის მერია</t>
  </si>
  <si>
    <t>სანიაღვრე წყლების სატუმბი სადგურების მშენებლობა</t>
  </si>
  <si>
    <t>გაბუნიას ქუჩა ,  სამხრეთ მოლზე</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</si>
  <si>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</si>
  <si>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გზების რეაბილიტაცია</t>
  </si>
  <si>
    <t>მოსახლეობისვის და ტურისტების კომფორტული გადაადგილება</t>
  </si>
  <si>
    <t>ბარათავილის ქუა,თადადებულის ქუჩა,  გორგასლის ქუჩა,ილიას ქუჩა, კონსტიტუციის ქუჩა და სხვა ქალქში არსებული ქუჩები.</t>
  </si>
  <si>
    <t>ქალაქის ქუჩების ტროტუარების მოწყობა</t>
  </si>
  <si>
    <t>კოსტავას ქუჩა,          აკაკის ქუჩა</t>
  </si>
  <si>
    <t>9- ტურიზმის ინდუსტრიის მრავალმხრივი განვითარება</t>
  </si>
  <si>
    <t>მიზანი: 12- განათლების, მეცნიერების, კულტურის და სპორტის განვითარება</t>
  </si>
  <si>
    <t>ცენტრალური კულტურის და დასვენების  პარკის მოწყობა</t>
  </si>
  <si>
    <t>ტურიზმის ინდუსტრიის მრავალმხრივი განვითარება</t>
  </si>
  <si>
    <t>რუსთაველის რკალი</t>
  </si>
  <si>
    <t>მოსახლეობის საყოფაცხოვრებო პირობების გაუმჯობესება</t>
  </si>
  <si>
    <t>მრავალსართულიანი საცხოვრებელი სახლების სახურავების კაპ რემონტი</t>
  </si>
  <si>
    <t xml:space="preserve">WavWavaZis quCa #142,144,158   danelias quCa #72  9 aprilis xeivani #26,23,27, vaCnaZis quCa #23 daviT aRmaSeneblis quCa #30,31 კოლიმბარის კუნძული #43,44,45, gorgaslis quCa #10 </t>
  </si>
  <si>
    <t>მრავალბინიანი საცხოვრებელი სახლების ეზოების კეთილმოწყობა</t>
  </si>
  <si>
    <t xml:space="preserve">1. დ.თავდადებულის ქ.N15, 17                   2.ხობის ქუჩა N28                                          3. არზიანის ქუჩა N3                                      
4. თამარ მეფის ქუჩა N2                                
5. აბაშიძის ქუჩა N41                                     
6. კაცაძის ქუჩა N24,26,28,30              
7. ჭავჭავაძის ქუჩა N138,140                 
8. ჭავჭავძის ქუჩა N148                                   
9. ჭავჭავაძის ქუჩა N156,158                      
10. ელადას ქუჩა N8ა,8                                  
11. ელადას ქუჩა N17,19,21                          
12. გელა ჯიქიას ქუჩა N1                               
13. გელა ჯიქია ქუჩა N5                              
14. სარსანიას ქუჩა N32,34,36                      
15. ბარბაქაძის ქუჩა N1,3                                
16. მზარელუას ქუჩა N38,40,42                   
17. ჭანტურიას ქუჩა N7,9                           
18. ჭანტურიას ქუჩა N11                                  
19. ლოლუას ქუჩა N5                                         
20. 26 მაისის ქუჩა N4                                         
21. ბარათაშვილის ქუჩა N99                         
</t>
  </si>
  <si>
    <t>9.1 ტურისტული ინფრასტრუქტურის მოვლა და გაუმჯობესება</t>
  </si>
  <si>
    <t>მალთაყვის უბნის სანაპირო ზოლის კეთილმოწყობა(ვეიკ პარკის მშენებლობა)</t>
  </si>
  <si>
    <t>ტურიზმის თვალსაზრისით მიმზიდველი გარემოს შექმნა</t>
  </si>
  <si>
    <t>მალთაყვის სანაპირო ზოლი</t>
  </si>
  <si>
    <t>განათლების, მეცნიერების, კულტურის და სპორტის განვითარება</t>
  </si>
  <si>
    <t xml:space="preserve"> სპორტული ინფრასტრუქტურის მოვლა და გაუმჯობესება</t>
  </si>
  <si>
    <t>ქალაქის სპორტის განვითარების ხელშეწყობა</t>
  </si>
  <si>
    <t>პოტრე იბერის ქუჩა N23</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</si>
  <si>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</si>
  <si>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 xml:space="preserve">საბავშვო ბაღების რეაბილიტაცია </t>
  </si>
  <si>
    <t>სკოლამდელი აღზრდის დაწესებულებების განვითარების ხელშეწყობა</t>
  </si>
  <si>
    <t xml:space="preserve"> ქალაქის მაშტაბით არსებული საბავშვო ბაღების რეაბილიტაცია </t>
  </si>
  <si>
    <t>საფეხმავლო ბულვარის (9 აპრილის ხეივანი) მოწყობა</t>
  </si>
  <si>
    <t>ადგილობრივი მოსახლეობისთვის და ტურისტებითვის გარემოს გაუმჯობესება</t>
  </si>
  <si>
    <t>საფეხბურთო მოედნების მოწყობა უბნების მიხედვით</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</si>
  <si>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</si>
  <si>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ქალაქის მაშტაბით</t>
  </si>
  <si>
    <t xml:space="preserve"> განათლების, მეცნიერების, კულტურის და სპორტის განვითარება</t>
  </si>
  <si>
    <t>სახელოვნებო სკოლის და კულტურის სახლის   რეაბილიტაცია რესტავრაცია (პიონერთა სახლი)</t>
  </si>
  <si>
    <t xml:space="preserve"> გამოიწვევს განათლების, მეცნიერების, კულტურის ცხოვრების აღმავლობას</t>
  </si>
  <si>
    <t xml:space="preserve">რუსთაველის რკალი </t>
  </si>
  <si>
    <t>კუნძულის უბნის სანაპირო ზოლის რეაბილიტაცია</t>
  </si>
  <si>
    <t>კეთილმოეწყობა სანაპირო ზოლი გაჩნდცება მოსახლეობისათვის კულტურული დასვენებისა და ჯანსაღი ცხოვრების წესისათვის განსაკუთრებული პირობები</t>
  </si>
  <si>
    <t>კუნძულის სანაპირო</t>
  </si>
  <si>
    <t>ეკოლოგიური და ტურისტული ინდუსტრიის განვითარება</t>
  </si>
  <si>
    <t>ინფრასტრუქტურის მშენბოლობა რეაბილიტაცია და ექსპლუატაცია</t>
  </si>
  <si>
    <t>მდინარე კაპარჭას გაწმენდა რეაბილიტაცია</t>
  </si>
  <si>
    <t>გამოიწვევს მდინარის ეკოლოგიური მდგომარეობის გაუმჯობესაც რაც დადებითად აისახება მოსახლეობის გამოყენებაზე მდ. კაპარჭის</t>
  </si>
  <si>
    <t xml:space="preserve">მდინარე კაპარჭას </t>
  </si>
  <si>
    <t>ლიფტების რეაბილიტაცია ახალი ლიფტების შეძენა მონტაჟი</t>
  </si>
  <si>
    <t>გამოიწვევსმოსახლეობის საყოფაცხოვრებო და უსაფრთხო ცხოვრების პირობების გაუმჯობესება</t>
  </si>
  <si>
    <t>მრავალბინიანი საცხოვრებელი სახლები</t>
  </si>
  <si>
    <t>სატრანსპორტო ინფრასტრუქტურის მოწესრიგება</t>
  </si>
  <si>
    <t>სატრანსპორტო საშვალებების მოწესრიგება შენახვა</t>
  </si>
  <si>
    <t>სატრასნპორტო პარკი</t>
  </si>
  <si>
    <t>ქალაქის შემოსასვლელი</t>
  </si>
  <si>
    <t>ხელოვნების ცენტრის მშენებლობა</t>
  </si>
  <si>
    <t xml:space="preserve"> გამოიწვევს განათლების, მეცნიერების, კულტურისცხოვრების აღმავლობას</t>
  </si>
  <si>
    <t>ცენტრის უბანი</t>
  </si>
  <si>
    <t>ნიჩბოსნობის ბაზის მშემნებლობა</t>
  </si>
  <si>
    <t xml:space="preserve"> რეაბილიტაცია ზოგადად ხელს შეუწყობს სპორტის შემდგომ პოპულარიზაციას</t>
  </si>
  <si>
    <t>მდინარე რიონზე და მდინარე კაპარჭის მიმდებარე ტერიტორია</t>
  </si>
  <si>
    <t>კუნძულ კოლიმბარის კეთილმოწყობა</t>
  </si>
  <si>
    <t>კუნძული კოლიმბარი</t>
  </si>
  <si>
    <t>მდ. რიონის ქალაქის არხის სანაპირო ზოლისა და სავალი გზის მოწყობა</t>
  </si>
  <si>
    <t>მდ. რიონის სანაპირო</t>
  </si>
  <si>
    <t>კოლხი დედის ძგლის აღდგენა</t>
  </si>
  <si>
    <t>ჭიდაობის სპორტული სკოლის დარბაზების რეაბილიტაცია</t>
  </si>
  <si>
    <t>26 მაისის ქუჩა და გურიის ქუჩა</t>
  </si>
  <si>
    <t>ქალაქის ქუჩებში გარე განათების რეაბილიტაცია</t>
  </si>
  <si>
    <t>გაუმჯობესებული საგზაო ინფრასტრუქტურა</t>
  </si>
  <si>
    <t>ქალაქის ქუჩები</t>
  </si>
  <si>
    <t>სოციალური პროექტი</t>
  </si>
  <si>
    <t>ომისა და შრომის ვეტერანთა კლუბის მოწყობა</t>
  </si>
  <si>
    <t>ცენტრალური პარკის მიმდებარე ტერიტორია</t>
  </si>
  <si>
    <t>მდინარე რიონზე რკინა ბეტონის ხიდის მშენებლობა -170 მეტრი</t>
  </si>
  <si>
    <t xml:space="preserve"> საბაზო ინფრასტრუქტურის გაუმჯობესება</t>
  </si>
  <si>
    <t>მდინარე რიონის სამხრეთო ტოტზე, შუქურასთან, მოცმულ ადგილზე რიონის სიგანე არის 120მეტრი, სასურველია 170 მეტრის ხიდის მოწყობა</t>
  </si>
  <si>
    <t>მდინარე კაპარჭაზე ხიდის ლითონის გასაშლელი მშენებლობა-50 მეტრი</t>
  </si>
  <si>
    <t>მდინარე კაპრჭაზე კუნძულ კოლიმბარზე გადასასვლელი ხიდის მშენებლობა, ეს იქნება როგორც ტურისტული ასევე სპორტული თვალთაზრისით მნიშვნელოვანი.მდინარე კაპარჭის გაწმენდის შემთხვევაში შესაძლებელია მდინარეზე ჩატარდეს ნიჩბოსნობის საერთაშორისო ტურნირები, ეს ხიდი იქნება ლითონის კონსტრუქციის და სასურველია იყოს გასახსნელი ხიდი</t>
  </si>
  <si>
    <t>მოხუცთა თავშესაფარის მშენებლობა</t>
  </si>
  <si>
    <t>მოხუცთა თავშესაფარის მშენებლობა იქნება 50 ადამიანზე გათვლილი</t>
  </si>
  <si>
    <t>ქალაქის ტერიტორია</t>
  </si>
  <si>
    <t>საბავშო ბაღის მშენებლობა</t>
  </si>
  <si>
    <t>საბავშო ბაღის მშენებლობა 100  ბავშვამდე</t>
  </si>
  <si>
    <t>კუნძულის უბანი</t>
  </si>
  <si>
    <t>ამფითეატრის მშენებლობა(ზღვის  სანაპიროს მიმდბარედ)</t>
  </si>
  <si>
    <t>ქალაქ ფოთში ყოვლწლიურად ტარდება საერთაშორისო კულტურული ღონისძიებები, მათ შორის ეროვნული ცეკვის ფესტივალები, ამფიტეატრი შეუწყობს ხელს ქალაქის მნიშვნელობის გაზრდას როგორც ტურისტული კუტხით ასევე კულტურული.</t>
  </si>
  <si>
    <t>ცენტრალური პარკი</t>
  </si>
  <si>
    <t>საზღვაო ვაგზლის მშენებლობა</t>
  </si>
  <si>
    <t>ქალაქის განვითარებასთან ერთად, მნიშვნელოვნად გაზრდის ტურისტულ თუ ადგილობრივი მოსახლეობის მოთხოვნების  დაკმაყოფილებას</t>
  </si>
  <si>
    <t>იახტ კლუბის მშენებლობა</t>
  </si>
  <si>
    <t>ფოთში წინა წლებში ფუნქციონირებდა იახტ კლუბი, სადაც იმართებოდა მაღალი ონის ღონისძიებები, რომელიც გახდა ფოთის ერთ-ერთი მნიშვნელოვანი ობიექტი</t>
  </si>
  <si>
    <t>კუნძულის სანაპირო ზოლი</t>
  </si>
  <si>
    <t>ნიკოლაძის კუნძულის კეთილმოწყობა</t>
  </si>
  <si>
    <t>ნიკოლაძის კუნძული</t>
  </si>
  <si>
    <t>ცენტრალური ქუჩების კეთილმოწყობა და გამწვანება</t>
  </si>
  <si>
    <t>ქალაქის ცენტრალური ქუჩები</t>
  </si>
  <si>
    <t>ფოთის თეატრის რეაბილიტაცია</t>
  </si>
  <si>
    <t>მოსახლეობის კულტურული ცხოვრების გაუმჯობესებია</t>
  </si>
  <si>
    <t>ქალაქის ცენტრი, რუსთაველის რკალი</t>
  </si>
  <si>
    <t>ფოთის თეატრს სჭირდება რეაბილიტაცია, რის გამოც არ ტარდება კულტურული ღონისძიებები. რეაბილიტაციის შემდეგ ქალაქში გაუმჯობესდება კულტურული ცხოვრება.</t>
  </si>
  <si>
    <t>მოძველებული ტექნოლოგიის და ამორტიზირებული სანათების ჩანაცვლება ახალი, ლედ ტექნოლოგიაზე დაფუძნებული სანათებით.</t>
  </si>
  <si>
    <t>ლედ ნათურებით გარე განათების მოწყობა, ქალაქ ფოთის მუნიციპალიეტეტში ქუჩების არსებული გარე განათების ქსელის ლედ სანათებით ჩანაცვლება</t>
  </si>
  <si>
    <t>ფინანსურ დანაზოგს მისცემს ქალაქს, როგორც ელ.ენერგიის ხარჯის შემცირებით, ასევე საექსპლუატაციო ხარჯების დიდი დანაზოგით</t>
  </si>
  <si>
    <t>2019  წელი</t>
  </si>
  <si>
    <t>2020  წელი</t>
  </si>
  <si>
    <t>2021  წელი</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</si>
  <si>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</si>
  <si>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</si>
  <si>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</si>
  <si>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</si>
  <si>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</si>
  <si>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</si>
  <si>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02.02.</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</si>
  <si>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</si>
  <si>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</si>
  <si>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</si>
  <si>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</si>
  <si>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</si>
  <si>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</si>
  <si>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</si>
  <si>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</si>
  <si>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</si>
  <si>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</si>
  <si>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</si>
  <si>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</si>
  <si>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</si>
  <si>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</si>
  <si>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</si>
  <si>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</si>
  <si>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</si>
  <si>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</si>
  <si>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</si>
  <si>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</si>
  <si>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</si>
  <si>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 xml:space="preserve">საგზაო ინფრასტრუქტურისა და მოსახლეობის სოციალურ-ეკონომიური დონის გაუმჯობესება </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</si>
  <si>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</si>
  <si>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</si>
  <si>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</si>
  <si>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</si>
  <si>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</si>
  <si>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</si>
  <si>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</si>
  <si>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</si>
  <si>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</si>
  <si>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</si>
  <si>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</si>
  <si>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</si>
  <si>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</si>
  <si>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</si>
  <si>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</si>
  <si>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</si>
  <si>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</si>
  <si>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</si>
  <si>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</si>
  <si>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</si>
  <si>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</si>
  <si>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</si>
  <si>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</si>
  <si>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</si>
  <si>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</si>
  <si>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</si>
  <si>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</si>
  <si>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</si>
  <si>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</si>
  <si>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</si>
  <si>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</si>
  <si>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</si>
  <si>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</si>
  <si>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</si>
  <si>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</si>
  <si>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</si>
  <si>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</si>
  <si>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</si>
  <si>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</si>
  <si>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10.10.</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</si>
  <si>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</si>
  <si>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</si>
  <si>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</si>
  <si>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სოფ. ახუთის ცენტრიდან სოფ. ნოღას მიმართულებით ასფალტო ბეტონის საფარის დაგება</t>
  </si>
  <si>
    <t>ჩხოროწყუს მუნიციპალიტეტი, სოფ.ახუთი</t>
  </si>
  <si>
    <t>420 663</t>
  </si>
  <si>
    <t>22 140</t>
  </si>
  <si>
    <t>03.08.</t>
  </si>
  <si>
    <t>30.12.</t>
  </si>
  <si>
    <t>442 803</t>
  </si>
  <si>
    <t>სოფ. თაიას ცენტრიდან სოფ. ნაფიჩხოვოს ცენტრამდე ასფალტო ბეტონის საფარის დაგება</t>
  </si>
  <si>
    <t>ჩხოროწყუს მუნიციპალიტეტი, სოფ.თაია</t>
  </si>
  <si>
    <t>1 715 094</t>
  </si>
  <si>
    <t>90 268</t>
  </si>
  <si>
    <t>1 805 362</t>
  </si>
  <si>
    <t>2 248 165</t>
  </si>
  <si>
    <t>საბაზისო ინფრასტრუქტურის გაუმჯობესება (მიზანი 11)</t>
  </si>
  <si>
    <t>ამოცანა 11.8. სასწრაფო დახმარების ბრიგადების  აღჭურვილობის განახლება თანამედროვე სტანდარტების შესაბამისად</t>
  </si>
  <si>
    <t xml:space="preserve"> ჩხოროწყუს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რაიონული სამსახურის ოფისის მშენებლობა</t>
  </si>
  <si>
    <t>სოციალური უზრუნველყოფისა და ჯანმრტელობის დაცვის ქმედითი სისტემის ცამოყალიბება</t>
  </si>
  <si>
    <t>ჩხოროწყუს მუნიციპალ;იტეტი</t>
  </si>
  <si>
    <t xml:space="preserve">142 000 </t>
  </si>
  <si>
    <t>910 632</t>
  </si>
  <si>
    <t>47 928</t>
  </si>
  <si>
    <t>958 560</t>
  </si>
  <si>
    <t>სოფ. ლესიჭინეში რუსტაველის უბნის გზის ასფალტო–ბეტონის საფარის დაგება</t>
  </si>
  <si>
    <t>570 000</t>
  </si>
  <si>
    <t>30 000</t>
  </si>
  <si>
    <t>600 000</t>
  </si>
  <si>
    <t>მუნიციპალიტეტის მერია</t>
  </si>
  <si>
    <t>დ. ჩხოროწყუში საროდონაიოსა და საარახამიოს უბნებში გზის მონაკვეთის ასფალტო–ბეტონის საფარის დაგება</t>
  </si>
  <si>
    <t>389 500</t>
  </si>
  <si>
    <t>20 000</t>
  </si>
  <si>
    <t>410 000</t>
  </si>
  <si>
    <t>სოფ. ქვედაჩხოროწყუში გზის ასფალტო–ბეტონის საფარის დაგება</t>
  </si>
  <si>
    <t>427 500</t>
  </si>
  <si>
    <t>22 600</t>
  </si>
  <si>
    <t>450 000</t>
  </si>
  <si>
    <t>დაბის ცენტრის კეთილმოწყობა, რაც ითვალისწინებს სანიაღვრე არხების, მრავალსართულიანი საცხოვრებელი სახლების ეზოების, საგზაო შუქნიშნების და სკვერების კეთილმოწყობა–რეაბილიტაცია</t>
  </si>
  <si>
    <t>190 000</t>
  </si>
  <si>
    <t>10 000</t>
  </si>
  <si>
    <t>200 000</t>
  </si>
  <si>
    <t>ქ. ჩხოროწყუში ლექვარცხეს უბანში ასფალტო–ბეტონის საფარის დაგება</t>
  </si>
  <si>
    <t>15 000</t>
  </si>
  <si>
    <t>ჩხოროწყუს მუნიციპალიტეტის მერია</t>
  </si>
  <si>
    <t>ქ. ჩხოროწყუში ყაზბეგის ქუჩიდან ლესელიძეს ქუჩამდე გარახა–ნაკიანის დამაკავშირებელი გზის მონაკვეთის ასფალტო ბეტონის საფარის დაგება</t>
  </si>
  <si>
    <t>სოფ. მეორე ახუთში გზის  ბეტონის საფარის დაგება</t>
  </si>
  <si>
    <t>სოფ. ნაფიცხოვოში (ხანწკის უბანი) გზის ასფალტო ბეტონის საფარის დაგება</t>
  </si>
  <si>
    <t>285 000</t>
  </si>
  <si>
    <t>სოფ. ხაბუმეში ეწერის უბანში გზის ასფალტო ბეტონის საფარის დაგება</t>
  </si>
  <si>
    <t>380 000</t>
  </si>
  <si>
    <t>220 000</t>
  </si>
  <si>
    <t>ქალაქის ცენტრის კეთილმოწყობა</t>
  </si>
  <si>
    <t>475 000</t>
  </si>
  <si>
    <t>25 000</t>
  </si>
  <si>
    <t>ჩხოროწყუს მუნიციპალიტეტის ტერიტორიაზე გარე განათების მოწყობისათვის ლედ. სანათების შეძენა</t>
  </si>
  <si>
    <t>საბავშვო ბაღების რეაბილიტაცია. სოფ. ლესიჭინე (N1, N2, ოჩხომურის უბანი, რუსთაველის უბანი); სოფ. ნაფიჩხოვო N1; სოფ. მუხური (N1, ლეგახარეს უბანი N2); სოფ. ხაბუმე N1; სოფ. ახუთი N2; სოფ. კირცხი (სარაქონის უბანი); სოფ. ჭოღა (მეორე ჭოღის უბანი);</t>
  </si>
  <si>
    <t>665 000</t>
  </si>
  <si>
    <t>35 000</t>
  </si>
  <si>
    <t>ქ.  ჩხოროწყუში მშვიდობის ქუჩაზე გზის ასფალტო ბეტონის საფარით დაგება</t>
  </si>
  <si>
    <t>ქ. ჩხოროწყუში ზოია გრიგოლიას ქუჩაზე ასფალტო ბეტონის საფარის დაგება</t>
  </si>
  <si>
    <t>76 000</t>
  </si>
  <si>
    <t>4 000</t>
  </si>
  <si>
    <t>სოფ. მუხურში ლეჩიქვანეს უბანში ასფალტობეტონის საფარის დაგება</t>
  </si>
  <si>
    <t>სოფ. ნაფიჩხოვოში სასმელი წყლის ქსელის რეაბილიტაცია</t>
  </si>
  <si>
    <t>ჩხოროწყუს მუნიციპალიტეტი, ს. ნაფიჩხოვო</t>
  </si>
  <si>
    <t>446 000</t>
  </si>
  <si>
    <t>23 5000</t>
  </si>
  <si>
    <t>სოფ. ლეწურწუმეში (საპერტაიოს უბანი)  სასმელი წყლის სისტემიოს მოწყობა</t>
  </si>
  <si>
    <t>ჩხოროწყუს მუნიციპალიტეტი, ს. ლეწურწუმე (საპერტაიოს უბანი)</t>
  </si>
  <si>
    <t>სოფ. ხაბუმეში ჟუღუს მიმართულებით აფალტო-ბეტონის საფარით დაგება.</t>
  </si>
  <si>
    <t>სოფ. კირცხში ვალია ბეჭვაიას სახელობის მუზეუმის მშენებლობა</t>
  </si>
  <si>
    <t>256 500</t>
  </si>
  <si>
    <t>13 500</t>
  </si>
  <si>
    <t>სოფ. ქვედაჩხოროწყუში ბესარიონ ქებურიას სახელობის სახლ-მუზეუმის რეაბილიტაცია</t>
  </si>
  <si>
    <t>237 500</t>
  </si>
  <si>
    <t>12 500</t>
  </si>
  <si>
    <t>სოფ. ნაფიჩხოვოში (ხანწკის უბანი) გზის ასფალტო ბეტონის საფარის დაგება</t>
  </si>
  <si>
    <t>სოფ. ხაბუმეში ეწერის უბანში გზის ასფალტო–ბეტონის საფარის დაგება</t>
  </si>
  <si>
    <t>სოფ. ნაფიჩხოვოში კულტურის ცენტრის რეაბილიტაცია</t>
  </si>
  <si>
    <t>კულტურის ცენტრის რეაბილიტაციით გაუმჯობესება განათლების ხარისხი</t>
  </si>
  <si>
    <t>ისტორიულ-ეთნოგრაფიული, კულტურული ცენტრის მოწყობა</t>
  </si>
  <si>
    <t>გარე განათების მოწყობა მუნიციპალიტეტის ტერიტორიაზე</t>
  </si>
  <si>
    <t>ამოცანა 9.3. ტურისტების მომსახურების დონის ამაღლება.</t>
  </si>
  <si>
    <t>სპორტული მოედნების რეაბილიტაცია.ქ. ჩხოროწყუ; სოფ. ლესიჭინე;</t>
  </si>
  <si>
    <t>სპორტულ ცხოვრებაში მოზარდებისა და ახალგაზრდების აქტიურად ჩართვა</t>
  </si>
  <si>
    <t>ჩხოროწყუს მუნიციპალიტეტი</t>
  </si>
  <si>
    <t>სოფ. ქვედაჩხოროწყუ (ჭვილიშის უბანი) გზის რეაბილიტაცია ასფალტო-ბეტონის საფარით</t>
  </si>
  <si>
    <t>სოფელ ხაბუმეში ჭაბურღილის მოწყობა დაქსელვით</t>
  </si>
  <si>
    <t xml:space="preserve">საპროექტო სახარჯთააღრიცხვო დოკუმენტაციის მომზადება </t>
  </si>
  <si>
    <t>3 693 560</t>
  </si>
  <si>
    <t>მუნიციპალიტეტის ბიუჯეტით დაფინანსებული პროექტები</t>
  </si>
  <si>
    <t>2. საბაზისო ინფრასტრუქტურის გაუმჯობესება</t>
  </si>
  <si>
    <t>რგპ –ს თანადაფინანსება</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</si>
  <si>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</si>
  <si>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</si>
  <si>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</si>
  <si>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</si>
  <si>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</si>
  <si>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</si>
  <si>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</si>
  <si>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</si>
  <si>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</si>
  <si>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</si>
  <si>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</si>
  <si>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</si>
  <si>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</si>
  <si>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</si>
  <si>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</si>
  <si>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</si>
  <si>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</si>
  <si>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</si>
  <si>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</si>
  <si>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</si>
  <si>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</si>
  <si>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</si>
  <si>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</si>
  <si>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</si>
  <si>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</si>
  <si>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</si>
  <si>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</si>
  <si>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</si>
  <si>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</si>
  <si>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</si>
  <si>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</si>
  <si>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</si>
  <si>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</si>
  <si>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</si>
  <si>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</si>
  <si>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</si>
  <si>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</si>
  <si>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</si>
  <si>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</si>
  <si>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02.06.</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</si>
  <si>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</si>
  <si>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</si>
  <si>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</si>
  <si>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</si>
  <si>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</si>
  <si>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</si>
  <si>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</si>
  <si>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</si>
  <si>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</si>
  <si>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</si>
  <si>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საკანალიზაციო სისტემის რეაბილიტაცია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</si>
  <si>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</si>
  <si>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</si>
  <si>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</si>
  <si>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</si>
  <si>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</si>
  <si>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</si>
  <si>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</si>
  <si>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</si>
  <si>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</si>
  <si>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</si>
  <si>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</si>
  <si>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</si>
  <si>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</si>
  <si>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</si>
  <si>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</si>
  <si>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</si>
  <si>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</si>
  <si>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</si>
  <si>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</si>
  <si>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სოფლის მხარდაჭერის პროგრამა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</si>
  <si>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</si>
  <si>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</si>
  <si>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</si>
  <si>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</si>
  <si>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</si>
  <si>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</si>
  <si>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</si>
  <si>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</si>
  <si>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</si>
  <si>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</si>
  <si>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</si>
  <si>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</si>
  <si>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</si>
  <si>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</si>
  <si>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</si>
  <si>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</si>
  <si>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</si>
  <si>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</si>
  <si>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</si>
  <si>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მოსაცდელის მოწყობა</t>
  </si>
  <si>
    <t>22.06.</t>
  </si>
  <si>
    <t>31.12.</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</si>
  <si>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</si>
  <si>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</si>
  <si>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</si>
  <si>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</si>
  <si>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</si>
  <si>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</si>
  <si>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</si>
  <si>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</si>
  <si>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</si>
  <si>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სასაფლაოს შემოღობვა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</si>
  <si>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</si>
  <si>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</si>
  <si>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</si>
  <si>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</si>
  <si>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სოფ. ახუთის ცენტრიდან სოფ. ნორას დამაკავშირებელი გზის ასფალტო–ბეტონის საფარის დაგება</t>
  </si>
  <si>
    <t>418 000</t>
  </si>
  <si>
    <t>22 000</t>
  </si>
  <si>
    <t>440 000</t>
  </si>
  <si>
    <t>დ. ჩხოროწყუში ყაზბეგისა და ლესელიძის უბნებში გზის მონაკვეთის ასფალტო–ბეტონის საფარის დაგება</t>
  </si>
  <si>
    <t>213 730</t>
  </si>
  <si>
    <t>11 270</t>
  </si>
  <si>
    <t>225 000</t>
  </si>
  <si>
    <t>სოფ. ზუმში სოფ. მიქავას მიმართულებით ასფალტო–ბეტონის საფარის დაგება</t>
  </si>
  <si>
    <t>10 500</t>
  </si>
  <si>
    <t>210 000</t>
  </si>
  <si>
    <t>დანართი 1</t>
  </si>
  <si>
    <t xml:space="preserve">რეგიონული განვითარების სტრატეგიის განხორციელების სამოქმედო გეგმა – წალენჯიხის მუნიციპალიტეტი </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</si>
  <si>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</si>
  <si>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</si>
  <si>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</si>
  <si>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</si>
  <si>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</si>
  <si>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</si>
  <si>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</si>
  <si>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</si>
  <si>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</si>
  <si>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</si>
  <si>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</si>
  <si>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 დასრულება</t>
  </si>
  <si>
    <t>10. კომუნალური და სხვა საზოგადოებრივი მომსახურებების მოწესრიგება.</t>
  </si>
  <si>
    <t xml:space="preserve">10.1 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</si>
  <si>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</si>
  <si>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მოხდება 8 სათავო ნაგებობის რეაბილიტაცია. სოფლებში:ნაკიფუ 2 ჭაბურღილი. სოფლებში: მედანი, ფახულანი, ჭალე, მუჟავა, საჩინო, ჯგალი, მიქავა წყალგაყვანილობის მილების შეცვლა, საერთო სიგრძით 35 000 მეტრი.</t>
  </si>
  <si>
    <t>წალენჯიხის მუნიციპალიტეტი.  სოფლები: ნაკიფუ,  მედანი, ფახულანი, ჭალე, მუჟავა, საჩინო, ჯგალი, მიქავა,ზღვაია(სამიქაოს უბანი)</t>
  </si>
  <si>
    <t>15.03.2019</t>
  </si>
  <si>
    <t>15.11.2019</t>
  </si>
  <si>
    <t>15.04.2021</t>
  </si>
  <si>
    <t>15.11.2021</t>
  </si>
  <si>
    <t>წალენჯიხის მუნიციპალიტეტი</t>
  </si>
  <si>
    <t>საპროექტო დოკუმენტაციის მომზადება 32000</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</si>
  <si>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</si>
  <si>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</si>
  <si>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 xml:space="preserve"> წალენჯიხის  მუნიციპალიტეტში არსებულის რეაბილიტაცია და ახალი საბავშვო ბაღების მშენებლობა.</t>
  </si>
  <si>
    <t xml:space="preserve"> ქ.წალენჯიხის #5 და ზღვაიას დასახლების საბავშვო ბაღში- 40 ბავშვი,  ახალი საბავშვო ბაღების მშენებლობა 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</si>
  <si>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საპროექტო დოკუმენტაციის მომზადება 15000</t>
  </si>
  <si>
    <t>2. საბაზისო ინფრასტრუქტურის გაუმჯობესება.</t>
  </si>
  <si>
    <t xml:space="preserve">2.3 მუნიციპალური ცენტრების ქუჩების მოასფალტების დასრულება; </t>
  </si>
  <si>
    <t xml:space="preserve">ქ.წალენჯიხისაში  ტერიტორიაზე ცენტრალური  ქუჩების რეაბილიტაცია  </t>
  </si>
  <si>
    <t xml:space="preserve">ქ. წალენჯიხაში: ჭავჭავაძის, კალანდიას, ვეკუას, ყაზბეგის, წმ.ნინოს შესახვევი, ტაბიძის, ვაჟა-ფშაველას, ადამიას, მარჯვენა სანაპირო.  ქ.ჯვარში: გაბუნის, გაფრინდაშვილის ქუჩების ასვალტის საფარის დაგება, საერთო სიგრძე 10 000 მეტრამდე. ბენეფიციარების რაოდენობა 20 000. </t>
  </si>
  <si>
    <t>ქ.წალენჯიხა,  წალენჯიხის მუნიციპალიტეტი.</t>
  </si>
  <si>
    <t>2565000</t>
  </si>
  <si>
    <t>15.03.2020</t>
  </si>
  <si>
    <t>15.11.2020</t>
  </si>
  <si>
    <t>1200000</t>
  </si>
  <si>
    <t>1500000</t>
  </si>
  <si>
    <t>საპროექტო დოკუმენტაციის მომზადება 81000</t>
  </si>
  <si>
    <t>2.საბაზისო ინფრასტრუქტურის გაუმჯობესება.</t>
  </si>
  <si>
    <t>2.7.ურბანული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</si>
  <si>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წალენჯიხის მუნიციპალიტეტი, ქ.წალენჯიხაში და ქ.ჯვარში ცენტრალურ ქუჩებზე მდებარე შეენობების სახურავისა და  ფასადების რეაბილიტაცია.</t>
  </si>
  <si>
    <t xml:space="preserve">გადაიხურება ქ.ჯვარში 9 კორპუსი საერთო ფართით 7000–მდე კვ.მ.პროექტის განხორციელებით 5 000–მდე ბენეფიციარისთვის გაკეთდება კეთილი საქმე. აღნიშნული პრობლემა 30–40 წლით მოგვარებული იქნება, მოსახლეობის დიდი ნაწილისთვის. </t>
  </si>
  <si>
    <t>წალენჯიხის მუნიციპალიტეტი ქ.ჯვარი</t>
  </si>
  <si>
    <t>15.03.2021</t>
  </si>
  <si>
    <t>საპროექტო დოკუმენტაციის მომზადება 36000</t>
  </si>
  <si>
    <t xml:space="preserve"> ქ.წალენჯიხაში მულტიფუნქციური შენობის მშენებლობა</t>
  </si>
  <si>
    <t xml:space="preserve">ქ.წალენჯიხის ადმინისტრაციული მულტიფუნქციური შენობა ხანძრისგან განადგურდა, აღდგენა შეუძლებელია, მისი დაშლას და  ახლის აშენებას მოითხოვს რეალობიდან გამომდინარე მდგომარეობა. </t>
  </si>
  <si>
    <t>წალენჯიხის მუნიციპალიტეტი ქ.წალენჯიხა</t>
  </si>
  <si>
    <t>საპროექტო დოკუმენტაციის მომზადება 45000</t>
  </si>
  <si>
    <t xml:space="preserve">12.განათლების, მეცნიერების, კულტურისა და სპორტის განვითარება. </t>
  </si>
  <si>
    <t xml:space="preserve">12.4.რეგიონში კულტურული და სპორტული  ინფრასტრუქტურის რეაბილიტაცია განვითარება. </t>
  </si>
  <si>
    <t>ქ.წალენჯიხისა და ქ.ჯვარის კულტურის სახლების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</si>
  <si>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45 000 მცხოვრების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</si>
  <si>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საპროექტო დოკუმენტაციის მომზადება 9000</t>
  </si>
  <si>
    <r>
      <t>2.</t>
    </r>
    <r>
      <rPr>
        <b/>
        <sz val="9"/>
        <color indexed="8"/>
        <rFont val="Sylfaen"/>
        <family val="1"/>
        <charset val="204"/>
      </rPr>
      <t>საბაზისო ინფრასტრუქტურის გაუმჯობესება</t>
    </r>
  </si>
  <si>
    <t xml:space="preserve">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t>
  </si>
  <si>
    <t>წალენჯიხის მუნიციპალიტეტის ტერიტორიაზე პარკებისა და სკვერების გამწვანება(ტერენტი გრანელის პარკის რეაბილიტაცია)</t>
  </si>
  <si>
    <t>მუნიციპალიტეტში აუცილებლად მიგვაჩნია საფრთხის შემცველი ხე-მცენარეების,ახალი ნორჩი მცენაით ჩანაცვლება. პარკებისა და სკვერების აღდგენით, მუნიციპალიტეტის 45 000 მაცხოვრებელი მოახერხებს ნორმალურად დასვენებას.</t>
  </si>
  <si>
    <t>1.საჯარო ხელისუფლების შესაძლებლობების განვითარება.</t>
  </si>
  <si>
    <t>1.2.რეგიონული ადმინისტრაციისა და მუნიციპალიტეტების ადმინისტრაციული ინფრასტრუქტურის გაუმჯობესება.</t>
  </si>
  <si>
    <t>წალენჯიხის მუნიციპალიტეტის ადმინისტრაციული შენობების სარეაბილიტაციო სამუშაოები</t>
  </si>
  <si>
    <t>წალენჯიხის მუნიციპალიტეტის ტერიტორიაზე არსებული ადმინისტრაციული შენობების სარეაბილიტაციო სამუშაოების ჩატარება წარმოადგენს აუცილებლობას. შენობები რომლებშიც განთავსებულია მუნიციპალიტეტის მერიის წარმომადგენლობა, არა სახარბიელო მდგომარეობაშია, აწვიმს და იერსახე აქვს დაკარგული.</t>
  </si>
  <si>
    <t>ქ.წალენჯიხა</t>
  </si>
  <si>
    <t>საპროექტო დოკუმენტაციის მომზადება 130500</t>
  </si>
  <si>
    <t>წალენჯიხის მუნიციპალიტეტი,  ეწერის ადმინისტრაციული ერთეულის ცენტრალური გზის რეაბილიტაცია</t>
  </si>
  <si>
    <t xml:space="preserve">პროექტის განხორციელებით, ეწერის 3 კილომეტრიან მონაკვეთს   გავლიან კომფორტულად, ათასობით ადგილობრივი თუ სტუმრად ჩამოსული ადამიანები. </t>
  </si>
  <si>
    <t xml:space="preserve">წალენჯიხის მუნიციპალიტეტი,  ეწერის ადმინისტრაციული ერთეულის </t>
  </si>
  <si>
    <t xml:space="preserve">წალენჯიხის მუნიციპალიტეტი, მედანის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</si>
  <si>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მუნიციპალიტეტის ცენტრის წალენჯიხის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</si>
  <si>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მედანის ადმინისტრაციული ერთეულის </t>
  </si>
  <si>
    <t xml:space="preserve">წალენჯიხის მუნიციპალიტეტი, ჭალეს  ადმინისტრაციული ერთეულის  ცენტრალური გზის რეაბილიტაცია </t>
  </si>
  <si>
    <t xml:space="preserve"> სოფლის ცენტრამდე მოსაწყობია ასფალტის საფარი7500 გ/მ–ზე,სადაც  ივლის მოსახლეობა, რომელთა საერთო რაოდენობა 1650 ბენეფიციალს წარმოადგენს, ასევე კმაყოფილი იქნება მეზობელი თემების მოსახლეობაც,რომლებსაც ხშირად უხდებათ ამ გზაზე მიმოსვლა, როელიც აბხაზეთთან აკავშირებს. </t>
  </si>
  <si>
    <t xml:space="preserve">წალენჯიხის მუნიციპალიტეტი,  ჭალეს ადმინისტრაციული ერთეულის </t>
  </si>
  <si>
    <t>საპროექტო დოკუმენტაციის მომზადება     33 000</t>
  </si>
  <si>
    <t>წალენჯიხის მუნიციპალიტეტი,  ჯგალის ადმინისტრაციული ერთეულის.იუსტიციის სახლის ეზოს კეთილმოწყობა</t>
  </si>
  <si>
    <t>ჯგალის ადმინისტრაციული ერთეული მოსახლეობის რაოდენობის მიხედვით მუნიციპალიტეტის ტერიტორიაზე მეორეა,  ცხოვრობს დაახლოებით 900 კომლი, ადმინისტრაციული ერთეულში შედის  5 სოფელი, ჯგალის ადმინისტრაციული ერთეულს  საერთოდ არ გააჩნია  ადმინისტრაციული შენობა, ის განთავსებული იყო ჯგალის კულტურის სახლში, რომელიც 2007 წელს დაიწვა,  ამჟამად რწმუნებულის აპარატი განთავსებულია ფიზიკური პირის საკუთრებაში არსებულ ობიექტში, რომელიც არსარულფასოვნების შეგრძნებას იწვევს როგორც თემის ადმინისტრაციის თანამშრომლებში, ასევე მოსახლეობაში</t>
  </si>
  <si>
    <t>წალენჯიხის მუნიციპალიტეტი,  ჯგალის ადმინისტრაციული ერთეული.</t>
  </si>
  <si>
    <t>საპროექტო დოკუმენტაციის მომზადება     2000</t>
  </si>
  <si>
    <t xml:space="preserve">წალენჯიხის მუნიციპალიტეტი, ჯგალის  ადმინისტრაციული ერთეულის კურორტ სქურის ცენტრალური გზის რეაბილიტაცია </t>
  </si>
  <si>
    <t>საპროექტო დოკუმენტაციის მომზადება     54 000</t>
  </si>
  <si>
    <t xml:space="preserve">წალენჯიხის მუნიციპალიტეტი, საჩინოს  ადმინისტრაციული ერთეულის  საჩინო-ნოჟალა-ჯვარის ცენტრალური გზის რეაბილიტაცია </t>
  </si>
  <si>
    <t>საპროექტო დოკუმენტაციის მომზადება     48 000</t>
  </si>
  <si>
    <t>წალენჯიხის მუნიციპალიტეტი, ჯვარის  ადმინისტრაციული ერთეულის  სასწრაფო სამედიცინო დახმარების სამსახურის, საოფისე შენობა</t>
  </si>
  <si>
    <t>სსიპ საგანგებო სიტუაციების კოორდინაციისა და გადაუდებელი დახმარების ცენტრის, სასწრაფო სამედიცინო დახმარების სამსახურის საოფისე შენობის მშენებლობა</t>
  </si>
  <si>
    <t xml:space="preserve">წალენჯიხის მუნიციპალიტეტი,   ჯვარის ადმინისტრაციული ერთეულის </t>
  </si>
  <si>
    <t>წალენჯიხის მუნიციპალიტეტი, ქ.წალენჯიხის  სასწრაფო სამედიცინო დახმარების სამსახურის, საოფისე შენობა</t>
  </si>
  <si>
    <t>წალენჯიხის მუნიციპალიტეტი,  ქ.წალენჯიხა</t>
  </si>
  <si>
    <t xml:space="preserve">10.კომუნალური და სხვა საზოგადოებრივი მომსახურებების მოწესრიგება. </t>
  </si>
  <si>
    <t xml:space="preserve">10.2მუნიციპალურ ცენტრებში, დაბებსა და საკურორტო დასახლებებში საკანალიზაციო სისტემების მოწესრიგება; </t>
  </si>
  <si>
    <t>წალენჯიხის მუნიციპალიტეტის ტერიტორიაზე  ქ.წალენჯიხა, ქ.ჯვარი, ფოცხოსა და ზღვაიას დასახლებებში საკანალიზაციო სისტემების აღდგენა–რეაბილიტაცია</t>
  </si>
  <si>
    <t xml:space="preserve"> პროექტის განხორციელება პირდაპირ ახდენს გავლენას მოსახლეობისათვის ეკოლოგიურად უსაფრთხო გარემოს შექმნის, მათი სოციალური და ეკონომიკური მდგომარეობის გაუმჯობესებაზე. ამ პროექტით სარგებელს მიიღებს წალენჯიხის მუნიციპალიტეტში მცხოვრები  45 000–მდე ადამიანი და მისი  განხორცილება თანაბარ სიკეთეს მოუტანს ნებისმიერი სოციალური მდგომარეობის ადამიანს,</t>
  </si>
  <si>
    <t>საპროექტო დოკუმენტაციის მომზადება     210 000</t>
  </si>
  <si>
    <t>წალენჯიხის მუნიციპალიტეტის ტერიტორიაზე  ქ.წალენჯიხასა და ქ.ჯვარში ტროტუარების აღდგენა–რეაბილიტაცია</t>
  </si>
  <si>
    <t>ამასთან 25 000 მოსახლისათვის შესაძლებელი გახდება კომფორტულად გადაადგილება ქუჩებზე. სასიკეთოდ სიახლისკენ შეიცვლება ქალაქის იერსახე.</t>
  </si>
  <si>
    <t>ქ.წალენჯიხა და ქ.ჯვარი</t>
  </si>
  <si>
    <t>საპროექტო დოკუმენტაციის მომზადება     7 500</t>
  </si>
  <si>
    <t xml:space="preserve">6.სოფლის მეურნეობის განვითარება. </t>
  </si>
  <si>
    <t xml:space="preserve">6.5.თევზჭერისა და მეთევზეობის განვითარების ხელშეწყობა; </t>
  </si>
  <si>
    <t>სატბორე მეურნეობის შექმნა წალენჯიხის მუნიციპალიტეტის ფახულანის ადმინისტრაციულ ერთეულში.</t>
  </si>
  <si>
    <t xml:space="preserve">     სატბორე მეურნეობის შექმნა ფახულანის ადმინისტრაციულ ერთეულში, კერძოდ ენგურის სანაპიროს ახლოს დასაქმების წყარო იქნება საზღვრისპირა მცხოვრები მოსახლეობისათვის, </t>
  </si>
  <si>
    <t>წალენჯიხის მუნიციპალიტეტი, ფახულანის ადმინისტრაციული ერთეული</t>
  </si>
  <si>
    <t>საპროექტო დოკუმენტაციის მომზადება     6 000</t>
  </si>
  <si>
    <t>6.2.ექსტენციისა და მომსახურების ცენტრების შექმნა-განვითარების,საცდელ-სადემონსტრაციო ნაკვეთების ორგანიზების,თანამედროვე ტექნოლოგიების დანერგვისა და მოსახლეობის ინფორმირების ამაღლების გზით,მემცენარეობისა და მეცხოველეობის განვითარებისა და პროდუქტიულობის ზრდის ხელშეწყობა.</t>
  </si>
  <si>
    <t xml:space="preserve">ექსტენციისა და მომსახურების ცენტრების შექმნა-განვითარების ორგანიზების,თანამედროვე ტექნოლოგიების დანერგვისა და მოსახლეობის ინფორმირების ამაღლებa </t>
  </si>
  <si>
    <t>პრეპარატებთან.ამ პროექტის განხორციელება ფერმერებს დაანახვებს თხილის კულტურისადმი განსახორციელებელი პროცედურების საჭიროებას და იმ შედეგის ეფექტიანობას,რომლის ჩატარების გარეშე  მათი ფართობები და მოსავალი მკვეთრად შემცირდდებოდა.</t>
  </si>
  <si>
    <t>საპროექტო დოკუმენტაციის მომზადება     4 500</t>
  </si>
  <si>
    <t>რეგიონში განსახორციელებელი პროექტების ფონდის (რგპფ) პროექტები 2015-2021 წლებში</t>
  </si>
  <si>
    <t xml:space="preserve"> კომუნალური და სხვა საზოგადოებრივი მომსახურების მოწესრიგება (მიზანი10.)</t>
  </si>
  <si>
    <t>10.1. მოსახლეობისათვის ხარისხიანი სასმელი წყლის უწყვეტი მიწოდების უზრუნველყოფა</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</si>
  <si>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</si>
  <si>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</si>
  <si>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</si>
  <si>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 xml:space="preserve">ივნისი </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</si>
  <si>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</si>
  <si>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</si>
  <si>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</si>
  <si>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</si>
  <si>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</si>
  <si>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</si>
  <si>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</si>
  <si>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</si>
  <si>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</si>
  <si>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</si>
  <si>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2.3 მუნიციპალური ცენტრების ქუჩების მოასფალტების დასრულება</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</si>
  <si>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</si>
  <si>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</si>
  <si>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</si>
  <si>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</si>
  <si>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</si>
  <si>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</si>
  <si>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</si>
  <si>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</si>
  <si>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ხობის #2 საბავშვო ბაღის რეაბილიტაცია</t>
  </si>
  <si>
    <t>#1 ბაგა-ბაღის ინფრასტრუქტურის მოწესრიგება</t>
  </si>
  <si>
    <t>ქ. ხობი</t>
  </si>
  <si>
    <t xml:space="preserve">10. კომუნალური და სხვა საზოგადოებრივი მომსახურების მოწესრიგება </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</si>
  <si>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</si>
  <si>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</si>
  <si>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</si>
  <si>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</si>
  <si>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</si>
  <si>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</si>
  <si>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</si>
  <si>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</si>
  <si>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</si>
  <si>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</si>
  <si>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ქ. ხობში ქუჩების კეთილმოწყობის (მოასფალტების)  სამუშაოები</t>
  </si>
  <si>
    <t>ქუჩების კეთილმოწყობა და ინფრასტრუქტურის გაუმჯობესება</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</si>
  <si>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</si>
  <si>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</si>
  <si>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</si>
  <si>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</si>
  <si>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</si>
  <si>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</si>
  <si>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</si>
  <si>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</si>
  <si>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</si>
  <si>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1 100 000 ლარს.</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</si>
  <si>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</si>
  <si>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</si>
  <si>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</si>
  <si>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</si>
  <si>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</si>
  <si>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</si>
  <si>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</si>
  <si>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</si>
  <si>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შუა ხორგის, ქარიატისა და ყულევის ადმინისტრაციულ ერთეულებში წყალსედინი სისტემის ქსელის მოწყობის სამუშაოები</t>
  </si>
  <si>
    <t>შუა ხორგის, ქარიატისა და ყულევის ადმინისტრაციული ერთეულები</t>
  </si>
  <si>
    <t>ხამისქურის ადმინისტრაციული ერთეულის ცენტრში არსებული მინი სპორტული მოედნის რეაბილიტაცია</t>
  </si>
  <si>
    <r>
      <t xml:space="preserve"> აღნიშნული პროექტის განხორციელება ხელს შეუწყობს ჯანსაღი ცხოვრების წესის დამკვიდრებას, ფეხბურთისა და ფრენბურთის განვითარება.</t>
    </r>
    <r>
      <rPr>
        <sz val="11"/>
        <color indexed="8"/>
        <rFont val="Calibri"/>
        <family val="2"/>
      </rPr>
      <t xml:space="preserve"> </t>
    </r>
  </si>
  <si>
    <t>ხამისქურის ადმინისტრაციული ერთეული</t>
  </si>
  <si>
    <t>ჭალადიდის ადმინისტრაციულ ერთეულის სოფელ საბაჟოში სკოლამდე მისასვლელი გზის რეაბილიტაციის  (მოასფალტება) სამუშაოები</t>
  </si>
  <si>
    <t>ჭალადიდიადმინისტრაციული ერთეული</t>
  </si>
  <si>
    <t xml:space="preserve">ხამისკურის ადმინისტრაციულ ერთეულში სკოლამდე მისასვლელი გზის რეაბილიტაციის (ცემენტო-ბეტონის საფარის მოწყობის) სამუშაოები </t>
  </si>
  <si>
    <t>ხობის მუნიციპალიტეტის მერია</t>
  </si>
  <si>
    <t>2017 წელს დაფინანსდა 817054 ლარის ღირებულების სამუშაოები, 2018 წელს დასაფინანსებელი რჩება 301745 ლარის სამუშაოები.</t>
  </si>
  <si>
    <t>2017 წელს დაფინანსდა 600000 ლარის ღირებულების სამუშაოები, 2018 წელს დასაფინანსებელი რჩება 320000.00 ლარის სამუშაოები.</t>
  </si>
  <si>
    <t xml:space="preserve"> 2017 წელს დაფინანსდა 500000 ლარის ღირებულების სამუშაოები, 2018 წელს დასაფინანსებელი რჩება586641.00 ლარის სამუშაოები.</t>
  </si>
  <si>
    <t>საბაზისო ინფრასტრუქტურის გაუმჯობესება</t>
  </si>
  <si>
    <t>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</si>
  <si>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ქალაქ ხობში ცენტრალური პარკისა და მიმდებარე ტერიტორიის კეთილმოწყობა</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</si>
  <si>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</si>
  <si>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გარდამავალი - 2018 წ.-500000 ლარი, 2019წ.-500000 ლარი</t>
  </si>
  <si>
    <t>მხარის საგზაო ინფრასტრუქტურის (ადგილობრივი მნიშვნელობის სასოფლო გზა) არა რეაბილიტირებული ნაწილის რეაბილიტაცია.</t>
  </si>
  <si>
    <t>გურიფულის ადმინისტრაციული ერთეულის სოფელ I გურიფულში სასაფლაომდე მისასვლელი გზის რეაბილიტაცია</t>
  </si>
  <si>
    <t>გურიფულის ადმინისტრაციული ერთეული</t>
  </si>
  <si>
    <t>პირველი მაისის ადმინისტრაციულ ერთეულში საკვიკვინოს გზის რეაბილიტაცია (ცემენტობეტონის საფარის მოწყობა)</t>
  </si>
  <si>
    <t>გარდამავალი - 2018 წ.-920000 ლარი, 2019წ.-458200 ლარი</t>
  </si>
  <si>
    <t>თორსა-დღვაბის ადმინისტრაციული ერთეულის სოფელ დღვაბაში გზის რეაბილიტაცია (ცემენტობეტონის საფარის მოწყობა)</t>
  </si>
  <si>
    <t>თორსა-დღვაბის ადმინისტრაციული ერთეული</t>
  </si>
  <si>
    <t>გარდამავალი - 2018 წ.-880000 ლარი, 2019წ.-650000 ლარი, 2020წ. -262089 ლარი</t>
  </si>
  <si>
    <t>ქალაქ ხობში ცენტრალური პარკისა და მიმდებარე ტერიტორიის კეთილმოწყობა II ეტაპი</t>
  </si>
  <si>
    <t>ზემო ქვალონის ადმინისტრაციულ ერთეულში გზის რეაბილიტაცია</t>
  </si>
  <si>
    <t>ზემო ქვალონის ადმინისტრაციული ერთეული</t>
  </si>
  <si>
    <t>გარდამავალი - 2019 წ.-800000 ლარი, 2020წ.-732085 ლარი</t>
  </si>
  <si>
    <t>ახალი ხიბულისა და საჯიჯაოს ადმინისტრაციული ერთეულების დამაკავშირებელი გზის რეაბილიტაცია</t>
  </si>
  <si>
    <t>ახალი ხიბულისა და საჯიჯაოს ადმინისტრაციული ერთეულები</t>
  </si>
  <si>
    <t>გარდამავალი - 2019 წ.-800000 ლარი, 2020წ.-790779 ლარი</t>
  </si>
  <si>
    <t>ხობის მუნიციპალიტეტის შავღელეს ადმინისტრაციული ერთეულის შიდა სასოფლო გზის სარეაბილიტაციო (ასფალტო-ბეტონის) სამუშაოები</t>
  </si>
  <si>
    <t>შავღელეს ადმინისტრაციული ერთეული</t>
  </si>
  <si>
    <t>გარდამავალი - 2019 წ.-1200000 ლარი, 2020წ.-1607355 ლარი</t>
  </si>
  <si>
    <t>ქ. ხობში კარტადრომის მოწყობა</t>
  </si>
  <si>
    <r>
      <t xml:space="preserve"> აღნიშნული პროექტის განხორციელება ხელს შეუწყობს ჯანსაღი ცხოვრების წესის დამკვიდრებას და სპორტის ამ სახეობის  განვითარებას.</t>
    </r>
    <r>
      <rPr>
        <sz val="11"/>
        <color indexed="8"/>
        <rFont val="Calibri"/>
        <family val="2"/>
      </rPr>
      <t xml:space="preserve"> </t>
    </r>
  </si>
  <si>
    <t>ხობის მუნიციპალიტეტის ხეთის ადმინისტრაციულ ერთეულში შიდა სასოფლო გზის რეაბილიტაცია</t>
  </si>
  <si>
    <t>ხეთის ადმინისტრაციული ერთეული</t>
  </si>
  <si>
    <t>ხობის მუნიციპალიტეტის ხამისკურის ადმინისტრაციულ ერთეულში შიდა სასოფლო გზების მოწყობა ცემენტო-ბეტონით</t>
  </si>
  <si>
    <t>ხამისკურის ადმინისტრაციული ერთეული</t>
  </si>
  <si>
    <t>გარდამავალი - 2020 წ.-1000000 ლარი, 2021წ.-500000 ლარი</t>
  </si>
  <si>
    <t>ხობის მუნიციპალიტეტის ხეთის ადმინისტრაციულ ერთეულში შიდა სასოფლო გზების მოწყობა ცემენტო-ბეტონით</t>
  </si>
  <si>
    <t>ქ.ხობის ცენტრის კეთილმოწყობა</t>
  </si>
  <si>
    <t>ხობის მუნიციპალიტეტის საჯიჯაოს ადმინისტრაციულ ერთეულში შიდა სასოფლო გზების მოწყობა ცემენტო-ბეტონით</t>
  </si>
  <si>
    <t>ხობის მუნიციპალიტეტის ნოჯიხევის ადმინისტრაციულ ერთეულში შიდა სასოფლო გზების მოწყობა ცემენტო-ბეტონით</t>
  </si>
  <si>
    <t>ნოჯიხევის ადმინისტრაციული ერთეული</t>
  </si>
  <si>
    <t>ქ.ხობში ორი ადმინისტრაციული შენობის გადახურვა და ფასადის რეაბილიტაცია</t>
  </si>
  <si>
    <r>
      <t xml:space="preserve"> აღნიშნული პროექტის განხორციელება ხელს შეუწყობს დასაქმებულთა სამუშაო პირობებისა და ადმინისტრაციული ცენტრის არქიტექტურული იერსახის გაუმჯობესებას.</t>
    </r>
    <r>
      <rPr>
        <sz val="11"/>
        <color theme="1"/>
        <rFont val="Calibri"/>
        <family val="2"/>
      </rPr>
      <t xml:space="preserve"> </t>
    </r>
  </si>
  <si>
    <t>ქ.ხობი</t>
  </si>
  <si>
    <t>ხობის მუნიციპალიტეტის პირველი მაისის ადმინისტრაციულ ერთეულში შიდა სასოფლო გზების მოწყობა ცემენტო-ბეტონით</t>
  </si>
  <si>
    <t>ხობის მუნიციპალიტეტის ძველი ხიბულის ადმინისტრაციულ ერთეულში შიდა სასოფლო გზების მოწყობა ცემენტო-ბეტონით</t>
  </si>
  <si>
    <t>ძველი ხიბულის ადმინისტრაციული ერთეული</t>
  </si>
  <si>
    <t>ხობის მუნიციპალიტეტის ახალი ხიბულის ადმინისტრაციულ ერთეულში შიდა სასოფლო გზების მოწყობა ცემენტო-ბეტონით</t>
  </si>
  <si>
    <t>ახალი ხიბულის ადმინისტრაციული ერთეული</t>
  </si>
  <si>
    <t>ურბანული ინფრასტრუქტურის განვითარება; მუნიციპალური  ინფრასტრუქტურული იერსახის გაუმჯობესება.</t>
  </si>
  <si>
    <t>ქ.ხობში თამარ მეფის სანაპიროს რეაბილიტაცია</t>
  </si>
  <si>
    <t>მხარის საგზაო ინფრასტრუქტურის  არა რეაბილიტირებული ნაწილის რეაბილიტაცია.</t>
  </si>
  <si>
    <t>ხობის მუნიციპალიტეტის ქვემო ქვალონის ადმინისტრაციული ერთეულისა და სენაკის მუნიციპალიტეტის ზემო ჭალადიდის ადმინისტრაციული ერთეულის დამაკავშირებელი გზის რეაბილიტაცია</t>
  </si>
  <si>
    <t>ქვემო ქვალონის ადმინისტრაციული ერთეული</t>
  </si>
  <si>
    <t>ახალი ხიბულის ადმინისტრაციულ ერთეულში სოფელ გაშფერდში სასაფლაომდე მისასვლელი გზის რეაბილიტაცია</t>
  </si>
  <si>
    <t>ხობის მუნიციპალიტეტის თორსის ადმინისტრაციულ ერთეულში სასაფლაომდე მისასვლელი გზის მოწყობა ცემენტო-ბეტონით</t>
  </si>
  <si>
    <t>თორსის ადმინისტრაციული ერთეული</t>
  </si>
  <si>
    <t>სოციალური უზრუნველყოფისა და ჯანმრთელობის დაცვის ქმედითი სისტემების ჩამოყალიბება</t>
  </si>
  <si>
    <t>სასწრაფო დახმარების ბრიგადების აღჭურვილობის განახლება თანამედროვე სტანდარტების შესაბამისად</t>
  </si>
  <si>
    <t>ქ.ხობში სსიპ ,,საგანგებო სიტუაციების კოორდინაციის და გადაუდებელი დახმარების ცენტრი"-ს მშენებლობა</t>
  </si>
  <si>
    <t>მოსახლეობის სამედიცინო მომსახურების გაუმჯობესება</t>
  </si>
  <si>
    <t>ნოემბერ</t>
  </si>
  <si>
    <t xml:space="preserve">საპროექტო სახარჯთააღრიცხო დოკუმენტაციის  ღირებულება </t>
  </si>
  <si>
    <t>მუნიციპალიტეტის ბიუჯეტიდან დასაფინანსებელი პროექტები 2015-2021 წლებში</t>
  </si>
  <si>
    <t>მუნიც. ტერიტ.</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</si>
  <si>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</si>
  <si>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</si>
  <si>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</si>
  <si>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</si>
  <si>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</si>
  <si>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</si>
  <si>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</si>
  <si>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 xml:space="preserve">2.7 ურბანული ინფრასტრუქტურის განვითარება </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</si>
  <si>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</si>
  <si>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</si>
  <si>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</si>
  <si>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</si>
  <si>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</si>
  <si>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</si>
  <si>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</si>
  <si>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</si>
  <si>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</si>
  <si>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</si>
  <si>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</si>
  <si>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</si>
  <si>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</si>
  <si>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</si>
  <si>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</si>
  <si>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</si>
  <si>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</si>
  <si>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</si>
  <si>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</si>
  <si>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</si>
  <si>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</si>
  <si>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</si>
  <si>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</si>
  <si>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</si>
  <si>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</si>
  <si>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</si>
  <si>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</si>
  <si>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</si>
  <si>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</si>
  <si>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</si>
  <si>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</si>
  <si>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</si>
  <si>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</si>
  <si>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</si>
  <si>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</si>
  <si>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</si>
  <si>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</si>
  <si>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</si>
  <si>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</si>
  <si>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</si>
  <si>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</si>
  <si>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</si>
  <si>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</si>
  <si>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</si>
  <si>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</si>
  <si>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</si>
  <si>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</si>
  <si>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</si>
  <si>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</si>
  <si>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</si>
  <si>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</si>
  <si>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</si>
  <si>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</si>
  <si>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</si>
  <si>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</si>
  <si>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</si>
  <si>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</si>
  <si>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</si>
  <si>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</si>
  <si>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სკოლამდელი დაწესებულების მშენებლობა რეაბილიტაცია</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</si>
  <si>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</si>
  <si>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</si>
  <si>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4. სამრეწველო და ენერგო სექტორის განვითარება</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</si>
  <si>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</si>
  <si>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სანიაღვრე არხები</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</si>
  <si>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</si>
  <si>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გზები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</si>
  <si>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</si>
  <si>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</si>
  <si>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</si>
  <si>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თავშეყრის ადგილები, გაჩერების, მოსაცდელის მოწყობა</t>
  </si>
  <si>
    <t>სპორტული მოედნები, სპოტ-დარბაზები</t>
  </si>
  <si>
    <t>სპორტის განვითარების ხელშეწყობა</t>
  </si>
  <si>
    <t>კეთილმოწყობა და იერსახის გაუმჯობესება</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</si>
  <si>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</si>
  <si>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</si>
  <si>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</si>
  <si>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</si>
  <si>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</si>
  <si>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</si>
  <si>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</si>
  <si>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</si>
  <si>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</si>
  <si>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</si>
  <si>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</si>
  <si>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</si>
  <si>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</si>
  <si>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შუა ხორგის ადმინისტრაციული ერთეულის სოფელ გამოღმა შუა ხორგაში გზის რეაბილიტაცია</t>
  </si>
  <si>
    <t xml:space="preserve">საგზაო ინსფრასტრუქტურის მოწესრიგება  ხელს შეუწყობს ადმინისტრაციულ ერთეულში არსებულ ყოფითი, თუ სოციალური პრობლემების მოგვარებას. </t>
  </si>
  <si>
    <t>შუა ხორგის ადმინისტრაციული ერთეული</t>
  </si>
  <si>
    <t>ხეთის ადმინისტრაციული ერთეულის კორცხოს უბანში გზის რეაბილიტაცია</t>
  </si>
  <si>
    <t>ქვემო ქვალონის ადმინისტრაციულ ერთეულში გზის რეაბილიტაცია</t>
  </si>
  <si>
    <t xml:space="preserve">  განათლების, კულტურის და სპორტის განვითარება.</t>
  </si>
  <si>
    <t>ცენტრალური სტადიონის მწვანე საფარის მოწყობა</t>
  </si>
  <si>
    <t xml:space="preserve"> განათლების, მეცნიერების, კულტურისა და სპორტის განვითარება. </t>
  </si>
  <si>
    <t>პირველი მაისის ადმინისტრაციულ ერთეულში საბავშვო ბაღის სრული რეაბილიტაცია</t>
  </si>
  <si>
    <t>საბავშვო ბაღის ინფრასტრუქტურის მოწესრიგება</t>
  </si>
  <si>
    <t xml:space="preserve"> საბაზისო ინფრასტრუქტურის გაუმჯობესება</t>
  </si>
  <si>
    <t>ქალაქ ხობში ადმინისტრაციული შენობის გადახურვა და ფასადის რეაბილიტაცია</t>
  </si>
  <si>
    <t>ქალაქ ხობის ცენტრის კეთილმოწყობა</t>
  </si>
  <si>
    <t>ქალაქის იერსახის გაუმჯობესება</t>
  </si>
  <si>
    <t>შუა ხორგის ადმინისტრაციულ ერთეულში საბავშვო ბაღის სრული რეაბილიტაცია ან ახლის მშენებლობა</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</si>
</sst>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L_a_r_i_-;\-* #,##0.00\ _L_a_r_i_-;_-* &quot;-&quot;??\ _L_a_r_i_-;_-@_-"/>
    <numFmt numFmtId="165" formatCode="_-* #,##0.00\ _ლ_ა_რ_ი_-;\-* #,##0.00\ _ლ_ა_რ_ი_-;_-* &quot;-&quot;??\ _ლ_ა_რ_ი_-;_-@_-"/>
    <numFmt numFmtId="166" formatCode="_(* #,##0_);_(* \(#,##0\);_(* &quot;-&quot;??_);_(@_)"/>
    <numFmt numFmtId="167" formatCode="#,##0.0"/>
    <numFmt numFmtId="168" formatCode="_-* #,##0\ _G_E_L_-;\-* #,##0\ _G_E_L_-;_-* &quot;-&quot;??\ _G_E_L_-;_-@_-"/>
    <numFmt numFmtId="169" formatCode="_-* #,##0.00\ _₽_-;\-* #,##0.00\ _₽_-;_-* &quot;-&quot;??\ _₽_-;_-@_-"/>
  </numFmts>
  <fonts count="130">
    <font>
      <sz val="11"/>
      <color theme="1"/>
      <name val="Calibri"/>
      <family val="2"/>
      <scheme val="minor"/>
    </font>
    <font>
      <sz val="11"/>
      <color theme="1"/>
      <name val="Calibri"/>
      <family val="2"/>
      <scheme val="minor"/>
    </font>
    <font>
      <sz val="10"/>
      <color rgb="FF000000"/>
      <name val="Sylfaen"/>
      <family val="1"/>
      <charset val="204"/>
    </font>
    <font>
      <sz val="10"/>
      <color theme="1"/>
      <name val="Sylfaen"/>
      <family val="1"/>
      <charset val="204"/>
    </font>
    <font>
      <b/>
      <sz val="10"/>
      <color rgb="FF000000"/>
      <name val="Sylfaen"/>
      <family val="1"/>
      <charset val="204"/>
    </font>
    <font>
      <b/>
      <sz val="10"/>
      <color theme="1"/>
      <name val="Sylfaen"/>
      <family val="1"/>
      <charset val="204"/>
    </font>
    <font>
      <sz val="10"/>
      <color rgb="FF000000"/>
      <name val="Sylfaen"/>
      <family val="1"/>
    </font>
    <font>
      <sz val="10"/>
      <color theme="1"/>
      <name val="Calibri"/>
      <family val="2"/>
      <charset val="204"/>
      <scheme val="minor"/>
    </font>
    <font>
      <sz val="10"/>
      <color rgb="FF333333"/>
      <name val="Sylfaen"/>
      <family val="1"/>
      <charset val="204"/>
    </font>
    <font>
      <b/>
      <sz val="10"/>
      <name val="Sylfaen"/>
      <family val="1"/>
      <charset val="204"/>
    </font>
    <font>
      <sz val="10"/>
      <name val="Sylfaen"/>
      <family val="1"/>
      <charset val="204"/>
    </font>
    <font>
      <b/>
      <sz val="10"/>
      <color theme="1"/>
      <name val="Sylfaen"/>
      <family val="1"/>
    </font>
    <font>
      <sz val="11"/>
      <name val="Sylfaen"/>
      <family val="1"/>
    </font>
    <font>
      <sz val="11"/>
      <name val="Calibri"/>
      <family val="2"/>
      <scheme val="minor"/>
    </font>
    <font>
      <sz val="11"/>
      <name val="Sylfaen"/>
      <family val="1"/>
      <charset val="204"/>
    </font>
    <font>
      <sz val="11"/>
      <name val="Calibri"/>
      <family val="2"/>
      <charset val="204"/>
      <scheme val="minor"/>
    </font>
    <font>
      <b/>
      <sz val="10"/>
      <color rgb="FF000000"/>
      <name val="Sylfaen"/>
      <family val="1"/>
    </font>
    <font>
      <sz val="10"/>
      <color rgb="FF000000"/>
      <name val="AcadNusx"/>
    </font>
    <font>
      <sz val="10"/>
      <color theme="1"/>
      <name val="Sylfaen"/>
      <family val="1"/>
    </font>
    <font>
      <sz val="10"/>
      <color theme="1"/>
      <name val="Calibri"/>
      <family val="2"/>
      <scheme val="minor"/>
    </font>
    <font>
      <b/>
      <sz val="12"/>
      <color rgb="FF000000"/>
      <name val="Sylfaen"/>
      <family val="1"/>
    </font>
    <font>
      <sz val="10"/>
      <color indexed="8"/>
      <name val="Sylfaen"/>
      <family val="1"/>
    </font>
    <font>
      <sz val="11"/>
      <color theme="1"/>
      <name val="Calibri"/>
      <family val="2"/>
      <charset val="204"/>
      <scheme val="minor"/>
    </font>
    <font>
      <sz val="10"/>
      <color rgb="FF000000"/>
      <name val="Calibri"/>
      <family val="2"/>
      <scheme val="minor"/>
    </font>
    <font>
      <sz val="10"/>
      <name val="Sylfaen"/>
      <family val="1"/>
    </font>
    <font>
      <b/>
      <sz val="10"/>
      <name val="Sylfaen"/>
      <family val="1"/>
    </font>
    <font>
      <sz val="11"/>
      <color rgb="FF000000"/>
      <name val="Calibri"/>
      <family val="2"/>
    </font>
    <font>
      <sz val="10"/>
      <color rgb="FF000000"/>
      <name val="Calibri"/>
      <family val="2"/>
    </font>
    <font>
      <b/>
      <sz val="11"/>
      <color rgb="FF000000"/>
      <name val="Calibri"/>
      <family val="2"/>
      <scheme val="minor"/>
    </font>
    <font>
      <sz val="10"/>
      <color rgb="FF000000"/>
      <name val="Merriweather"/>
    </font>
    <font>
      <sz val="12"/>
      <color rgb="FF000000"/>
      <name val="Calibri"/>
      <family val="2"/>
    </font>
    <font>
      <sz val="10"/>
      <name val="Calibri"/>
      <family val="2"/>
      <scheme val="minor"/>
    </font>
    <font>
      <sz val="12"/>
      <color theme="1"/>
      <name val="Calibri"/>
      <family val="2"/>
      <scheme val="minor"/>
    </font>
    <font>
      <b/>
      <sz val="10"/>
      <color indexed="8"/>
      <name val="Sylfaen"/>
      <family val="1"/>
      <charset val="204"/>
    </font>
    <font>
      <b/>
      <sz val="14"/>
      <color indexed="8"/>
      <name val="Sylfaen"/>
      <family val="1"/>
      <charset val="204"/>
    </font>
    <font>
      <b/>
      <sz val="14"/>
      <color rgb="FF000000"/>
      <name val="Calibri"/>
      <family val="2"/>
      <scheme val="minor"/>
    </font>
    <font>
      <b/>
      <sz val="14"/>
      <color rgb="FF000000"/>
      <name val="Calibri"/>
      <family val="2"/>
      <charset val="204"/>
      <scheme val="minor"/>
    </font>
    <font>
      <b/>
      <sz val="12"/>
      <color rgb="FF000000"/>
      <name val="Calibri"/>
      <family val="1"/>
      <scheme val="minor"/>
    </font>
    <font>
      <b/>
      <sz val="16"/>
      <color theme="1"/>
      <name val="Calibri"/>
      <family val="2"/>
      <charset val="204"/>
      <scheme val="minor"/>
    </font>
    <font>
      <sz val="11"/>
      <color rgb="FF000000"/>
      <name val="AcadNusx"/>
    </font>
    <font>
      <sz val="9"/>
      <color rgb="FF000000"/>
      <name val="Sylfaen"/>
      <family val="1"/>
    </font>
    <font>
      <sz val="9"/>
      <color theme="1"/>
      <name val="Sylfaen"/>
      <family val="1"/>
    </font>
    <font>
      <sz val="11"/>
      <color rgb="FF000000"/>
      <name val="Calibri"/>
      <family val="2"/>
      <scheme val="minor"/>
    </font>
    <font>
      <sz val="11"/>
      <color indexed="8"/>
      <name val="Sylfaen"/>
      <family val="1"/>
    </font>
    <font>
      <sz val="11"/>
      <color rgb="FF000000"/>
      <name val="Sylfaen"/>
      <family val="1"/>
    </font>
    <font>
      <b/>
      <sz val="11"/>
      <color rgb="FF000000"/>
      <name val="Calibri"/>
      <family val="2"/>
      <charset val="204"/>
      <scheme val="minor"/>
    </font>
    <font>
      <sz val="11"/>
      <color theme="1"/>
      <name val="Sylfaen"/>
      <family val="1"/>
    </font>
    <font>
      <sz val="11"/>
      <color rgb="FF000000"/>
      <name val="Calibri"/>
      <family val="2"/>
      <charset val="204"/>
    </font>
    <font>
      <sz val="12"/>
      <color theme="1"/>
      <name val="Sylfaen"/>
      <family val="1"/>
      <charset val="204"/>
    </font>
    <font>
      <sz val="12"/>
      <color indexed="8"/>
      <name val="Sylfaen"/>
      <family val="1"/>
      <charset val="204"/>
    </font>
    <font>
      <sz val="12"/>
      <color theme="1"/>
      <name val="Calibri"/>
      <family val="2"/>
      <charset val="204"/>
      <scheme val="minor"/>
    </font>
    <font>
      <b/>
      <sz val="11"/>
      <color indexed="8"/>
      <name val="Sylfaen"/>
      <family val="1"/>
      <charset val="204"/>
    </font>
    <font>
      <b/>
      <sz val="14"/>
      <color theme="1"/>
      <name val="Calibri"/>
      <family val="2"/>
      <charset val="204"/>
      <scheme val="minor"/>
    </font>
    <font>
      <b/>
      <sz val="12"/>
      <color rgb="FF000000"/>
      <name val="Calibri"/>
      <family val="2"/>
      <charset val="204"/>
      <scheme val="minor"/>
    </font>
    <font>
      <b/>
      <sz val="11"/>
      <color theme="1"/>
      <name val="Calibri"/>
      <family val="2"/>
      <scheme val="minor"/>
    </font>
    <font>
      <sz val="9"/>
      <color rgb="FF000000"/>
      <name val="Sylfaen"/>
      <family val="1"/>
      <charset val="204"/>
    </font>
    <font>
      <sz val="9"/>
      <color theme="1"/>
      <name val="Sylfaen"/>
      <family val="1"/>
      <charset val="204"/>
    </font>
    <font>
      <b/>
      <sz val="14"/>
      <color rgb="FF000000"/>
      <name val="Sylfaen"/>
      <family val="1"/>
      <charset val="204"/>
    </font>
    <font>
      <sz val="12"/>
      <color indexed="8"/>
      <name val="Calibri"/>
      <family val="2"/>
    </font>
    <font>
      <sz val="8"/>
      <color indexed="8"/>
      <name val="Calibri"/>
      <family val="2"/>
    </font>
    <font>
      <b/>
      <sz val="12"/>
      <color rgb="FF000000"/>
      <name val="Calibri"/>
      <family val="2"/>
      <scheme val="minor"/>
    </font>
    <font>
      <sz val="11"/>
      <color theme="1"/>
      <name val="Sylfaen"/>
      <family val="1"/>
      <charset val="204"/>
    </font>
    <font>
      <b/>
      <sz val="14"/>
      <color theme="1"/>
      <name val="Sylfaen"/>
      <family val="1"/>
      <charset val="204"/>
    </font>
    <font>
      <b/>
      <sz val="14"/>
      <color rgb="FFFF0000"/>
      <name val="Sylfaen"/>
      <family val="1"/>
      <charset val="204"/>
    </font>
    <font>
      <b/>
      <sz val="12"/>
      <color theme="1"/>
      <name val="Sylfaen"/>
      <family val="1"/>
      <charset val="204"/>
    </font>
    <font>
      <b/>
      <sz val="11"/>
      <color theme="1"/>
      <name val="Sylfaen"/>
      <family val="1"/>
    </font>
    <font>
      <sz val="9"/>
      <color indexed="8"/>
      <name val="Calibri"/>
      <family val="2"/>
    </font>
    <font>
      <b/>
      <sz val="9"/>
      <color rgb="FFFF0000"/>
      <name val="Sylfaen"/>
      <family val="1"/>
      <charset val="204"/>
    </font>
    <font>
      <sz val="10"/>
      <color rgb="FFFF0000"/>
      <name val="Sylfaen"/>
      <family val="1"/>
      <charset val="204"/>
    </font>
    <font>
      <b/>
      <sz val="12"/>
      <color theme="1"/>
      <name val="Sylfaen"/>
      <family val="1"/>
    </font>
    <font>
      <sz val="12"/>
      <name val="Sylfaen"/>
      <family val="1"/>
      <charset val="204"/>
    </font>
    <font>
      <sz val="11"/>
      <color indexed="8"/>
      <name val="Calibri"/>
      <family val="2"/>
    </font>
    <font>
      <b/>
      <sz val="10"/>
      <color indexed="8"/>
      <name val="Sylfaen"/>
      <family val="1"/>
    </font>
    <font>
      <b/>
      <sz val="10"/>
      <color indexed="8"/>
      <name val="Times New Roman"/>
      <family val="1"/>
    </font>
    <font>
      <sz val="10"/>
      <color indexed="8"/>
      <name val="Sylfaen"/>
      <family val="1"/>
      <charset val="204"/>
    </font>
    <font>
      <sz val="10"/>
      <color indexed="8"/>
      <name val="Calibri"/>
      <family val="2"/>
    </font>
    <font>
      <sz val="10"/>
      <color rgb="FF000000"/>
      <name val="Calibri"/>
      <family val="2"/>
      <charset val="204"/>
    </font>
    <font>
      <b/>
      <sz val="11"/>
      <color indexed="8"/>
      <name val="Sylfaen"/>
      <family val="1"/>
    </font>
    <font>
      <b/>
      <sz val="11"/>
      <color theme="1"/>
      <name val="Calibri"/>
      <family val="2"/>
      <charset val="204"/>
      <scheme val="minor"/>
    </font>
    <font>
      <b/>
      <sz val="10"/>
      <color rgb="FF000000"/>
      <name val="Calibri"/>
      <family val="2"/>
      <charset val="204"/>
      <scheme val="minor"/>
    </font>
    <font>
      <sz val="10"/>
      <color rgb="FF000000"/>
      <name val="Calibri"/>
      <family val="2"/>
      <charset val="204"/>
      <scheme val="minor"/>
    </font>
    <font>
      <sz val="9"/>
      <name val="Calibri"/>
      <family val="2"/>
      <scheme val="minor"/>
    </font>
    <font>
      <sz val="9"/>
      <color rgb="FF000000"/>
      <name val="Calibri"/>
      <family val="2"/>
      <charset val="204"/>
    </font>
    <font>
      <sz val="9"/>
      <name val="Sylfaen"/>
      <family val="1"/>
      <charset val="204"/>
    </font>
    <font>
      <sz val="9"/>
      <name val="Calibri"/>
      <family val="2"/>
      <charset val="204"/>
      <scheme val="minor"/>
    </font>
    <font>
      <sz val="9"/>
      <color rgb="FF000000"/>
      <name val="AcadNusx"/>
    </font>
    <font>
      <sz val="9"/>
      <name val="Sylfaen"/>
      <family val="1"/>
    </font>
    <font>
      <sz val="9"/>
      <color rgb="FF000000"/>
      <name val="Calibri"/>
      <family val="2"/>
    </font>
    <font>
      <sz val="9"/>
      <color theme="1"/>
      <name val="Calibri"/>
      <family val="2"/>
      <scheme val="minor"/>
    </font>
    <font>
      <sz val="12"/>
      <color rgb="FF000000"/>
      <name val="AcadNusx"/>
    </font>
    <font>
      <sz val="12"/>
      <color rgb="FF000000"/>
      <name val="Sylfaen"/>
      <family val="1"/>
    </font>
    <font>
      <sz val="12"/>
      <color theme="1"/>
      <name val="Sylfaen"/>
      <family val="1"/>
    </font>
    <font>
      <sz val="12"/>
      <color rgb="FF000000"/>
      <name val="Calibri"/>
      <family val="2"/>
      <scheme val="minor"/>
    </font>
    <font>
      <sz val="12"/>
      <color indexed="8"/>
      <name val="Sylfaen"/>
      <family val="1"/>
    </font>
    <font>
      <sz val="12"/>
      <name val="Calibri"/>
      <family val="2"/>
      <scheme val="minor"/>
    </font>
    <font>
      <sz val="13"/>
      <name val="Calibri"/>
      <family val="2"/>
    </font>
    <font>
      <sz val="13"/>
      <color rgb="FF000000"/>
      <name val="Calibri"/>
      <family val="2"/>
    </font>
    <font>
      <sz val="12"/>
      <name val="Sylfaen"/>
      <family val="1"/>
    </font>
    <font>
      <b/>
      <sz val="12"/>
      <color indexed="8"/>
      <name val="Sylfaen"/>
      <family val="1"/>
      <charset val="204"/>
    </font>
    <font>
      <b/>
      <sz val="12"/>
      <color theme="1"/>
      <name val="Calibri"/>
      <family val="2"/>
      <charset val="204"/>
      <scheme val="minor"/>
    </font>
    <font>
      <sz val="12"/>
      <color theme="1"/>
      <name val="Calibri"/>
      <family val="1"/>
      <charset val="204"/>
      <scheme val="minor"/>
    </font>
    <font>
      <sz val="12"/>
      <color theme="1"/>
      <name val="Merriweather"/>
    </font>
    <font>
      <b/>
      <sz val="12"/>
      <name val="Calibri"/>
      <family val="2"/>
      <charset val="204"/>
      <scheme val="minor"/>
    </font>
    <font>
      <b/>
      <sz val="9"/>
      <color indexed="81"/>
      <name val="Tahoma"/>
      <family val="2"/>
      <charset val="204"/>
    </font>
    <font>
      <b/>
      <sz val="14"/>
      <color theme="1"/>
      <name val="Calibri"/>
      <family val="2"/>
      <scheme val="minor"/>
    </font>
    <font>
      <b/>
      <sz val="11"/>
      <color indexed="8"/>
      <name val="Calibri"/>
      <family val="2"/>
    </font>
    <font>
      <sz val="8"/>
      <color theme="1"/>
      <name val="Sylfaen"/>
      <family val="1"/>
      <charset val="204"/>
    </font>
    <font>
      <b/>
      <sz val="9"/>
      <color indexed="8"/>
      <name val="Sylfaen"/>
      <family val="1"/>
      <charset val="204"/>
    </font>
    <font>
      <b/>
      <sz val="9"/>
      <color theme="1"/>
      <name val="Sylfaen"/>
      <family val="1"/>
      <charset val="204"/>
    </font>
    <font>
      <sz val="11"/>
      <color rgb="FF000000"/>
      <name val="Sylfaen"/>
      <family val="1"/>
      <charset val="204"/>
    </font>
    <font>
      <b/>
      <sz val="9"/>
      <color theme="1"/>
      <name val="Sylfaen"/>
      <family val="1"/>
    </font>
    <font>
      <b/>
      <sz val="7"/>
      <color indexed="8"/>
      <name val="Times New Roman"/>
      <family val="1"/>
    </font>
    <font>
      <b/>
      <sz val="10"/>
      <color indexed="8"/>
      <name val="Symbol"/>
      <family val="1"/>
      <charset val="2"/>
    </font>
    <font>
      <b/>
      <sz val="10"/>
      <color indexed="8"/>
      <name val="Calibri"/>
      <family val="2"/>
    </font>
    <font>
      <b/>
      <sz val="14"/>
      <color rgb="FF000000"/>
      <name val="Sylfaen"/>
      <family val="1"/>
    </font>
    <font>
      <sz val="11"/>
      <color indexed="8"/>
      <name val="Sylfaen"/>
      <family val="1"/>
      <charset val="204"/>
    </font>
    <font>
      <sz val="16"/>
      <color rgb="FF000000"/>
      <name val="Calibri"/>
      <family val="2"/>
      <scheme val="minor"/>
    </font>
    <font>
      <sz val="11"/>
      <color theme="1"/>
      <name val="Calibri"/>
      <family val="1"/>
      <charset val="204"/>
      <scheme val="minor"/>
    </font>
    <font>
      <sz val="11"/>
      <color rgb="FF000000"/>
      <name val="Calibri"/>
      <family val="1"/>
      <scheme val="minor"/>
    </font>
    <font>
      <sz val="8"/>
      <color rgb="FF000000"/>
      <name val="Calibri"/>
      <family val="2"/>
      <scheme val="minor"/>
    </font>
    <font>
      <sz val="11"/>
      <color theme="1"/>
      <name val="Calibri"/>
      <family val="2"/>
    </font>
    <font>
      <sz val="11"/>
      <color theme="1"/>
      <name val="Body Font"/>
      <family val="2"/>
      <charset val="1"/>
    </font>
    <font>
      <sz val="11"/>
      <color theme="1"/>
      <name val="Calibri"/>
      <family val="2"/>
      <charset val="1"/>
      <scheme val="minor"/>
    </font>
    <font>
      <sz val="11"/>
      <color rgb="FF000000"/>
      <name val="Calibri"/>
      <family val="2"/>
      <charset val="1"/>
      <scheme val="minor"/>
    </font>
    <font>
      <sz val="11"/>
      <name val="Merriweather"/>
    </font>
    <font>
      <sz val="11"/>
      <color theme="1"/>
      <name val="Calibri Light"/>
      <family val="1"/>
      <scheme val="major"/>
    </font>
    <font>
      <sz val="11"/>
      <color theme="1"/>
      <name val="Calibri"/>
      <family val="1"/>
      <scheme val="minor"/>
    </font>
    <font>
      <sz val="14"/>
      <color rgb="FF000000"/>
      <name val="Calibri"/>
      <family val="2"/>
      <charset val="204"/>
      <scheme val="minor"/>
    </font>
    <font>
      <sz val="11"/>
      <color theme="1"/>
      <name val="Merriweather"/>
    </font>
    <font>
      <sz val="9.9"/>
      <color theme="1"/>
      <name val="Merriweather"/>
    </font>
  </fonts>
  <fills count="21">
    <fill>
      <patternFill patternType="none"/>
    </fill>
    <fill>
      <patternFill patternType="gray125"/>
    </fill>
    <fill>
      <patternFill patternType="solid">
        <fgColor rgb="FFF5E7E7"/>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FFFF"/>
        <bgColor rgb="FFFFFFFF"/>
      </patternFill>
    </fill>
    <fill>
      <patternFill patternType="solid">
        <fgColor rgb="FFFFFF00"/>
        <bgColor rgb="FFFFFFFF"/>
      </patternFill>
    </fill>
    <fill>
      <patternFill patternType="solid">
        <fgColor rgb="FFC00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rgb="FFFFFFFF"/>
      </patternFill>
    </fill>
    <fill>
      <patternFill patternType="solid">
        <fgColor rgb="FF00B0F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bottom style="thin">
        <color rgb="FF000000"/>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auto="1"/>
      </right>
      <top style="thin">
        <color auto="1"/>
      </top>
      <bottom/>
      <diagonal/>
    </border>
    <border>
      <left style="thin">
        <color rgb="FF000000"/>
      </left>
      <right/>
      <top/>
      <bottom/>
      <diagonal/>
    </border>
    <border>
      <left style="thin">
        <color rgb="FF000000"/>
      </left>
      <right/>
      <top style="thin">
        <color rgb="FF000000"/>
      </top>
      <bottom style="thin">
        <color rgb="FF000000"/>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0" fontId="22" fillId="0" borderId="0"/>
    <xf numFmtId="0" fontId="26" fillId="0" borderId="0"/>
    <xf numFmtId="169" fontId="1" fillId="0" borderId="0" applyFont="0" applyFill="0" applyBorder="0" applyAlignment="0" applyProtection="0"/>
    <xf numFmtId="0" fontId="71" fillId="0" borderId="0"/>
    <xf numFmtId="9" fontId="71" fillId="0" borderId="0" applyFont="0" applyFill="0" applyBorder="0" applyAlignment="0" applyProtection="0"/>
    <xf numFmtId="43" fontId="71" fillId="0" borderId="0" applyFont="0" applyFill="0" applyBorder="0" applyAlignment="0" applyProtection="0"/>
    <xf numFmtId="0" fontId="121" fillId="0" borderId="0"/>
    <xf numFmtId="0" fontId="22" fillId="0" borderId="0"/>
  </cellStyleXfs>
  <cellXfs count="1332">
    <xf numFmtId="0" fontId="0" fillId="0" borderId="0" xfId="0"/>
    <xf numFmtId="0" fontId="3" fillId="0" borderId="0" xfId="0" applyFont="1"/>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5" fontId="5" fillId="0" borderId="1" xfId="1" applyNumberFormat="1" applyFont="1" applyFill="1" applyBorder="1" applyAlignment="1">
      <alignment horizontal="center" vertical="center" wrapText="1"/>
    </xf>
    <xf numFmtId="166" fontId="5" fillId="0" borderId="1" xfId="1" applyNumberFormat="1" applyFont="1" applyFill="1" applyBorder="1" applyAlignment="1">
      <alignment vertical="center" wrapText="1"/>
    </xf>
    <xf numFmtId="0" fontId="6" fillId="0" borderId="6"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1" xfId="0" applyFont="1" applyFill="1" applyBorder="1"/>
    <xf numFmtId="0" fontId="3" fillId="0" borderId="1" xfId="0" applyFont="1" applyBorder="1"/>
    <xf numFmtId="164" fontId="2" fillId="3" borderId="1" xfId="0" applyNumberFormat="1" applyFont="1" applyFill="1" applyBorder="1" applyAlignment="1">
      <alignment horizontal="right" vertical="top" wrapText="1"/>
    </xf>
    <xf numFmtId="0" fontId="5" fillId="0" borderId="1" xfId="0" applyFont="1" applyBorder="1" applyAlignment="1">
      <alignment horizontal="center" vertical="center"/>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164" fontId="2"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wrapText="1"/>
    </xf>
    <xf numFmtId="0" fontId="13" fillId="5" borderId="1" xfId="0" applyFont="1" applyFill="1" applyBorder="1" applyAlignment="1">
      <alignment horizontal="left" vertical="center" wrapText="1"/>
    </xf>
    <xf numFmtId="0" fontId="3" fillId="5" borderId="1" xfId="0" applyFont="1" applyFill="1" applyBorder="1"/>
    <xf numFmtId="0" fontId="1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6" borderId="1" xfId="0" applyFont="1" applyFill="1" applyBorder="1" applyAlignment="1">
      <alignment vertical="center"/>
    </xf>
    <xf numFmtId="0" fontId="3" fillId="6" borderId="1" xfId="0" applyFont="1" applyFill="1" applyBorder="1"/>
    <xf numFmtId="164" fontId="11" fillId="6" borderId="1" xfId="0" applyNumberFormat="1" applyFont="1" applyFill="1" applyBorder="1" applyAlignment="1">
      <alignment vertical="center"/>
    </xf>
    <xf numFmtId="167" fontId="11" fillId="6" borderId="1" xfId="0" applyNumberFormat="1" applyFont="1" applyFill="1" applyBorder="1" applyAlignment="1">
      <alignment vertical="center"/>
    </xf>
    <xf numFmtId="0" fontId="11" fillId="6" borderId="1" xfId="0" applyFont="1" applyFill="1" applyBorder="1"/>
    <xf numFmtId="164" fontId="16" fillId="6" borderId="1"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1" fillId="0" borderId="1" xfId="0" applyFont="1" applyFill="1" applyBorder="1" applyAlignment="1">
      <alignment vertical="center"/>
    </xf>
    <xf numFmtId="164" fontId="11" fillId="0" borderId="1" xfId="0" applyNumberFormat="1" applyFont="1" applyFill="1" applyBorder="1" applyAlignment="1">
      <alignment vertical="center"/>
    </xf>
    <xf numFmtId="0" fontId="11" fillId="0" borderId="1" xfId="0" applyFont="1" applyFill="1" applyBorder="1"/>
    <xf numFmtId="164" fontId="16" fillId="0" borderId="1" xfId="0" applyNumberFormat="1" applyFont="1" applyFill="1" applyBorder="1" applyAlignment="1">
      <alignment horizontal="right" vertical="center" wrapText="1"/>
    </xf>
    <xf numFmtId="0" fontId="3" fillId="0" borderId="6" xfId="0" applyFont="1" applyFill="1" applyBorder="1"/>
    <xf numFmtId="0" fontId="3" fillId="0" borderId="7" xfId="0" applyFont="1" applyFill="1" applyBorder="1"/>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5" fillId="0" borderId="1" xfId="0" applyFont="1" applyFill="1" applyBorder="1" applyAlignment="1">
      <alignment vertical="center"/>
    </xf>
    <xf numFmtId="164" fontId="5" fillId="0" borderId="1" xfId="0" applyNumberFormat="1" applyFont="1" applyFill="1" applyBorder="1" applyAlignment="1">
      <alignment vertical="center"/>
    </xf>
    <xf numFmtId="43" fontId="5" fillId="0" borderId="1" xfId="0" applyNumberFormat="1" applyFont="1" applyFill="1" applyBorder="1" applyAlignment="1">
      <alignment vertical="center"/>
    </xf>
    <xf numFmtId="0" fontId="3" fillId="0" borderId="0" xfId="0" applyFont="1" applyFill="1"/>
    <xf numFmtId="0" fontId="5" fillId="0" borderId="1" xfId="0" applyFont="1" applyFill="1" applyBorder="1"/>
    <xf numFmtId="0" fontId="3" fillId="3" borderId="0" xfId="0" applyFont="1" applyFill="1"/>
    <xf numFmtId="0" fontId="2" fillId="2" borderId="1" xfId="0" applyFont="1" applyFill="1" applyBorder="1" applyAlignment="1">
      <alignment horizontal="center" vertical="center" textRotation="90" wrapText="1"/>
    </xf>
    <xf numFmtId="0" fontId="19" fillId="0" borderId="0" xfId="0" applyFont="1"/>
    <xf numFmtId="0" fontId="6" fillId="7"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18" fillId="0" borderId="1" xfId="0" applyFont="1" applyBorder="1" applyAlignment="1">
      <alignment horizontal="center" vertical="center" textRotation="90"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21" fillId="0" borderId="1" xfId="0" applyFont="1" applyBorder="1" applyAlignment="1">
      <alignment vertical="center" wrapText="1"/>
    </xf>
    <xf numFmtId="0" fontId="21" fillId="0" borderId="2" xfId="0" applyFont="1" applyBorder="1" applyAlignment="1">
      <alignment horizontal="justify" vertical="center"/>
    </xf>
    <xf numFmtId="0" fontId="21" fillId="0" borderId="1" xfId="0" applyFont="1" applyFill="1" applyBorder="1" applyAlignment="1">
      <alignment horizontal="left" vertical="top" wrapText="1"/>
    </xf>
    <xf numFmtId="0" fontId="7" fillId="0" borderId="4" xfId="3" applyFont="1" applyFill="1" applyBorder="1" applyAlignment="1">
      <alignment vertical="top" wrapText="1"/>
    </xf>
    <xf numFmtId="0" fontId="23" fillId="0" borderId="4" xfId="0" applyFont="1" applyFill="1" applyBorder="1" applyAlignment="1">
      <alignment vertical="center" textRotation="90"/>
    </xf>
    <xf numFmtId="3" fontId="21" fillId="0" borderId="1" xfId="0" applyNumberFormat="1" applyFont="1" applyFill="1" applyBorder="1" applyAlignment="1">
      <alignment vertical="top" wrapText="1"/>
    </xf>
    <xf numFmtId="0" fontId="21" fillId="0" borderId="1" xfId="0" applyFont="1" applyFill="1" applyBorder="1" applyAlignment="1">
      <alignment vertical="top" textRotation="90" wrapText="1"/>
    </xf>
    <xf numFmtId="0" fontId="24" fillId="0" borderId="1" xfId="0" applyFont="1" applyFill="1" applyBorder="1" applyAlignment="1">
      <alignment vertical="top" textRotation="90" wrapText="1"/>
    </xf>
    <xf numFmtId="49" fontId="24" fillId="0" borderId="1" xfId="0" applyNumberFormat="1" applyFont="1" applyFill="1" applyBorder="1" applyAlignment="1">
      <alignment vertical="top" textRotation="90" wrapText="1"/>
    </xf>
    <xf numFmtId="3" fontId="24" fillId="0" borderId="1" xfId="0" applyNumberFormat="1" applyFont="1" applyFill="1" applyBorder="1" applyAlignment="1">
      <alignment vertical="top" wrapText="1"/>
    </xf>
    <xf numFmtId="0" fontId="16" fillId="0" borderId="1" xfId="0" applyFont="1" applyFill="1" applyBorder="1" applyAlignment="1">
      <alignment vertical="top" wrapText="1"/>
    </xf>
    <xf numFmtId="0" fontId="16" fillId="0" borderId="1" xfId="0" applyFont="1" applyFill="1" applyBorder="1" applyAlignment="1">
      <alignment horizontal="left" vertical="center" wrapText="1"/>
    </xf>
    <xf numFmtId="0" fontId="25" fillId="0" borderId="1" xfId="0" applyFont="1" applyFill="1" applyBorder="1" applyAlignment="1">
      <alignment vertical="top" textRotation="90" wrapText="1"/>
    </xf>
    <xf numFmtId="0" fontId="16" fillId="0" borderId="4" xfId="0" applyFont="1" applyFill="1" applyBorder="1" applyAlignment="1">
      <alignment vertical="top" wrapText="1"/>
    </xf>
    <xf numFmtId="0" fontId="16" fillId="0" borderId="4" xfId="0" applyFont="1" applyFill="1" applyBorder="1" applyAlignment="1">
      <alignment horizontal="left" vertical="center" wrapText="1"/>
    </xf>
    <xf numFmtId="0" fontId="21" fillId="0" borderId="1" xfId="0" applyFont="1" applyFill="1" applyBorder="1" applyAlignment="1">
      <alignment vertical="top" wrapText="1"/>
    </xf>
    <xf numFmtId="0" fontId="21" fillId="0" borderId="1" xfId="0" applyFont="1" applyFill="1" applyBorder="1" applyAlignment="1">
      <alignment horizontal="justify" vertical="top" wrapText="1"/>
    </xf>
    <xf numFmtId="0" fontId="24" fillId="0" borderId="1" xfId="0" applyFont="1" applyFill="1" applyBorder="1" applyAlignment="1">
      <alignment vertical="top" wrapText="1"/>
    </xf>
    <xf numFmtId="0" fontId="23" fillId="0" borderId="4" xfId="0" applyFont="1" applyFill="1" applyBorder="1" applyAlignment="1">
      <alignment horizontal="left" vertical="top" wrapText="1"/>
    </xf>
    <xf numFmtId="0" fontId="21" fillId="0" borderId="4" xfId="0" applyFont="1" applyFill="1" applyBorder="1" applyAlignment="1">
      <alignment horizontal="left" vertical="top" wrapText="1"/>
    </xf>
    <xf numFmtId="0" fontId="27" fillId="0" borderId="1" xfId="4" applyFont="1" applyFill="1" applyBorder="1" applyAlignment="1">
      <alignment horizontal="center" vertical="center" wrapText="1"/>
    </xf>
    <xf numFmtId="3" fontId="23" fillId="0" borderId="4" xfId="0" applyNumberFormat="1" applyFont="1" applyFill="1" applyBorder="1" applyAlignment="1">
      <alignment vertical="top"/>
    </xf>
    <xf numFmtId="0" fontId="23" fillId="0" borderId="4" xfId="0" applyFont="1" applyFill="1" applyBorder="1" applyAlignment="1">
      <alignment vertical="top"/>
    </xf>
    <xf numFmtId="0" fontId="23" fillId="0" borderId="4" xfId="0" applyFont="1" applyFill="1" applyBorder="1" applyAlignment="1">
      <alignment vertical="top" textRotation="90"/>
    </xf>
    <xf numFmtId="16" fontId="23" fillId="0" borderId="4" xfId="0" applyNumberFormat="1" applyFont="1" applyFill="1" applyBorder="1" applyAlignment="1">
      <alignment vertical="top" textRotation="90"/>
    </xf>
    <xf numFmtId="0" fontId="23" fillId="0" borderId="4" xfId="0" applyFont="1" applyFill="1" applyBorder="1" applyAlignment="1">
      <alignment vertical="center"/>
    </xf>
    <xf numFmtId="0" fontId="28" fillId="0" borderId="4" xfId="0" applyFont="1" applyFill="1" applyBorder="1" applyAlignment="1">
      <alignment vertical="center" wrapText="1"/>
    </xf>
    <xf numFmtId="0" fontId="23" fillId="0" borderId="1" xfId="0" applyFont="1" applyFill="1" applyBorder="1" applyAlignment="1">
      <alignment horizontal="left" vertical="top" wrapText="1"/>
    </xf>
    <xf numFmtId="0" fontId="27" fillId="0" borderId="9" xfId="4" applyFont="1" applyFill="1" applyBorder="1" applyAlignment="1">
      <alignment horizontal="center" vertical="center" wrapText="1"/>
    </xf>
    <xf numFmtId="0" fontId="23" fillId="0" borderId="1" xfId="0" applyFont="1" applyFill="1" applyBorder="1" applyAlignment="1">
      <alignment vertical="center" textRotation="90"/>
    </xf>
    <xf numFmtId="0" fontId="23" fillId="0" borderId="1" xfId="0" applyFont="1" applyFill="1" applyBorder="1" applyAlignment="1">
      <alignment vertical="top"/>
    </xf>
    <xf numFmtId="0" fontId="23" fillId="0" borderId="1" xfId="0" applyFont="1" applyFill="1" applyBorder="1" applyAlignment="1">
      <alignment vertical="top" textRotation="90"/>
    </xf>
    <xf numFmtId="16" fontId="23" fillId="0" borderId="1" xfId="0" applyNumberFormat="1" applyFont="1" applyFill="1" applyBorder="1" applyAlignment="1">
      <alignment vertical="top" textRotation="90"/>
    </xf>
    <xf numFmtId="3" fontId="23" fillId="0" borderId="1" xfId="0" applyNumberFormat="1" applyFont="1" applyFill="1" applyBorder="1" applyAlignment="1">
      <alignment vertical="top"/>
    </xf>
    <xf numFmtId="0" fontId="23" fillId="0" borderId="1" xfId="0" applyFont="1" applyFill="1" applyBorder="1" applyAlignment="1">
      <alignment vertical="center"/>
    </xf>
    <xf numFmtId="0" fontId="27" fillId="0" borderId="10" xfId="4" applyFont="1" applyFill="1" applyBorder="1" applyAlignment="1">
      <alignment horizontal="center" vertical="center" wrapText="1"/>
    </xf>
    <xf numFmtId="0" fontId="23" fillId="0" borderId="2" xfId="0" applyFont="1" applyFill="1" applyBorder="1" applyAlignment="1">
      <alignment vertical="top" textRotation="90"/>
    </xf>
    <xf numFmtId="0" fontId="23" fillId="0" borderId="2" xfId="0" applyFont="1" applyFill="1" applyBorder="1" applyAlignment="1">
      <alignment vertical="top"/>
    </xf>
    <xf numFmtId="0" fontId="23" fillId="0" borderId="2" xfId="0" applyFont="1" applyFill="1" applyBorder="1" applyAlignment="1">
      <alignment vertical="center"/>
    </xf>
    <xf numFmtId="0" fontId="27" fillId="0" borderId="11" xfId="4" applyFont="1" applyFill="1" applyBorder="1" applyAlignment="1">
      <alignment horizontal="center" vertical="center" wrapText="1"/>
    </xf>
    <xf numFmtId="3" fontId="27" fillId="0" borderId="12" xfId="4" applyNumberFormat="1" applyFont="1" applyFill="1" applyBorder="1" applyAlignment="1">
      <alignment horizontal="right" vertical="top"/>
    </xf>
    <xf numFmtId="3" fontId="23" fillId="0" borderId="1" xfId="0" applyNumberFormat="1" applyFont="1" applyFill="1" applyBorder="1" applyAlignment="1">
      <alignment horizontal="right" vertical="top"/>
    </xf>
    <xf numFmtId="0" fontId="19" fillId="0" borderId="0" xfId="0" applyFont="1" applyFill="1"/>
    <xf numFmtId="0" fontId="21" fillId="0" borderId="1" xfId="0" applyFont="1" applyFill="1" applyBorder="1" applyAlignment="1">
      <alignment horizontal="center" vertical="center" wrapText="1"/>
    </xf>
    <xf numFmtId="3" fontId="23" fillId="0" borderId="4" xfId="0" applyNumberFormat="1" applyFont="1" applyFill="1" applyBorder="1" applyAlignment="1">
      <alignment horizontal="right" vertical="top"/>
    </xf>
    <xf numFmtId="3" fontId="0" fillId="0" borderId="1" xfId="0" applyNumberFormat="1" applyFill="1" applyBorder="1" applyAlignment="1">
      <alignment horizontal="center" vertical="center" wrapText="1"/>
    </xf>
    <xf numFmtId="0" fontId="2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3" fontId="0" fillId="0" borderId="4" xfId="0" applyNumberFormat="1" applyFill="1" applyBorder="1" applyAlignment="1">
      <alignment horizontal="center" vertical="center" wrapText="1"/>
    </xf>
    <xf numFmtId="0" fontId="3" fillId="0" borderId="4" xfId="0" applyFont="1" applyFill="1" applyBorder="1" applyAlignment="1">
      <alignment horizontal="center" vertical="center" wrapText="1"/>
    </xf>
    <xf numFmtId="3" fontId="23" fillId="0" borderId="8" xfId="0" applyNumberFormat="1" applyFont="1" applyFill="1" applyBorder="1" applyAlignment="1">
      <alignment vertical="top"/>
    </xf>
    <xf numFmtId="0" fontId="23" fillId="0" borderId="8" xfId="0" applyFont="1" applyFill="1" applyBorder="1" applyAlignment="1">
      <alignment vertical="top"/>
    </xf>
    <xf numFmtId="0" fontId="29" fillId="0" borderId="1" xfId="0" applyFont="1" applyFill="1" applyBorder="1" applyAlignment="1">
      <alignment horizontal="center" vertical="center" wrapText="1"/>
    </xf>
    <xf numFmtId="0" fontId="19" fillId="0" borderId="1" xfId="0" applyFont="1" applyFill="1" applyBorder="1"/>
    <xf numFmtId="0" fontId="27" fillId="0" borderId="1" xfId="0" applyFont="1" applyFill="1" applyBorder="1" applyAlignment="1">
      <alignment horizontal="center" vertical="center" wrapText="1"/>
    </xf>
    <xf numFmtId="16" fontId="21" fillId="0" borderId="1" xfId="0" applyNumberFormat="1"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7" fillId="0" borderId="1" xfId="0" applyFont="1" applyFill="1" applyBorder="1" applyAlignment="1">
      <alignment horizontal="left" vertical="center" wrapText="1"/>
    </xf>
    <xf numFmtId="3" fontId="30" fillId="0" borderId="1" xfId="0" applyNumberFormat="1" applyFont="1" applyFill="1" applyBorder="1" applyAlignment="1">
      <alignment horizontal="center" vertical="center" wrapText="1"/>
    </xf>
    <xf numFmtId="16" fontId="23" fillId="7" borderId="1" xfId="0" applyNumberFormat="1" applyFont="1" applyFill="1" applyBorder="1" applyAlignment="1">
      <alignment vertical="top" textRotation="90"/>
    </xf>
    <xf numFmtId="3" fontId="23" fillId="7" borderId="4" xfId="0" applyNumberFormat="1" applyFont="1" applyFill="1" applyBorder="1" applyAlignment="1">
      <alignment horizontal="right" vertical="top"/>
    </xf>
    <xf numFmtId="0" fontId="27" fillId="0" borderId="7" xfId="0" applyFont="1" applyFill="1" applyBorder="1" applyAlignment="1">
      <alignment horizontal="left" vertical="center" wrapText="1"/>
    </xf>
    <xf numFmtId="3" fontId="23" fillId="7" borderId="4" xfId="0" applyNumberFormat="1" applyFont="1" applyFill="1" applyBorder="1" applyAlignment="1">
      <alignment horizontal="right" vertical="top" textRotation="90"/>
    </xf>
    <xf numFmtId="0" fontId="31"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1" fillId="5" borderId="1" xfId="0" applyFont="1" applyFill="1" applyBorder="1" applyAlignment="1">
      <alignment horizontal="left" vertical="top" wrapText="1"/>
    </xf>
    <xf numFmtId="16" fontId="21" fillId="5" borderId="1" xfId="0" applyNumberFormat="1" applyFont="1" applyFill="1" applyBorder="1" applyAlignment="1">
      <alignment horizontal="left" vertical="top" wrapText="1"/>
    </xf>
    <xf numFmtId="0" fontId="19" fillId="5" borderId="7" xfId="0" applyFont="1" applyFill="1" applyBorder="1" applyAlignment="1">
      <alignment horizontal="left" vertical="center" wrapText="1"/>
    </xf>
    <xf numFmtId="0" fontId="23" fillId="5" borderId="1" xfId="0" applyFont="1" applyFill="1" applyBorder="1" applyAlignment="1">
      <alignment vertical="center" textRotation="90"/>
    </xf>
    <xf numFmtId="3" fontId="23" fillId="5" borderId="8" xfId="0" applyNumberFormat="1" applyFont="1" applyFill="1" applyBorder="1" applyAlignment="1">
      <alignment vertical="top"/>
    </xf>
    <xf numFmtId="3" fontId="30" fillId="5" borderId="1" xfId="0" applyNumberFormat="1" applyFont="1" applyFill="1" applyBorder="1" applyAlignment="1">
      <alignment horizontal="center" vertical="center" wrapText="1"/>
    </xf>
    <xf numFmtId="0" fontId="23" fillId="5" borderId="8" xfId="0" applyFont="1" applyFill="1" applyBorder="1" applyAlignment="1">
      <alignment vertical="top"/>
    </xf>
    <xf numFmtId="0" fontId="23" fillId="5" borderId="1" xfId="0" applyFont="1" applyFill="1" applyBorder="1" applyAlignment="1">
      <alignment vertical="top"/>
    </xf>
    <xf numFmtId="0" fontId="23" fillId="5" borderId="1" xfId="0" applyFont="1" applyFill="1" applyBorder="1" applyAlignment="1">
      <alignment vertical="top" textRotation="90"/>
    </xf>
    <xf numFmtId="16" fontId="23" fillId="5" borderId="1" xfId="0" applyNumberFormat="1" applyFont="1" applyFill="1" applyBorder="1" applyAlignment="1">
      <alignment vertical="top" textRotation="90"/>
    </xf>
    <xf numFmtId="3" fontId="23" fillId="5" borderId="1" xfId="0" applyNumberFormat="1" applyFont="1" applyFill="1" applyBorder="1" applyAlignment="1">
      <alignment vertical="top"/>
    </xf>
    <xf numFmtId="0" fontId="19" fillId="5" borderId="1" xfId="0" applyFont="1" applyFill="1" applyBorder="1"/>
    <xf numFmtId="3" fontId="23" fillId="5" borderId="1" xfId="0" applyNumberFormat="1" applyFont="1" applyFill="1" applyBorder="1" applyAlignment="1">
      <alignment horizontal="right" vertical="top"/>
    </xf>
    <xf numFmtId="3" fontId="23" fillId="5" borderId="4" xfId="0" applyNumberFormat="1" applyFont="1" applyFill="1" applyBorder="1" applyAlignment="1">
      <alignment horizontal="right" vertical="top" textRotation="90"/>
    </xf>
    <xf numFmtId="3" fontId="23" fillId="5" borderId="4" xfId="0" applyNumberFormat="1" applyFont="1" applyFill="1" applyBorder="1" applyAlignment="1">
      <alignment horizontal="right" vertical="top"/>
    </xf>
    <xf numFmtId="16" fontId="23" fillId="5" borderId="4" xfId="0" applyNumberFormat="1" applyFont="1" applyFill="1" applyBorder="1" applyAlignment="1">
      <alignment vertical="top" textRotation="90"/>
    </xf>
    <xf numFmtId="0" fontId="21" fillId="5" borderId="4" xfId="0" applyFont="1" applyFill="1" applyBorder="1" applyAlignment="1">
      <alignment horizontal="left" vertical="top" wrapText="1"/>
    </xf>
    <xf numFmtId="0" fontId="23" fillId="5" borderId="2" xfId="0" applyFont="1" applyFill="1" applyBorder="1" applyAlignment="1">
      <alignment vertical="center"/>
    </xf>
    <xf numFmtId="0" fontId="30" fillId="5" borderId="2"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3" fontId="23" fillId="0" borderId="4" xfId="0" applyNumberFormat="1" applyFont="1" applyFill="1" applyBorder="1" applyAlignment="1">
      <alignment horizontal="right" vertical="top" textRotation="90"/>
    </xf>
    <xf numFmtId="0" fontId="24" fillId="0" borderId="1"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19" fillId="0" borderId="7" xfId="0" applyFont="1" applyFill="1" applyBorder="1" applyAlignment="1">
      <alignment horizontal="left" vertical="center" wrapText="1"/>
    </xf>
    <xf numFmtId="3" fontId="19" fillId="0" borderId="4" xfId="0" applyNumberFormat="1" applyFont="1" applyFill="1" applyBorder="1" applyAlignment="1">
      <alignment horizontal="right" vertical="top" textRotation="90"/>
    </xf>
    <xf numFmtId="0" fontId="30" fillId="0" borderId="2" xfId="0" applyFont="1" applyBorder="1" applyAlignment="1">
      <alignment horizontal="center" vertical="center" wrapText="1"/>
    </xf>
    <xf numFmtId="0" fontId="32" fillId="0" borderId="1" xfId="0" applyFont="1" applyFill="1" applyBorder="1" applyAlignment="1">
      <alignment horizontal="left" vertical="top" wrapText="1"/>
    </xf>
    <xf numFmtId="0" fontId="16" fillId="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35" fillId="0" borderId="1" xfId="0" applyFont="1" applyFill="1" applyBorder="1" applyAlignment="1">
      <alignment vertical="center" textRotation="90"/>
    </xf>
    <xf numFmtId="3" fontId="36" fillId="0" borderId="1" xfId="0" applyNumberFormat="1" applyFont="1" applyFill="1" applyBorder="1" applyAlignment="1">
      <alignment vertical="top"/>
    </xf>
    <xf numFmtId="0" fontId="36" fillId="0" borderId="1" xfId="0" applyFont="1" applyFill="1" applyBorder="1" applyAlignment="1">
      <alignment vertical="top"/>
    </xf>
    <xf numFmtId="0" fontId="36" fillId="0" borderId="1" xfId="0" applyFont="1" applyFill="1" applyBorder="1" applyAlignment="1">
      <alignment vertical="top" textRotation="90"/>
    </xf>
    <xf numFmtId="168" fontId="36" fillId="0" borderId="1" xfId="2" applyNumberFormat="1" applyFont="1" applyFill="1" applyBorder="1" applyAlignment="1">
      <alignment horizontal="right" vertical="top"/>
    </xf>
    <xf numFmtId="16" fontId="36" fillId="0" borderId="1" xfId="0" applyNumberFormat="1" applyFont="1" applyFill="1" applyBorder="1" applyAlignment="1">
      <alignment vertical="top" textRotation="90"/>
    </xf>
    <xf numFmtId="3" fontId="37" fillId="0" borderId="1" xfId="0" applyNumberFormat="1" applyFont="1" applyFill="1" applyBorder="1" applyAlignment="1">
      <alignment vertical="top"/>
    </xf>
    <xf numFmtId="0" fontId="19" fillId="5"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9" fillId="5" borderId="1" xfId="0" applyFont="1" applyFill="1" applyBorder="1" applyAlignment="1">
      <alignment textRotation="90"/>
    </xf>
    <xf numFmtId="0" fontId="23" fillId="5" borderId="4" xfId="0" applyFont="1" applyFill="1" applyBorder="1" applyAlignment="1">
      <alignment horizontal="left" vertical="top" wrapText="1"/>
    </xf>
    <xf numFmtId="0" fontId="19" fillId="5" borderId="13" xfId="0" applyFont="1" applyFill="1" applyBorder="1" applyAlignment="1">
      <alignment horizontal="left" vertical="center" wrapText="1"/>
    </xf>
    <xf numFmtId="0" fontId="23" fillId="5" borderId="4" xfId="0" applyFont="1" applyFill="1" applyBorder="1" applyAlignment="1">
      <alignment vertical="center" textRotation="90"/>
    </xf>
    <xf numFmtId="0" fontId="19" fillId="5" borderId="2" xfId="0" applyFont="1" applyFill="1" applyBorder="1"/>
    <xf numFmtId="0" fontId="19" fillId="5" borderId="2" xfId="0" applyFont="1" applyFill="1" applyBorder="1" applyAlignment="1">
      <alignment textRotation="90"/>
    </xf>
    <xf numFmtId="0" fontId="23" fillId="5" borderId="2" xfId="0" applyFont="1" applyFill="1" applyBorder="1" applyAlignment="1">
      <alignment horizontal="left" vertical="top" wrapText="1"/>
    </xf>
    <xf numFmtId="0" fontId="21" fillId="5" borderId="2" xfId="0" applyFont="1" applyFill="1" applyBorder="1" applyAlignment="1">
      <alignment horizontal="left" vertical="top" wrapText="1"/>
    </xf>
    <xf numFmtId="0" fontId="19" fillId="5" borderId="16"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 xfId="0" applyFont="1" applyFill="1" applyBorder="1" applyAlignment="1">
      <alignment textRotation="90"/>
    </xf>
    <xf numFmtId="3" fontId="19" fillId="0" borderId="1" xfId="0" applyNumberFormat="1" applyFont="1" applyFill="1" applyBorder="1"/>
    <xf numFmtId="0" fontId="19" fillId="0" borderId="0" xfId="0" applyFont="1" applyFill="1" applyAlignment="1">
      <alignment horizontal="center" vertical="center"/>
    </xf>
    <xf numFmtId="0" fontId="19" fillId="0" borderId="0" xfId="0" applyFont="1" applyFill="1" applyAlignment="1">
      <alignment horizontal="left" vertical="top" wrapText="1"/>
    </xf>
    <xf numFmtId="0" fontId="19" fillId="0" borderId="0" xfId="0" applyFont="1" applyFill="1" applyAlignment="1">
      <alignment textRotation="90"/>
    </xf>
    <xf numFmtId="0" fontId="19"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textRotation="90"/>
    </xf>
    <xf numFmtId="0" fontId="6" fillId="2" borderId="1" xfId="0" applyFont="1" applyFill="1" applyBorder="1" applyAlignment="1">
      <alignment horizontal="center" vertical="center" wrapText="1"/>
    </xf>
    <xf numFmtId="0" fontId="0" fillId="0" borderId="0" xfId="0" applyAlignment="1">
      <alignment vertical="center"/>
    </xf>
    <xf numFmtId="0" fontId="40" fillId="2" borderId="1" xfId="0" applyFont="1" applyFill="1" applyBorder="1" applyAlignment="1">
      <alignment horizontal="center" vertical="center" wrapText="1"/>
    </xf>
    <xf numFmtId="0" fontId="40" fillId="2" borderId="1" xfId="0" applyFont="1" applyFill="1" applyBorder="1" applyAlignment="1">
      <alignment horizontal="center" vertical="center" textRotation="90" wrapText="1"/>
    </xf>
    <xf numFmtId="0" fontId="40" fillId="5" borderId="1" xfId="0" applyFont="1" applyFill="1" applyBorder="1" applyAlignment="1">
      <alignment horizontal="center" vertical="center" textRotation="90" wrapText="1"/>
    </xf>
    <xf numFmtId="0" fontId="40" fillId="8" borderId="1" xfId="0" applyFont="1" applyFill="1" applyBorder="1" applyAlignment="1">
      <alignment horizontal="center" vertical="center" textRotation="90" wrapText="1"/>
    </xf>
    <xf numFmtId="49" fontId="40" fillId="2" borderId="1" xfId="0" applyNumberFormat="1" applyFont="1" applyFill="1" applyBorder="1" applyAlignment="1">
      <alignment horizontal="center" vertical="center" textRotation="90" wrapText="1"/>
    </xf>
    <xf numFmtId="0" fontId="40" fillId="6" borderId="1" xfId="0" applyFont="1" applyFill="1" applyBorder="1" applyAlignment="1">
      <alignment horizontal="center" vertical="center" textRotation="90"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5" borderId="1" xfId="0" applyFont="1" applyFill="1" applyBorder="1" applyAlignment="1">
      <alignment horizontal="center" vertical="center" wrapText="1"/>
    </xf>
    <xf numFmtId="0" fontId="41" fillId="8" borderId="1" xfId="0" applyFont="1" applyFill="1" applyBorder="1" applyAlignment="1">
      <alignment horizontal="center" vertical="center" wrapText="1"/>
    </xf>
    <xf numFmtId="49" fontId="41" fillId="0" borderId="1" xfId="0" applyNumberFormat="1" applyFont="1" applyBorder="1" applyAlignment="1">
      <alignment horizontal="center" vertical="center" wrapText="1"/>
    </xf>
    <xf numFmtId="0" fontId="41" fillId="6" borderId="1" xfId="0" applyFont="1" applyFill="1" applyBorder="1" applyAlignment="1">
      <alignment horizontal="center" vertical="center" wrapText="1"/>
    </xf>
    <xf numFmtId="0" fontId="42" fillId="3" borderId="1" xfId="0" applyFont="1" applyFill="1" applyBorder="1" applyAlignment="1">
      <alignment horizontal="right" vertical="center"/>
    </xf>
    <xf numFmtId="0" fontId="4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44" fillId="3" borderId="1" xfId="0" applyFont="1" applyFill="1" applyBorder="1" applyAlignment="1">
      <alignment vertical="center" wrapText="1"/>
    </xf>
    <xf numFmtId="0" fontId="21" fillId="3" borderId="4" xfId="0" applyFont="1" applyFill="1" applyBorder="1" applyAlignment="1">
      <alignment horizontal="left" vertical="center" wrapText="1"/>
    </xf>
    <xf numFmtId="166" fontId="42" fillId="3" borderId="1" xfId="5" applyNumberFormat="1" applyFont="1" applyFill="1" applyBorder="1" applyAlignment="1">
      <alignment horizontal="right" vertical="center"/>
    </xf>
    <xf numFmtId="166" fontId="23" fillId="3" borderId="1" xfId="5" applyNumberFormat="1" applyFont="1" applyFill="1" applyBorder="1" applyAlignment="1">
      <alignment horizontal="right" vertical="center"/>
    </xf>
    <xf numFmtId="49" fontId="42" fillId="3" borderId="1" xfId="5" applyNumberFormat="1" applyFont="1" applyFill="1" applyBorder="1" applyAlignment="1">
      <alignment horizontal="right" vertical="center"/>
    </xf>
    <xf numFmtId="0" fontId="42" fillId="3" borderId="1" xfId="0" applyFont="1" applyFill="1" applyBorder="1" applyAlignment="1">
      <alignment vertical="center" wrapText="1"/>
    </xf>
    <xf numFmtId="0" fontId="42" fillId="3" borderId="1" xfId="0" applyFont="1" applyFill="1" applyBorder="1" applyAlignment="1">
      <alignment vertical="center"/>
    </xf>
    <xf numFmtId="0" fontId="43" fillId="3" borderId="4"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43" fillId="0" borderId="7" xfId="0" applyFont="1" applyBorder="1" applyAlignment="1">
      <alignment horizontal="left" vertical="center" wrapText="1"/>
    </xf>
    <xf numFmtId="0" fontId="0" fillId="0" borderId="1" xfId="0" applyFont="1" applyBorder="1" applyAlignment="1">
      <alignment horizontal="left" vertical="center" wrapText="1"/>
    </xf>
    <xf numFmtId="0" fontId="42" fillId="0" borderId="6" xfId="0" applyFont="1" applyBorder="1" applyAlignment="1">
      <alignment horizontal="left" vertical="center" wrapText="1"/>
    </xf>
    <xf numFmtId="0" fontId="21" fillId="3" borderId="1" xfId="0" applyFont="1" applyFill="1" applyBorder="1" applyAlignment="1">
      <alignment horizontal="left" vertical="center" wrapText="1"/>
    </xf>
    <xf numFmtId="0" fontId="42" fillId="0" borderId="1" xfId="0" applyFont="1" applyBorder="1" applyAlignment="1">
      <alignment vertical="center" wrapText="1"/>
    </xf>
    <xf numFmtId="166" fontId="42" fillId="0" borderId="1" xfId="5" applyNumberFormat="1" applyFont="1" applyBorder="1" applyAlignment="1">
      <alignment horizontal="right" vertical="center"/>
    </xf>
    <xf numFmtId="0" fontId="45" fillId="0" borderId="1" xfId="0" applyFont="1" applyBorder="1" applyAlignment="1">
      <alignment horizontal="center" vertical="center"/>
    </xf>
    <xf numFmtId="166" fontId="23" fillId="0" borderId="1" xfId="5" applyNumberFormat="1" applyFont="1" applyBorder="1" applyAlignment="1">
      <alignment horizontal="right" vertical="center"/>
    </xf>
    <xf numFmtId="0" fontId="46" fillId="3" borderId="1" xfId="0" applyFont="1" applyFill="1" applyBorder="1" applyAlignment="1">
      <alignment vertical="center" wrapText="1"/>
    </xf>
    <xf numFmtId="0" fontId="44" fillId="0" borderId="1" xfId="0" applyFont="1" applyBorder="1" applyAlignment="1">
      <alignment vertical="center" wrapText="1"/>
    </xf>
    <xf numFmtId="0" fontId="47" fillId="9" borderId="14" xfId="0" applyFont="1" applyFill="1" applyBorder="1" applyAlignment="1">
      <alignment vertical="center" wrapText="1"/>
    </xf>
    <xf numFmtId="0" fontId="26" fillId="0" borderId="1" xfId="0" applyFont="1" applyBorder="1" applyAlignment="1">
      <alignment vertical="center" wrapText="1"/>
    </xf>
    <xf numFmtId="0" fontId="42" fillId="5" borderId="1" xfId="0" applyFont="1" applyFill="1" applyBorder="1" applyAlignment="1">
      <alignment horizontal="right" vertical="center"/>
    </xf>
    <xf numFmtId="0" fontId="43" fillId="5" borderId="7" xfId="0" applyFont="1" applyFill="1" applyBorder="1" applyAlignment="1">
      <alignment horizontal="left" vertical="center" wrapText="1"/>
    </xf>
    <xf numFmtId="0" fontId="0" fillId="5" borderId="1" xfId="0" applyFont="1" applyFill="1" applyBorder="1" applyAlignment="1">
      <alignment horizontal="left" vertical="center" wrapText="1"/>
    </xf>
    <xf numFmtId="0" fontId="26" fillId="10" borderId="14" xfId="0" applyFont="1" applyFill="1" applyBorder="1" applyAlignment="1">
      <alignment vertical="center" wrapText="1"/>
    </xf>
    <xf numFmtId="166" fontId="42" fillId="5" borderId="1" xfId="5" applyNumberFormat="1" applyFont="1" applyFill="1" applyBorder="1" applyAlignment="1">
      <alignment horizontal="right" vertical="center"/>
    </xf>
    <xf numFmtId="166" fontId="23" fillId="5" borderId="1" xfId="5" applyNumberFormat="1" applyFont="1" applyFill="1" applyBorder="1" applyAlignment="1">
      <alignment horizontal="right" vertical="center"/>
    </xf>
    <xf numFmtId="49" fontId="42" fillId="5" borderId="1" xfId="5" applyNumberFormat="1" applyFont="1" applyFill="1" applyBorder="1" applyAlignment="1">
      <alignment horizontal="right" vertical="center"/>
    </xf>
    <xf numFmtId="0" fontId="42" fillId="5" borderId="1" xfId="0" applyFont="1" applyFill="1" applyBorder="1" applyAlignment="1">
      <alignment vertical="center" wrapText="1"/>
    </xf>
    <xf numFmtId="0" fontId="42" fillId="5" borderId="1" xfId="0" applyFont="1" applyFill="1" applyBorder="1" applyAlignment="1">
      <alignment vertical="center"/>
    </xf>
    <xf numFmtId="0" fontId="26" fillId="10" borderId="1" xfId="0" applyFont="1" applyFill="1" applyBorder="1" applyAlignment="1">
      <alignment vertical="center" wrapText="1"/>
    </xf>
    <xf numFmtId="0" fontId="26" fillId="0" borderId="2" xfId="0" applyFont="1" applyBorder="1" applyAlignment="1">
      <alignment vertical="center" wrapText="1"/>
    </xf>
    <xf numFmtId="0" fontId="12" fillId="0" borderId="0" xfId="0" applyFont="1" applyAlignment="1">
      <alignment vertical="center" wrapText="1"/>
    </xf>
    <xf numFmtId="0" fontId="48" fillId="3" borderId="1" xfId="0" applyFont="1" applyFill="1" applyBorder="1" applyAlignment="1">
      <alignment horizontal="left" vertical="center" wrapText="1"/>
    </xf>
    <xf numFmtId="0" fontId="0" fillId="0" borderId="4" xfId="0" applyFont="1" applyBorder="1" applyAlignment="1">
      <alignment horizontal="left" vertical="center" wrapText="1"/>
    </xf>
    <xf numFmtId="0" fontId="26" fillId="9" borderId="13" xfId="0" applyFont="1" applyFill="1" applyBorder="1" applyAlignment="1">
      <alignment vertical="center" wrapText="1"/>
    </xf>
    <xf numFmtId="0" fontId="26" fillId="9" borderId="12" xfId="0" applyFont="1" applyFill="1" applyBorder="1" applyAlignment="1">
      <alignment vertical="center" wrapText="1"/>
    </xf>
    <xf numFmtId="0" fontId="26" fillId="9" borderId="17" xfId="0" applyFont="1" applyFill="1" applyBorder="1" applyAlignment="1">
      <alignment vertical="center" wrapText="1"/>
    </xf>
    <xf numFmtId="0" fontId="26" fillId="9" borderId="7" xfId="0" applyFont="1" applyFill="1" applyBorder="1" applyAlignment="1">
      <alignment vertical="center" wrapText="1"/>
    </xf>
    <xf numFmtId="0" fontId="50" fillId="3" borderId="1" xfId="0" applyFont="1" applyFill="1" applyBorder="1" applyAlignment="1">
      <alignment horizontal="left" vertical="center" wrapText="1"/>
    </xf>
    <xf numFmtId="0" fontId="0" fillId="3" borderId="4" xfId="0" applyFont="1" applyFill="1" applyBorder="1" applyAlignment="1">
      <alignment horizontal="left" vertical="center" wrapText="1"/>
    </xf>
    <xf numFmtId="166" fontId="23" fillId="8" borderId="1" xfId="5" applyNumberFormat="1" applyFont="1" applyFill="1" applyBorder="1" applyAlignment="1">
      <alignment horizontal="right" vertical="center"/>
    </xf>
    <xf numFmtId="166" fontId="23" fillId="6" borderId="1" xfId="5" applyNumberFormat="1" applyFont="1" applyFill="1" applyBorder="1" applyAlignment="1">
      <alignment horizontal="right" vertical="center"/>
    </xf>
    <xf numFmtId="0" fontId="0" fillId="3" borderId="0" xfId="0" applyFill="1" applyAlignment="1">
      <alignment vertical="center"/>
    </xf>
    <xf numFmtId="49" fontId="42" fillId="0" borderId="1" xfId="5" applyNumberFormat="1" applyFont="1" applyBorder="1" applyAlignment="1">
      <alignment horizontal="right" vertical="center"/>
    </xf>
    <xf numFmtId="0" fontId="42" fillId="0" borderId="1" xfId="0" applyFont="1" applyBorder="1" applyAlignment="1">
      <alignment horizontal="right" vertical="center"/>
    </xf>
    <xf numFmtId="166" fontId="42" fillId="11" borderId="1" xfId="5" applyNumberFormat="1" applyFont="1" applyFill="1" applyBorder="1" applyAlignment="1">
      <alignment horizontal="right" vertical="center"/>
    </xf>
    <xf numFmtId="166" fontId="23" fillId="5" borderId="1" xfId="5" applyNumberFormat="1" applyFont="1" applyFill="1" applyBorder="1" applyAlignment="1">
      <alignment horizontal="left" vertical="center"/>
    </xf>
    <xf numFmtId="0" fontId="42" fillId="0" borderId="1" xfId="0" applyFont="1" applyBorder="1" applyAlignment="1">
      <alignment horizontal="left" vertical="center" wrapText="1"/>
    </xf>
    <xf numFmtId="0" fontId="42" fillId="0" borderId="1" xfId="0" applyFont="1" applyBorder="1" applyAlignment="1">
      <alignment vertical="center"/>
    </xf>
    <xf numFmtId="0" fontId="36" fillId="0" borderId="1" xfId="0" applyFont="1" applyBorder="1" applyAlignment="1">
      <alignment horizontal="right" vertical="center"/>
    </xf>
    <xf numFmtId="166" fontId="36" fillId="0" borderId="1" xfId="5" applyNumberFormat="1" applyFont="1" applyBorder="1" applyAlignment="1">
      <alignment horizontal="right" vertical="center"/>
    </xf>
    <xf numFmtId="166" fontId="36" fillId="5" borderId="1" xfId="5" applyNumberFormat="1" applyFont="1" applyFill="1" applyBorder="1" applyAlignment="1">
      <alignment horizontal="right" vertical="center"/>
    </xf>
    <xf numFmtId="166" fontId="36" fillId="8" borderId="1" xfId="5" applyNumberFormat="1" applyFont="1" applyFill="1" applyBorder="1" applyAlignment="1">
      <alignment horizontal="right" vertical="center"/>
    </xf>
    <xf numFmtId="49" fontId="36" fillId="0" borderId="1" xfId="5" applyNumberFormat="1" applyFont="1" applyBorder="1" applyAlignment="1">
      <alignment horizontal="right" vertical="center"/>
    </xf>
    <xf numFmtId="166" fontId="36" fillId="6" borderId="1" xfId="5" applyNumberFormat="1" applyFont="1" applyFill="1" applyBorder="1" applyAlignment="1">
      <alignment vertical="center"/>
    </xf>
    <xf numFmtId="0" fontId="36" fillId="0" borderId="1" xfId="0" applyFont="1" applyBorder="1" applyAlignment="1">
      <alignment vertical="center"/>
    </xf>
    <xf numFmtId="166" fontId="36" fillId="11" borderId="1" xfId="0" applyNumberFormat="1" applyFont="1" applyFill="1" applyBorder="1" applyAlignment="1">
      <alignment vertical="center"/>
    </xf>
    <xf numFmtId="0" fontId="52" fillId="0" borderId="0" xfId="0" applyFont="1" applyAlignment="1">
      <alignment vertical="center"/>
    </xf>
    <xf numFmtId="0" fontId="36" fillId="0" borderId="8" xfId="0" applyFont="1" applyBorder="1" applyAlignment="1">
      <alignment horizontal="right" vertical="center"/>
    </xf>
    <xf numFmtId="0" fontId="36" fillId="0" borderId="8" xfId="0" applyFont="1" applyBorder="1" applyAlignment="1">
      <alignment horizontal="center" vertical="center"/>
    </xf>
    <xf numFmtId="166" fontId="36" fillId="0" borderId="8" xfId="5" applyNumberFormat="1" applyFont="1" applyBorder="1" applyAlignment="1">
      <alignment horizontal="right" vertical="center"/>
    </xf>
    <xf numFmtId="166" fontId="36" fillId="5" borderId="8" xfId="5" applyNumberFormat="1" applyFont="1" applyFill="1" applyBorder="1" applyAlignment="1">
      <alignment horizontal="right" vertical="center"/>
    </xf>
    <xf numFmtId="166" fontId="36" fillId="8" borderId="8" xfId="5" applyNumberFormat="1" applyFont="1" applyFill="1" applyBorder="1" applyAlignment="1">
      <alignment horizontal="right" vertical="center"/>
    </xf>
    <xf numFmtId="49" fontId="36" fillId="0" borderId="8" xfId="5" applyNumberFormat="1" applyFont="1" applyBorder="1" applyAlignment="1">
      <alignment horizontal="right" vertical="center"/>
    </xf>
    <xf numFmtId="166" fontId="36" fillId="6" borderId="8" xfId="5" applyNumberFormat="1" applyFont="1" applyFill="1" applyBorder="1" applyAlignment="1">
      <alignment vertical="center"/>
    </xf>
    <xf numFmtId="0" fontId="36" fillId="0" borderId="8" xfId="0" applyFont="1" applyBorder="1" applyAlignment="1">
      <alignment vertical="center"/>
    </xf>
    <xf numFmtId="166" fontId="36" fillId="0" borderId="8" xfId="0" applyNumberFormat="1" applyFont="1" applyBorder="1" applyAlignment="1">
      <alignment vertical="center"/>
    </xf>
    <xf numFmtId="0" fontId="0" fillId="0" borderId="1" xfId="0" applyBorder="1" applyAlignment="1">
      <alignment vertical="center"/>
    </xf>
    <xf numFmtId="166" fontId="23" fillId="12" borderId="1" xfId="5" applyNumberFormat="1" applyFont="1" applyFill="1" applyBorder="1" applyAlignment="1">
      <alignment horizontal="right" vertical="center"/>
    </xf>
    <xf numFmtId="49" fontId="45" fillId="0" borderId="1" xfId="0" applyNumberFormat="1" applyFont="1" applyBorder="1" applyAlignment="1">
      <alignment horizontal="center" vertical="center"/>
    </xf>
    <xf numFmtId="0" fontId="43" fillId="0" borderId="19" xfId="0" applyFont="1" applyBorder="1" applyAlignment="1">
      <alignment horizontal="left" vertical="center" wrapText="1"/>
    </xf>
    <xf numFmtId="0" fontId="42" fillId="0" borderId="7" xfId="0" applyFont="1" applyBorder="1" applyAlignment="1">
      <alignment vertical="center" wrapText="1"/>
    </xf>
    <xf numFmtId="0" fontId="0" fillId="5" borderId="0" xfId="0" applyFill="1" applyAlignment="1">
      <alignment vertical="center"/>
    </xf>
    <xf numFmtId="0" fontId="0" fillId="8" borderId="0" xfId="0" applyFill="1" applyAlignment="1">
      <alignment vertical="center"/>
    </xf>
    <xf numFmtId="49" fontId="0" fillId="0" borderId="0" xfId="0" applyNumberFormat="1" applyAlignment="1">
      <alignment vertical="center"/>
    </xf>
    <xf numFmtId="0" fontId="0" fillId="6" borderId="0" xfId="0" applyFill="1" applyAlignment="1">
      <alignment vertical="center"/>
    </xf>
    <xf numFmtId="0" fontId="2" fillId="2" borderId="2" xfId="0" applyFont="1" applyFill="1" applyBorder="1" applyAlignment="1">
      <alignment horizontal="center" vertical="center" wrapText="1"/>
    </xf>
    <xf numFmtId="0" fontId="55" fillId="8"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56" fillId="8"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8" fillId="3" borderId="1" xfId="0" applyFont="1" applyFill="1" applyBorder="1" applyAlignment="1">
      <alignment horizontal="left" vertical="top" wrapText="1"/>
    </xf>
    <xf numFmtId="0" fontId="59" fillId="3" borderId="1" xfId="0" applyFont="1" applyFill="1" applyBorder="1" applyAlignment="1">
      <alignment horizontal="left" vertical="top" wrapText="1"/>
    </xf>
    <xf numFmtId="166" fontId="55" fillId="3" borderId="1" xfId="5" applyNumberFormat="1" applyFont="1" applyFill="1" applyBorder="1" applyAlignment="1">
      <alignment horizontal="right" vertical="top" wrapText="1"/>
    </xf>
    <xf numFmtId="0" fontId="55" fillId="3" borderId="1" xfId="0" applyFont="1" applyFill="1" applyBorder="1" applyAlignment="1">
      <alignment vertical="center" wrapText="1"/>
    </xf>
    <xf numFmtId="49" fontId="55" fillId="3" borderId="1" xfId="0" applyNumberFormat="1" applyFont="1" applyFill="1" applyBorder="1" applyAlignment="1">
      <alignment horizontal="right" vertical="top" wrapText="1"/>
    </xf>
    <xf numFmtId="0" fontId="0" fillId="3" borderId="0" xfId="0" applyFill="1"/>
    <xf numFmtId="0" fontId="0" fillId="3" borderId="1" xfId="0" applyFill="1" applyBorder="1" applyAlignment="1">
      <alignment textRotation="90" wrapText="1"/>
    </xf>
    <xf numFmtId="0" fontId="55" fillId="3" borderId="1" xfId="0" applyFont="1" applyFill="1" applyBorder="1" applyAlignment="1">
      <alignment horizontal="left" vertical="top" wrapText="1"/>
    </xf>
    <xf numFmtId="164" fontId="55" fillId="3" borderId="1" xfId="0" applyNumberFormat="1" applyFont="1" applyFill="1" applyBorder="1" applyAlignment="1">
      <alignment horizontal="right" vertical="top" wrapText="1"/>
    </xf>
    <xf numFmtId="0" fontId="56" fillId="3" borderId="1" xfId="0" applyFont="1" applyFill="1" applyBorder="1" applyAlignment="1">
      <alignment horizontal="left" vertical="top" wrapText="1"/>
    </xf>
    <xf numFmtId="0" fontId="0" fillId="3" borderId="1" xfId="0" applyFill="1" applyBorder="1" applyAlignment="1">
      <alignment horizontal="right" textRotation="90" wrapText="1"/>
    </xf>
    <xf numFmtId="0" fontId="48" fillId="3" borderId="1" xfId="0" applyFont="1" applyFill="1" applyBorder="1" applyAlignment="1">
      <alignment horizontal="left" vertical="top" wrapText="1"/>
    </xf>
    <xf numFmtId="0" fontId="50" fillId="3" borderId="1" xfId="0" applyFont="1" applyFill="1" applyBorder="1" applyAlignment="1">
      <alignment horizontal="left" vertical="top" wrapText="1"/>
    </xf>
    <xf numFmtId="166" fontId="2" fillId="3" borderId="1" xfId="5" applyNumberFormat="1" applyFont="1" applyFill="1" applyBorder="1" applyAlignment="1">
      <alignment horizontal="right" vertical="top" wrapText="1"/>
    </xf>
    <xf numFmtId="0" fontId="32" fillId="3" borderId="1" xfId="0" applyFont="1" applyFill="1" applyBorder="1" applyAlignment="1">
      <alignment vertical="top" wrapText="1"/>
    </xf>
    <xf numFmtId="0" fontId="48" fillId="3" borderId="7" xfId="0" applyFont="1" applyFill="1" applyBorder="1" applyAlignment="1">
      <alignment horizontal="left" vertical="top" wrapText="1"/>
    </xf>
    <xf numFmtId="0" fontId="59" fillId="3" borderId="8" xfId="0" applyFont="1" applyFill="1" applyBorder="1" applyAlignment="1">
      <alignment horizontal="left" vertical="top" wrapText="1"/>
    </xf>
    <xf numFmtId="0" fontId="0" fillId="3" borderId="1" xfId="0" applyFill="1" applyBorder="1" applyAlignment="1">
      <alignment vertical="top" wrapText="1"/>
    </xf>
    <xf numFmtId="0" fontId="20" fillId="3" borderId="0" xfId="0" applyFont="1" applyFill="1" applyAlignment="1">
      <alignment vertical="top" wrapText="1"/>
    </xf>
    <xf numFmtId="0" fontId="26" fillId="15" borderId="1" xfId="0" applyFont="1" applyFill="1" applyBorder="1" applyAlignment="1">
      <alignment horizontal="left" vertical="center" wrapText="1"/>
    </xf>
    <xf numFmtId="0" fontId="55" fillId="3" borderId="6" xfId="0" applyFont="1" applyFill="1" applyBorder="1" applyAlignment="1">
      <alignment horizontal="left" vertical="top" wrapText="1"/>
    </xf>
    <xf numFmtId="0" fontId="61" fillId="3" borderId="1" xfId="0" applyFont="1" applyFill="1" applyBorder="1" applyAlignment="1">
      <alignment horizontal="left" vertical="top" wrapText="1"/>
    </xf>
    <xf numFmtId="164" fontId="63" fillId="3" borderId="1" xfId="0" applyNumberFormat="1" applyFont="1" applyFill="1" applyBorder="1" applyAlignment="1">
      <alignment vertical="center" wrapText="1"/>
    </xf>
    <xf numFmtId="0" fontId="62" fillId="3" borderId="1" xfId="0" applyFont="1" applyFill="1" applyBorder="1" applyAlignment="1">
      <alignment vertical="center" wrapText="1"/>
    </xf>
    <xf numFmtId="166" fontId="63" fillId="3" borderId="1" xfId="5" applyNumberFormat="1" applyFont="1" applyFill="1" applyBorder="1" applyAlignment="1">
      <alignment vertical="center" wrapText="1"/>
    </xf>
    <xf numFmtId="0" fontId="63" fillId="3" borderId="1" xfId="0" applyFont="1" applyFill="1" applyBorder="1" applyAlignment="1">
      <alignment vertical="center" wrapText="1"/>
    </xf>
    <xf numFmtId="166" fontId="62" fillId="3" borderId="1" xfId="0" applyNumberFormat="1" applyFont="1" applyFill="1" applyBorder="1" applyAlignment="1">
      <alignment vertical="center" wrapText="1"/>
    </xf>
    <xf numFmtId="0" fontId="62" fillId="3" borderId="6" xfId="0" applyFont="1" applyFill="1" applyBorder="1" applyAlignment="1">
      <alignment vertical="center" wrapText="1"/>
    </xf>
    <xf numFmtId="0" fontId="2" fillId="3" borderId="6" xfId="0" applyFont="1" applyFill="1" applyBorder="1" applyAlignment="1">
      <alignment horizontal="center" vertical="center" wrapText="1"/>
    </xf>
    <xf numFmtId="166" fontId="63" fillId="3" borderId="6" xfId="5" applyNumberFormat="1" applyFont="1" applyFill="1" applyBorder="1" applyAlignment="1">
      <alignment vertical="center" wrapText="1"/>
    </xf>
    <xf numFmtId="0" fontId="63" fillId="3" borderId="6" xfId="0" applyFont="1" applyFill="1" applyBorder="1" applyAlignment="1">
      <alignment vertical="center" wrapText="1"/>
    </xf>
    <xf numFmtId="166" fontId="62" fillId="3" borderId="6" xfId="0" applyNumberFormat="1" applyFont="1" applyFill="1" applyBorder="1" applyAlignment="1">
      <alignment vertical="center" wrapText="1"/>
    </xf>
    <xf numFmtId="0" fontId="62" fillId="3" borderId="6" xfId="0" applyFont="1" applyFill="1" applyBorder="1" applyAlignment="1">
      <alignment horizontal="center" vertical="center" wrapText="1"/>
    </xf>
    <xf numFmtId="0" fontId="55" fillId="3" borderId="1" xfId="0" applyFont="1" applyFill="1" applyBorder="1" applyAlignment="1">
      <alignment vertical="top" wrapText="1"/>
    </xf>
    <xf numFmtId="0" fontId="2" fillId="3" borderId="1" xfId="0" applyFont="1" applyFill="1" applyBorder="1" applyAlignment="1">
      <alignment vertical="center" wrapText="1"/>
    </xf>
    <xf numFmtId="2" fontId="55" fillId="3" borderId="1" xfId="0" applyNumberFormat="1" applyFont="1" applyFill="1" applyBorder="1" applyAlignment="1">
      <alignment horizontal="right" vertical="top" wrapText="1"/>
    </xf>
    <xf numFmtId="0" fontId="0" fillId="3" borderId="1" xfId="0" applyFill="1" applyBorder="1" applyAlignment="1">
      <alignment horizontal="left" vertical="top" textRotation="90" wrapText="1"/>
    </xf>
    <xf numFmtId="0" fontId="58" fillId="3" borderId="1" xfId="0" applyFont="1" applyFill="1" applyBorder="1" applyAlignment="1">
      <alignment horizontal="left" vertical="top"/>
    </xf>
    <xf numFmtId="0" fontId="3" fillId="3" borderId="1" xfId="0" applyFont="1" applyFill="1" applyBorder="1"/>
    <xf numFmtId="166" fontId="3" fillId="3" borderId="0" xfId="5" applyNumberFormat="1" applyFont="1" applyFill="1"/>
    <xf numFmtId="0" fontId="56"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64" fillId="3" borderId="1" xfId="0" applyFont="1" applyFill="1" applyBorder="1" applyAlignment="1">
      <alignment horizontal="left" vertical="top" wrapText="1"/>
    </xf>
    <xf numFmtId="0" fontId="64" fillId="3" borderId="0" xfId="0" applyFont="1" applyFill="1" applyAlignment="1">
      <alignment horizontal="left" vertical="top" wrapText="1"/>
    </xf>
    <xf numFmtId="0" fontId="65" fillId="3" borderId="1" xfId="0" applyFont="1" applyFill="1" applyBorder="1" applyAlignment="1">
      <alignment horizontal="left" vertical="top" wrapText="1"/>
    </xf>
    <xf numFmtId="0" fontId="11" fillId="3" borderId="1" xfId="0" applyFont="1" applyFill="1" applyBorder="1"/>
    <xf numFmtId="49" fontId="2" fillId="3" borderId="1" xfId="0" applyNumberFormat="1" applyFont="1" applyFill="1" applyBorder="1" applyAlignment="1">
      <alignment horizontal="right" vertical="top" wrapText="1"/>
    </xf>
    <xf numFmtId="166" fontId="56" fillId="3" borderId="1" xfId="5" applyNumberFormat="1" applyFont="1" applyFill="1" applyBorder="1"/>
    <xf numFmtId="0" fontId="58" fillId="3" borderId="1" xfId="0" applyNumberFormat="1" applyFont="1" applyFill="1" applyBorder="1" applyAlignment="1">
      <alignment horizontal="left" vertical="top" wrapText="1"/>
    </xf>
    <xf numFmtId="0" fontId="58" fillId="3" borderId="1" xfId="0" applyFont="1" applyFill="1" applyBorder="1" applyAlignment="1">
      <alignment vertical="top"/>
    </xf>
    <xf numFmtId="0" fontId="58" fillId="3" borderId="1" xfId="0" applyFont="1" applyFill="1" applyBorder="1" applyAlignment="1"/>
    <xf numFmtId="49" fontId="58" fillId="3" borderId="1" xfId="0" applyNumberFormat="1" applyFont="1" applyFill="1" applyBorder="1" applyAlignment="1">
      <alignment horizontal="right" vertical="top"/>
    </xf>
    <xf numFmtId="166" fontId="58" fillId="3" borderId="1" xfId="5" applyNumberFormat="1" applyFont="1" applyFill="1" applyBorder="1" applyAlignment="1">
      <alignment horizontal="right" vertical="top"/>
    </xf>
    <xf numFmtId="166" fontId="66" fillId="3" borderId="1" xfId="5" applyNumberFormat="1" applyFont="1" applyFill="1" applyBorder="1" applyAlignment="1">
      <alignment horizontal="right" vertical="top"/>
    </xf>
    <xf numFmtId="166" fontId="3" fillId="3" borderId="1" xfId="5" applyNumberFormat="1" applyFont="1" applyFill="1" applyBorder="1"/>
    <xf numFmtId="166" fontId="62" fillId="3" borderId="1" xfId="5" applyNumberFormat="1" applyFont="1" applyFill="1" applyBorder="1" applyAlignment="1">
      <alignment vertical="center" wrapText="1"/>
    </xf>
    <xf numFmtId="166" fontId="67" fillId="3" borderId="1" xfId="5" applyNumberFormat="1" applyFont="1" applyFill="1" applyBorder="1" applyAlignment="1">
      <alignment vertical="center" wrapText="1"/>
    </xf>
    <xf numFmtId="166" fontId="68" fillId="3" borderId="1" xfId="5" applyNumberFormat="1" applyFont="1" applyFill="1" applyBorder="1"/>
    <xf numFmtId="0" fontId="69" fillId="3" borderId="7" xfId="0" applyFont="1" applyFill="1" applyBorder="1" applyAlignment="1">
      <alignment horizontal="center" wrapText="1"/>
    </xf>
    <xf numFmtId="0" fontId="0" fillId="8" borderId="0" xfId="0" applyFill="1"/>
    <xf numFmtId="0" fontId="0" fillId="13" borderId="0" xfId="0" applyFill="1"/>
    <xf numFmtId="0" fontId="40"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42" fillId="3" borderId="1" xfId="0" applyFont="1" applyFill="1" applyBorder="1" applyAlignment="1">
      <alignment horizontal="center" vertical="center"/>
    </xf>
    <xf numFmtId="0" fontId="72" fillId="3" borderId="1" xfId="6" applyFont="1" applyFill="1" applyBorder="1" applyAlignment="1">
      <alignment vertical="center" wrapText="1"/>
    </xf>
    <xf numFmtId="0" fontId="73" fillId="3" borderId="2" xfId="6" applyFont="1" applyFill="1" applyBorder="1" applyAlignment="1">
      <alignment horizontal="justify" vertical="center"/>
    </xf>
    <xf numFmtId="0" fontId="21" fillId="3" borderId="1" xfId="6" applyFont="1" applyFill="1" applyBorder="1" applyAlignment="1">
      <alignment horizontal="center" vertical="center" wrapText="1"/>
    </xf>
    <xf numFmtId="0" fontId="21" fillId="3" borderId="4" xfId="6" applyFont="1" applyFill="1" applyBorder="1" applyAlignment="1">
      <alignment horizontal="center" vertical="center" wrapText="1"/>
    </xf>
    <xf numFmtId="3" fontId="74" fillId="3" borderId="4" xfId="6" applyNumberFormat="1" applyFont="1" applyFill="1" applyBorder="1" applyAlignment="1">
      <alignment horizontal="center" vertical="center" wrapText="1"/>
    </xf>
    <xf numFmtId="0" fontId="74" fillId="3" borderId="4" xfId="6" applyFont="1" applyFill="1" applyBorder="1" applyAlignment="1">
      <alignment horizontal="center" vertical="center" wrapText="1"/>
    </xf>
    <xf numFmtId="0" fontId="74" fillId="3" borderId="2" xfId="6" applyFont="1" applyFill="1" applyBorder="1" applyAlignment="1">
      <alignment horizontal="center" vertical="center" wrapText="1"/>
    </xf>
    <xf numFmtId="3" fontId="74" fillId="3" borderId="2" xfId="6" applyNumberFormat="1" applyFont="1" applyFill="1" applyBorder="1" applyAlignment="1">
      <alignment horizontal="center" vertical="center" wrapText="1"/>
    </xf>
    <xf numFmtId="3" fontId="74" fillId="3" borderId="1" xfId="6" applyNumberFormat="1" applyFont="1" applyFill="1" applyBorder="1" applyAlignment="1">
      <alignment horizontal="center" vertical="center" wrapText="1"/>
    </xf>
    <xf numFmtId="0" fontId="21" fillId="3" borderId="4" xfId="6" applyFont="1" applyFill="1" applyBorder="1" applyAlignment="1">
      <alignment horizontal="center" vertical="center" textRotation="90" wrapText="1"/>
    </xf>
    <xf numFmtId="2" fontId="75" fillId="3" borderId="1" xfId="6" applyNumberFormat="1" applyFont="1" applyFill="1" applyBorder="1" applyAlignment="1">
      <alignment vertical="center" wrapText="1"/>
    </xf>
    <xf numFmtId="0" fontId="72" fillId="3" borderId="2" xfId="6" applyFont="1" applyFill="1" applyBorder="1" applyAlignment="1">
      <alignment horizontal="justify" vertical="center"/>
    </xf>
    <xf numFmtId="2" fontId="75" fillId="3" borderId="4" xfId="6" applyNumberFormat="1" applyFont="1" applyFill="1" applyBorder="1" applyAlignment="1">
      <alignment vertical="center" wrapText="1"/>
    </xf>
    <xf numFmtId="0" fontId="72" fillId="3" borderId="1" xfId="0" applyFont="1" applyFill="1" applyBorder="1" applyAlignment="1">
      <alignment vertical="center" wrapText="1"/>
    </xf>
    <xf numFmtId="0" fontId="72" fillId="3" borderId="2" xfId="0" applyFont="1" applyFill="1" applyBorder="1" applyAlignment="1">
      <alignment horizontal="justify" vertical="center"/>
    </xf>
    <xf numFmtId="0" fontId="21" fillId="3" borderId="4" xfId="0" applyFont="1" applyFill="1" applyBorder="1" applyAlignment="1">
      <alignment horizontal="center" vertical="center" wrapText="1"/>
    </xf>
    <xf numFmtId="3" fontId="74" fillId="3" borderId="4" xfId="0" applyNumberFormat="1" applyFont="1" applyFill="1" applyBorder="1" applyAlignment="1">
      <alignment horizontal="center" vertical="center" wrapText="1"/>
    </xf>
    <xf numFmtId="0" fontId="74" fillId="3" borderId="4" xfId="0" applyFont="1" applyFill="1" applyBorder="1" applyAlignment="1">
      <alignment horizontal="center" vertical="center" wrapText="1"/>
    </xf>
    <xf numFmtId="0" fontId="74" fillId="3" borderId="2" xfId="0" applyFont="1" applyFill="1" applyBorder="1" applyAlignment="1">
      <alignment horizontal="center" vertical="center" wrapText="1"/>
    </xf>
    <xf numFmtId="3" fontId="74" fillId="3" borderId="2" xfId="0" applyNumberFormat="1" applyFont="1" applyFill="1" applyBorder="1" applyAlignment="1">
      <alignment horizontal="center" vertical="center" wrapText="1"/>
    </xf>
    <xf numFmtId="3" fontId="74" fillId="3" borderId="1" xfId="0" applyNumberFormat="1" applyFont="1" applyFill="1" applyBorder="1" applyAlignment="1">
      <alignment horizontal="center" vertical="center" wrapText="1"/>
    </xf>
    <xf numFmtId="0" fontId="21" fillId="3" borderId="4" xfId="0" applyFont="1" applyFill="1" applyBorder="1" applyAlignment="1">
      <alignment horizontal="center" vertical="center" textRotation="90" wrapText="1"/>
    </xf>
    <xf numFmtId="2" fontId="19" fillId="3" borderId="1" xfId="0" applyNumberFormat="1" applyFont="1" applyFill="1" applyBorder="1" applyAlignment="1">
      <alignment vertical="center" wrapText="1"/>
    </xf>
    <xf numFmtId="0" fontId="72" fillId="3" borderId="2" xfId="0" applyFont="1" applyFill="1" applyBorder="1" applyAlignment="1">
      <alignment vertical="center" wrapText="1"/>
    </xf>
    <xf numFmtId="0" fontId="76" fillId="15" borderId="1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6" fillId="3" borderId="1" xfId="0" applyFont="1" applyFill="1" applyBorder="1" applyAlignment="1">
      <alignment horizontal="center" vertical="center" wrapText="1"/>
    </xf>
    <xf numFmtId="0" fontId="19" fillId="15" borderId="12" xfId="0" applyFont="1" applyFill="1" applyBorder="1" applyAlignment="1">
      <alignment horizontal="left" vertical="center" wrapText="1"/>
    </xf>
    <xf numFmtId="0" fontId="3"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77" fillId="3" borderId="1" xfId="0" applyFont="1" applyFill="1" applyBorder="1" applyAlignment="1">
      <alignment vertical="center" wrapText="1"/>
    </xf>
    <xf numFmtId="0" fontId="72" fillId="3" borderId="1" xfId="0" applyFont="1" applyFill="1" applyBorder="1" applyAlignment="1">
      <alignment horizontal="justify" vertical="center"/>
    </xf>
    <xf numFmtId="0" fontId="74" fillId="3" borderId="1" xfId="0" applyFont="1" applyFill="1" applyBorder="1" applyAlignment="1">
      <alignment horizontal="center" vertical="center" wrapText="1"/>
    </xf>
    <xf numFmtId="0" fontId="78" fillId="3" borderId="1" xfId="0" applyFont="1" applyFill="1" applyBorder="1" applyAlignment="1">
      <alignment horizontal="center" vertical="center"/>
    </xf>
    <xf numFmtId="3" fontId="33" fillId="3" borderId="4" xfId="0" applyNumberFormat="1"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2" xfId="0" applyFont="1" applyFill="1" applyBorder="1" applyAlignment="1">
      <alignment horizontal="center" vertical="center" wrapText="1"/>
    </xf>
    <xf numFmtId="3" fontId="33" fillId="3" borderId="2"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0" fontId="73" fillId="3" borderId="1" xfId="6" applyFont="1" applyFill="1" applyBorder="1" applyAlignment="1">
      <alignment horizontal="justify" vertical="center"/>
    </xf>
    <xf numFmtId="0" fontId="74" fillId="3" borderId="1" xfId="6" applyFont="1" applyFill="1" applyBorder="1" applyAlignment="1">
      <alignment horizontal="center" vertical="center" wrapText="1"/>
    </xf>
    <xf numFmtId="0" fontId="21" fillId="3" borderId="1" xfId="6" applyFont="1" applyFill="1" applyBorder="1" applyAlignment="1">
      <alignment horizontal="center" vertical="center" textRotation="90" wrapText="1"/>
    </xf>
    <xf numFmtId="0" fontId="72" fillId="3" borderId="1" xfId="6" applyFont="1" applyFill="1" applyBorder="1" applyAlignment="1">
      <alignment horizontal="justify"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textRotation="90" wrapText="1"/>
    </xf>
    <xf numFmtId="0" fontId="0" fillId="3" borderId="0" xfId="0" applyFill="1" applyBorder="1"/>
    <xf numFmtId="0" fontId="54" fillId="3" borderId="0" xfId="0" applyFont="1" applyFill="1" applyBorder="1" applyAlignment="1">
      <alignment horizontal="center" vertical="center"/>
    </xf>
    <xf numFmtId="2" fontId="19" fillId="3" borderId="0"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21" fillId="3" borderId="0" xfId="0" applyFont="1" applyFill="1" applyBorder="1" applyAlignment="1">
      <alignment horizontal="left" vertical="center" wrapText="1"/>
    </xf>
    <xf numFmtId="0" fontId="45" fillId="3" borderId="1" xfId="0" applyFont="1" applyFill="1" applyBorder="1" applyAlignment="1">
      <alignment horizontal="center" vertical="center"/>
    </xf>
    <xf numFmtId="3" fontId="79" fillId="3" borderId="1" xfId="0" applyNumberFormat="1" applyFont="1" applyFill="1" applyBorder="1" applyAlignment="1">
      <alignment horizontal="center" vertical="center"/>
    </xf>
    <xf numFmtId="0" fontId="23" fillId="3" borderId="1" xfId="0" applyFont="1" applyFill="1" applyBorder="1" applyAlignment="1">
      <alignment horizontal="center" vertical="center" wrapText="1"/>
    </xf>
    <xf numFmtId="3" fontId="78" fillId="3" borderId="1" xfId="0" applyNumberFormat="1" applyFont="1" applyFill="1" applyBorder="1" applyAlignment="1">
      <alignment horizontal="center" vertical="center"/>
    </xf>
    <xf numFmtId="0" fontId="80" fillId="3" borderId="1"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72" fillId="3" borderId="1" xfId="0" applyFont="1" applyFill="1" applyBorder="1" applyAlignment="1">
      <alignment horizontal="center" vertical="center" wrapText="1"/>
    </xf>
    <xf numFmtId="0" fontId="80" fillId="3" borderId="0" xfId="0" applyFont="1" applyFill="1" applyBorder="1" applyAlignment="1">
      <alignment horizontal="left" vertical="top" wrapText="1"/>
    </xf>
    <xf numFmtId="0" fontId="0" fillId="3" borderId="1" xfId="0" applyFill="1" applyBorder="1" applyAlignment="1">
      <alignment horizontal="center" vertical="center"/>
    </xf>
    <xf numFmtId="0" fontId="23" fillId="3" borderId="0" xfId="0" applyFont="1" applyFill="1" applyBorder="1" applyAlignment="1">
      <alignment horizontal="left" vertical="center" wrapText="1"/>
    </xf>
    <xf numFmtId="0" fontId="80" fillId="3" borderId="0"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0" fontId="0" fillId="3" borderId="0" xfId="0" applyFill="1" applyBorder="1" applyAlignment="1"/>
    <xf numFmtId="0" fontId="0" fillId="3" borderId="0" xfId="0" applyFill="1" applyAlignment="1"/>
    <xf numFmtId="0" fontId="7" fillId="3"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0" fillId="3" borderId="1" xfId="0" applyFill="1" applyBorder="1"/>
    <xf numFmtId="0" fontId="40" fillId="13" borderId="1" xfId="0" applyFont="1" applyFill="1" applyBorder="1" applyAlignment="1">
      <alignment horizontal="center" vertical="center" wrapText="1"/>
    </xf>
    <xf numFmtId="0" fontId="40" fillId="16" borderId="1" xfId="0" applyFont="1" applyFill="1" applyBorder="1" applyAlignment="1">
      <alignment horizontal="center" vertical="center" wrapText="1"/>
    </xf>
    <xf numFmtId="0" fontId="40" fillId="17" borderId="1" xfId="0" applyFont="1" applyFill="1" applyBorder="1" applyAlignment="1">
      <alignment horizontal="center" vertical="center" wrapText="1"/>
    </xf>
    <xf numFmtId="0" fontId="41" fillId="13" borderId="1" xfId="0" applyFont="1" applyFill="1" applyBorder="1" applyAlignment="1">
      <alignment horizontal="center" vertical="center" wrapText="1"/>
    </xf>
    <xf numFmtId="0" fontId="41" fillId="16" borderId="1"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81" fillId="3" borderId="1" xfId="0" applyFont="1" applyFill="1" applyBorder="1" applyAlignment="1">
      <alignment horizontal="right" vertical="top"/>
    </xf>
    <xf numFmtId="0" fontId="81" fillId="3" borderId="1" xfId="0" applyFont="1" applyFill="1" applyBorder="1" applyAlignment="1">
      <alignment vertical="top" wrapText="1"/>
    </xf>
    <xf numFmtId="0" fontId="82" fillId="3" borderId="1" xfId="0" applyFont="1" applyFill="1" applyBorder="1" applyAlignment="1">
      <alignment horizontal="center" vertical="center" wrapText="1"/>
    </xf>
    <xf numFmtId="0" fontId="82" fillId="15" borderId="1" xfId="0" applyFont="1" applyFill="1" applyBorder="1" applyAlignment="1">
      <alignment horizontal="center" vertical="center" wrapText="1"/>
    </xf>
    <xf numFmtId="166" fontId="81" fillId="3" borderId="1" xfId="1" applyNumberFormat="1" applyFont="1" applyFill="1" applyBorder="1" applyAlignment="1">
      <alignment horizontal="center" vertical="center" wrapText="1"/>
    </xf>
    <xf numFmtId="166" fontId="81" fillId="3" borderId="1" xfId="1" applyNumberFormat="1" applyFont="1" applyFill="1" applyBorder="1" applyAlignment="1">
      <alignment horizontal="center" vertical="top" wrapText="1"/>
    </xf>
    <xf numFmtId="166" fontId="81" fillId="13" borderId="1" xfId="1" applyNumberFormat="1" applyFont="1" applyFill="1" applyBorder="1" applyAlignment="1">
      <alignment horizontal="center" vertical="top" wrapText="1"/>
    </xf>
    <xf numFmtId="166" fontId="81" fillId="16" borderId="1" xfId="1" applyNumberFormat="1" applyFont="1" applyFill="1" applyBorder="1" applyAlignment="1">
      <alignment horizontal="center" vertical="top" wrapText="1"/>
    </xf>
    <xf numFmtId="166" fontId="81" fillId="17" borderId="1" xfId="1" applyNumberFormat="1" applyFont="1" applyFill="1" applyBorder="1" applyAlignment="1">
      <alignment horizontal="center" vertical="top" wrapText="1"/>
    </xf>
    <xf numFmtId="0" fontId="81" fillId="3" borderId="1" xfId="0" applyFont="1" applyFill="1" applyBorder="1" applyAlignment="1">
      <alignment horizontal="left" vertical="top" wrapText="1"/>
    </xf>
    <xf numFmtId="0" fontId="13" fillId="3" borderId="0" xfId="0" applyFont="1" applyFill="1"/>
    <xf numFmtId="0" fontId="56" fillId="3" borderId="1" xfId="0" applyFont="1" applyFill="1" applyBorder="1" applyAlignment="1">
      <alignment horizontal="center" vertical="center" wrapText="1"/>
    </xf>
    <xf numFmtId="0" fontId="83" fillId="3" borderId="1" xfId="0" applyFont="1" applyFill="1" applyBorder="1" applyAlignment="1">
      <alignment horizontal="center" vertical="center" wrapText="1"/>
    </xf>
    <xf numFmtId="0" fontId="83" fillId="3" borderId="1" xfId="0" applyFont="1" applyFill="1" applyBorder="1" applyAlignment="1">
      <alignment vertical="top" wrapText="1"/>
    </xf>
    <xf numFmtId="43" fontId="81" fillId="13" borderId="1" xfId="1" applyNumberFormat="1" applyFont="1" applyFill="1" applyBorder="1" applyAlignment="1">
      <alignment horizontal="center" vertical="top" wrapText="1"/>
    </xf>
    <xf numFmtId="43" fontId="81" fillId="16" borderId="1" xfId="1" applyNumberFormat="1" applyFont="1" applyFill="1" applyBorder="1" applyAlignment="1">
      <alignment horizontal="center" vertical="top" wrapText="1"/>
    </xf>
    <xf numFmtId="0" fontId="84" fillId="3" borderId="1" xfId="0" applyFont="1" applyFill="1" applyBorder="1" applyAlignment="1">
      <alignment vertical="top" wrapText="1"/>
    </xf>
    <xf numFmtId="0" fontId="85" fillId="3" borderId="1" xfId="0" applyFont="1" applyFill="1" applyBorder="1" applyAlignment="1">
      <alignment horizontal="center" vertical="center" wrapText="1"/>
    </xf>
    <xf numFmtId="0" fontId="84" fillId="3" borderId="1" xfId="0" applyFont="1" applyFill="1" applyBorder="1" applyAlignment="1">
      <alignment horizontal="left" vertical="center" wrapText="1"/>
    </xf>
    <xf numFmtId="0" fontId="86" fillId="3" borderId="1" xfId="0" applyFont="1" applyFill="1" applyBorder="1" applyAlignment="1">
      <alignment vertical="top" wrapText="1"/>
    </xf>
    <xf numFmtId="0" fontId="87" fillId="3" borderId="1" xfId="0" applyFont="1" applyFill="1" applyBorder="1" applyAlignment="1">
      <alignment horizontal="center" vertical="center" wrapText="1"/>
    </xf>
    <xf numFmtId="0" fontId="81" fillId="3" borderId="0" xfId="0" applyFont="1" applyFill="1" applyAlignment="1"/>
    <xf numFmtId="0" fontId="81" fillId="3" borderId="1" xfId="0" applyFont="1" applyFill="1" applyBorder="1" applyAlignment="1">
      <alignment horizontal="left" vertical="center" wrapText="1"/>
    </xf>
    <xf numFmtId="166" fontId="31" fillId="3" borderId="1" xfId="1" applyNumberFormat="1" applyFont="1" applyFill="1" applyBorder="1" applyAlignment="1">
      <alignment horizontal="center" vertical="top" wrapText="1"/>
    </xf>
    <xf numFmtId="166" fontId="31" fillId="13" borderId="1" xfId="1" applyNumberFormat="1" applyFont="1" applyFill="1" applyBorder="1" applyAlignment="1">
      <alignment horizontal="center" vertical="top" wrapText="1"/>
    </xf>
    <xf numFmtId="43" fontId="31" fillId="16" borderId="1" xfId="1" applyNumberFormat="1" applyFont="1" applyFill="1" applyBorder="1" applyAlignment="1">
      <alignment horizontal="center" vertical="top" wrapText="1"/>
    </xf>
    <xf numFmtId="166" fontId="31" fillId="3" borderId="6" xfId="1" applyNumberFormat="1" applyFont="1" applyFill="1" applyBorder="1" applyAlignment="1">
      <alignment horizontal="center" vertical="top" wrapText="1"/>
    </xf>
    <xf numFmtId="166" fontId="31" fillId="17" borderId="1" xfId="1" applyNumberFormat="1" applyFont="1" applyFill="1" applyBorder="1" applyAlignment="1">
      <alignment horizontal="center" vertical="top" wrapText="1"/>
    </xf>
    <xf numFmtId="166" fontId="82" fillId="15" borderId="1" xfId="0" applyNumberFormat="1" applyFont="1" applyFill="1" applyBorder="1" applyAlignment="1">
      <alignment horizontal="center" vertical="center" wrapText="1"/>
    </xf>
    <xf numFmtId="0" fontId="21" fillId="3" borderId="1" xfId="0" applyFont="1" applyFill="1" applyBorder="1" applyAlignment="1">
      <alignment vertical="top" wrapText="1"/>
    </xf>
    <xf numFmtId="0" fontId="19" fillId="3" borderId="1" xfId="0" applyFont="1" applyFill="1" applyBorder="1"/>
    <xf numFmtId="0" fontId="19" fillId="13" borderId="1" xfId="0" applyFont="1" applyFill="1" applyBorder="1"/>
    <xf numFmtId="0" fontId="19" fillId="16" borderId="1" xfId="0" applyFont="1" applyFill="1" applyBorder="1"/>
    <xf numFmtId="0" fontId="81" fillId="3" borderId="1" xfId="0" applyNumberFormat="1" applyFont="1" applyFill="1" applyBorder="1" applyAlignment="1">
      <alignment horizontal="left" vertical="top" wrapText="1"/>
    </xf>
    <xf numFmtId="166" fontId="31" fillId="16" borderId="1" xfId="1" applyNumberFormat="1" applyFont="1" applyFill="1" applyBorder="1" applyAlignment="1">
      <alignment horizontal="center" vertical="top" wrapText="1"/>
    </xf>
    <xf numFmtId="0" fontId="81" fillId="3" borderId="1" xfId="0" applyNumberFormat="1" applyFont="1" applyFill="1" applyBorder="1" applyAlignment="1">
      <alignment horizontal="left" vertical="center" wrapText="1"/>
    </xf>
    <xf numFmtId="166" fontId="31" fillId="3" borderId="1" xfId="1" applyNumberFormat="1" applyFont="1" applyFill="1" applyBorder="1" applyAlignment="1">
      <alignment horizontal="center" vertical="center" wrapText="1"/>
    </xf>
    <xf numFmtId="166" fontId="31" fillId="13" borderId="1" xfId="1" applyNumberFormat="1" applyFont="1" applyFill="1" applyBorder="1" applyAlignment="1">
      <alignment horizontal="center" vertical="center" wrapText="1"/>
    </xf>
    <xf numFmtId="166" fontId="31" fillId="16" borderId="1" xfId="1" applyNumberFormat="1" applyFont="1" applyFill="1" applyBorder="1" applyAlignment="1">
      <alignment horizontal="center" vertical="center" wrapText="1"/>
    </xf>
    <xf numFmtId="0" fontId="13" fillId="3" borderId="0" xfId="0" applyFont="1" applyFill="1" applyAlignment="1">
      <alignment vertical="center"/>
    </xf>
    <xf numFmtId="0" fontId="56" fillId="18" borderId="1" xfId="0" applyFont="1" applyFill="1" applyBorder="1" applyAlignment="1">
      <alignment horizontal="center" vertical="center" wrapText="1"/>
    </xf>
    <xf numFmtId="0" fontId="83" fillId="3" borderId="1" xfId="0" applyFont="1" applyFill="1" applyBorder="1" applyAlignment="1">
      <alignment horizontal="left" vertical="center" wrapText="1"/>
    </xf>
    <xf numFmtId="0" fontId="88" fillId="3" borderId="1" xfId="0" applyFont="1" applyFill="1" applyBorder="1" applyAlignment="1">
      <alignment horizontal="center" vertical="center" wrapText="1"/>
    </xf>
    <xf numFmtId="166" fontId="81" fillId="3" borderId="1" xfId="1" applyNumberFormat="1" applyFont="1" applyFill="1" applyBorder="1" applyAlignment="1">
      <alignment vertical="center"/>
    </xf>
    <xf numFmtId="166" fontId="31" fillId="3" borderId="1" xfId="1" applyNumberFormat="1" applyFont="1" applyFill="1" applyBorder="1" applyAlignment="1">
      <alignment vertical="center"/>
    </xf>
    <xf numFmtId="166" fontId="31" fillId="13" borderId="1" xfId="1" applyNumberFormat="1" applyFont="1" applyFill="1" applyBorder="1" applyAlignment="1">
      <alignment vertical="center"/>
    </xf>
    <xf numFmtId="0" fontId="81" fillId="3" borderId="1" xfId="0" applyFont="1" applyFill="1" applyBorder="1" applyAlignment="1">
      <alignment horizontal="left" vertical="center"/>
    </xf>
    <xf numFmtId="0" fontId="13" fillId="0" borderId="0" xfId="0" applyFont="1" applyAlignment="1">
      <alignment vertical="center"/>
    </xf>
    <xf numFmtId="166" fontId="86" fillId="3" borderId="1" xfId="1" applyNumberFormat="1" applyFont="1" applyFill="1" applyBorder="1" applyAlignment="1">
      <alignment horizontal="center" vertical="center" wrapText="1"/>
    </xf>
    <xf numFmtId="0" fontId="86" fillId="3" borderId="1" xfId="0" applyFont="1" applyFill="1" applyBorder="1" applyAlignment="1">
      <alignment horizontal="left" vertical="center" wrapText="1"/>
    </xf>
    <xf numFmtId="166" fontId="86" fillId="3" borderId="1" xfId="1" applyNumberFormat="1" applyFont="1" applyFill="1" applyBorder="1" applyAlignment="1">
      <alignment horizontal="center" vertical="top" wrapText="1"/>
    </xf>
    <xf numFmtId="0" fontId="84" fillId="3" borderId="1" xfId="0" applyFont="1" applyFill="1" applyBorder="1" applyAlignment="1">
      <alignment horizontal="left" vertical="top" wrapText="1"/>
    </xf>
    <xf numFmtId="166" fontId="86" fillId="13" borderId="1" xfId="1" applyNumberFormat="1" applyFont="1" applyFill="1" applyBorder="1" applyAlignment="1">
      <alignment horizontal="center" vertical="top" wrapText="1"/>
    </xf>
    <xf numFmtId="166" fontId="86" fillId="16" borderId="1" xfId="1" applyNumberFormat="1" applyFont="1" applyFill="1" applyBorder="1" applyAlignment="1">
      <alignment horizontal="center" vertical="top" wrapText="1"/>
    </xf>
    <xf numFmtId="0" fontId="86" fillId="3" borderId="1" xfId="0" applyFont="1" applyFill="1" applyBorder="1" applyAlignment="1">
      <alignment horizontal="left" vertical="top" wrapText="1"/>
    </xf>
    <xf numFmtId="0" fontId="13" fillId="0" borderId="0" xfId="0" applyFont="1"/>
    <xf numFmtId="166" fontId="81" fillId="3" borderId="1" xfId="1" applyNumberFormat="1" applyFont="1" applyFill="1" applyBorder="1" applyAlignment="1">
      <alignment vertical="top"/>
    </xf>
    <xf numFmtId="0" fontId="81" fillId="3" borderId="1" xfId="0" applyFont="1" applyFill="1" applyBorder="1" applyAlignment="1">
      <alignment horizontal="left" vertical="top"/>
    </xf>
    <xf numFmtId="0" fontId="81" fillId="3" borderId="1" xfId="0" applyFont="1" applyFill="1" applyBorder="1" applyAlignment="1">
      <alignment vertical="center" wrapText="1"/>
    </xf>
    <xf numFmtId="0" fontId="56" fillId="3" borderId="1" xfId="0" applyFont="1" applyFill="1" applyBorder="1" applyAlignment="1">
      <alignment vertical="center" wrapText="1"/>
    </xf>
    <xf numFmtId="0" fontId="81" fillId="3" borderId="1" xfId="0" applyFont="1" applyFill="1" applyBorder="1" applyAlignment="1">
      <alignment vertical="center"/>
    </xf>
    <xf numFmtId="0" fontId="0" fillId="0" borderId="0" xfId="0" applyAlignment="1">
      <alignment horizontal="center" vertical="center"/>
    </xf>
    <xf numFmtId="166" fontId="0" fillId="0" borderId="0" xfId="0" applyNumberFormat="1" applyAlignment="1">
      <alignment horizontal="center" vertical="center"/>
    </xf>
    <xf numFmtId="166" fontId="0" fillId="13" borderId="0" xfId="0" applyNumberFormat="1" applyFill="1"/>
    <xf numFmtId="166" fontId="0" fillId="16" borderId="0" xfId="0" applyNumberFormat="1" applyFill="1"/>
    <xf numFmtId="166" fontId="0" fillId="17" borderId="0" xfId="0" applyNumberFormat="1" applyFill="1"/>
    <xf numFmtId="166" fontId="81" fillId="3" borderId="0" xfId="1" applyNumberFormat="1" applyFont="1" applyFill="1" applyBorder="1" applyAlignment="1">
      <alignment vertical="top"/>
    </xf>
    <xf numFmtId="0" fontId="0" fillId="16" borderId="0" xfId="0" applyFill="1"/>
    <xf numFmtId="0" fontId="0" fillId="17" borderId="0" xfId="0" applyFill="1"/>
    <xf numFmtId="166" fontId="0" fillId="0" borderId="0" xfId="0" applyNumberFormat="1"/>
    <xf numFmtId="166" fontId="0" fillId="3" borderId="0" xfId="0" applyNumberFormat="1" applyFill="1"/>
    <xf numFmtId="0" fontId="90" fillId="2" borderId="1" xfId="0" applyFont="1" applyFill="1" applyBorder="1" applyAlignment="1">
      <alignment horizontal="center" vertical="center" wrapText="1"/>
    </xf>
    <xf numFmtId="0" fontId="90" fillId="6" borderId="1" xfId="0" applyFont="1" applyFill="1" applyBorder="1" applyAlignment="1">
      <alignment horizontal="center" vertical="center" wrapText="1"/>
    </xf>
    <xf numFmtId="0" fontId="90" fillId="3" borderId="1" xfId="0" applyFont="1" applyFill="1" applyBorder="1" applyAlignment="1">
      <alignment horizontal="center" vertical="center" wrapText="1"/>
    </xf>
    <xf numFmtId="0" fontId="90" fillId="13" borderId="1" xfId="0" applyFont="1" applyFill="1" applyBorder="1" applyAlignment="1">
      <alignment horizontal="center" vertical="center" wrapText="1"/>
    </xf>
    <xf numFmtId="0" fontId="91" fillId="3" borderId="1" xfId="0" applyFont="1" applyFill="1" applyBorder="1" applyAlignment="1">
      <alignment horizontal="center" vertical="center" textRotation="90" wrapText="1"/>
    </xf>
    <xf numFmtId="0" fontId="91" fillId="16" borderId="1" xfId="0" applyFont="1" applyFill="1" applyBorder="1" applyAlignment="1">
      <alignment horizontal="center" vertical="center" textRotation="90" wrapText="1"/>
    </xf>
    <xf numFmtId="0" fontId="91" fillId="17" borderId="1" xfId="0" applyFont="1" applyFill="1" applyBorder="1" applyAlignment="1">
      <alignment horizontal="center" vertical="center" textRotation="90" wrapText="1"/>
    </xf>
    <xf numFmtId="0" fontId="32" fillId="0" borderId="0" xfId="0" applyFont="1" applyAlignment="1">
      <alignment wrapText="1"/>
    </xf>
    <xf numFmtId="0" fontId="90" fillId="2" borderId="1" xfId="0" applyFont="1" applyFill="1" applyBorder="1" applyAlignment="1">
      <alignment horizontal="center" vertical="center" textRotation="90" wrapText="1"/>
    </xf>
    <xf numFmtId="0" fontId="90" fillId="19" borderId="1" xfId="0" applyFont="1" applyFill="1" applyBorder="1" applyAlignment="1">
      <alignment horizontal="center" vertical="center" textRotation="90" wrapText="1"/>
    </xf>
    <xf numFmtId="0" fontId="90" fillId="20" borderId="1" xfId="0" applyFont="1" applyFill="1" applyBorder="1" applyAlignment="1">
      <alignment horizontal="center" vertical="center" textRotation="90" wrapText="1"/>
    </xf>
    <xf numFmtId="0" fontId="90" fillId="6" borderId="1" xfId="0" applyFont="1" applyFill="1" applyBorder="1" applyAlignment="1">
      <alignment horizontal="center" vertical="center" textRotation="90" wrapText="1"/>
    </xf>
    <xf numFmtId="0" fontId="90" fillId="3" borderId="1" xfId="0" applyFont="1" applyFill="1" applyBorder="1" applyAlignment="1">
      <alignment horizontal="center" vertical="center" textRotation="90" wrapText="1"/>
    </xf>
    <xf numFmtId="0" fontId="90" fillId="13" borderId="1" xfId="0" applyFont="1" applyFill="1" applyBorder="1" applyAlignment="1">
      <alignment horizontal="center" vertical="center" textRotation="90" wrapText="1"/>
    </xf>
    <xf numFmtId="0" fontId="90" fillId="16" borderId="1" xfId="0" applyFont="1" applyFill="1" applyBorder="1" applyAlignment="1">
      <alignment horizontal="center" vertical="center" textRotation="90" wrapText="1"/>
    </xf>
    <xf numFmtId="0" fontId="90" fillId="17" borderId="1" xfId="0" applyFont="1" applyFill="1" applyBorder="1" applyAlignment="1">
      <alignment horizontal="center" vertical="center" textRotation="90" wrapText="1"/>
    </xf>
    <xf numFmtId="0" fontId="90" fillId="0" borderId="1" xfId="0" applyFont="1" applyBorder="1" applyAlignment="1">
      <alignment horizontal="center" vertical="center" wrapText="1"/>
    </xf>
    <xf numFmtId="0" fontId="91" fillId="0" borderId="1" xfId="0" applyFont="1" applyBorder="1" applyAlignment="1">
      <alignment horizontal="center" vertical="center" wrapText="1"/>
    </xf>
    <xf numFmtId="0" fontId="91" fillId="19" borderId="1" xfId="0" applyFont="1" applyFill="1" applyBorder="1" applyAlignment="1">
      <alignment horizontal="center" vertical="center" wrapText="1"/>
    </xf>
    <xf numFmtId="0" fontId="91" fillId="20" borderId="1" xfId="0" applyFont="1" applyFill="1" applyBorder="1" applyAlignment="1">
      <alignment horizontal="center" vertical="center" wrapText="1"/>
    </xf>
    <xf numFmtId="0" fontId="91" fillId="6" borderId="1" xfId="0" applyFont="1" applyFill="1" applyBorder="1" applyAlignment="1">
      <alignment horizontal="center" vertical="center" wrapText="1"/>
    </xf>
    <xf numFmtId="0" fontId="91" fillId="3" borderId="1" xfId="0" applyFont="1" applyFill="1" applyBorder="1" applyAlignment="1">
      <alignment horizontal="center" vertical="center" wrapText="1"/>
    </xf>
    <xf numFmtId="0" fontId="91" fillId="13" borderId="1" xfId="0" applyFont="1" applyFill="1" applyBorder="1" applyAlignment="1">
      <alignment horizontal="center" vertical="center" wrapText="1"/>
    </xf>
    <xf numFmtId="0" fontId="90" fillId="16" borderId="1" xfId="0" applyFont="1" applyFill="1" applyBorder="1" applyAlignment="1">
      <alignment horizontal="center" vertical="center" wrapText="1"/>
    </xf>
    <xf numFmtId="0" fontId="90" fillId="17" borderId="1" xfId="0" applyFont="1" applyFill="1" applyBorder="1" applyAlignment="1">
      <alignment horizontal="center" vertical="center" wrapText="1"/>
    </xf>
    <xf numFmtId="0" fontId="90" fillId="0" borderId="5" xfId="0" applyFont="1" applyBorder="1" applyAlignment="1">
      <alignment horizontal="center" vertical="center" wrapText="1"/>
    </xf>
    <xf numFmtId="0" fontId="32" fillId="0" borderId="1" xfId="0" applyFont="1" applyBorder="1" applyAlignment="1">
      <alignment wrapText="1"/>
    </xf>
    <xf numFmtId="0" fontId="92" fillId="3" borderId="1" xfId="0" applyFont="1" applyFill="1" applyBorder="1" applyAlignment="1">
      <alignment horizontal="center" vertical="center" wrapText="1"/>
    </xf>
    <xf numFmtId="0" fontId="32" fillId="3" borderId="1" xfId="0" applyFont="1" applyFill="1" applyBorder="1" applyAlignment="1">
      <alignment horizontal="left" vertical="top" wrapText="1"/>
    </xf>
    <xf numFmtId="0" fontId="93" fillId="3" borderId="1" xfId="0" applyFont="1" applyFill="1" applyBorder="1" applyAlignment="1">
      <alignment horizontal="left" vertical="top" wrapText="1"/>
    </xf>
    <xf numFmtId="3" fontId="32" fillId="3" borderId="1" xfId="0" applyNumberFormat="1" applyFont="1" applyFill="1" applyBorder="1" applyAlignment="1">
      <alignment horizontal="right" vertical="top" wrapText="1"/>
    </xf>
    <xf numFmtId="0" fontId="92" fillId="3" borderId="1" xfId="0" applyFont="1" applyFill="1" applyBorder="1" applyAlignment="1">
      <alignment horizontal="right" vertical="top" wrapText="1"/>
    </xf>
    <xf numFmtId="166" fontId="94" fillId="19" borderId="1" xfId="1" applyNumberFormat="1" applyFont="1" applyFill="1" applyBorder="1" applyAlignment="1">
      <alignment horizontal="right" vertical="top" wrapText="1"/>
    </xf>
    <xf numFmtId="166" fontId="92" fillId="20" borderId="1" xfId="1" applyNumberFormat="1" applyFont="1" applyFill="1" applyBorder="1" applyAlignment="1">
      <alignment horizontal="right" vertical="top" wrapText="1"/>
    </xf>
    <xf numFmtId="0" fontId="92" fillId="6" borderId="1" xfId="0" applyFont="1" applyFill="1" applyBorder="1" applyAlignment="1">
      <alignment horizontal="right" vertical="top" wrapText="1"/>
    </xf>
    <xf numFmtId="0" fontId="92" fillId="13" borderId="1" xfId="0" applyFont="1" applyFill="1" applyBorder="1" applyAlignment="1">
      <alignment horizontal="right" vertical="top" wrapText="1"/>
    </xf>
    <xf numFmtId="0" fontId="92" fillId="3" borderId="1" xfId="0" applyFont="1" applyFill="1" applyBorder="1" applyAlignment="1">
      <alignment horizontal="left" vertical="top" wrapText="1"/>
    </xf>
    <xf numFmtId="0" fontId="92" fillId="16" borderId="1" xfId="0" applyFont="1" applyFill="1" applyBorder="1" applyAlignment="1">
      <alignment horizontal="left" vertical="top" wrapText="1"/>
    </xf>
    <xf numFmtId="0" fontId="92" fillId="17" borderId="1" xfId="0" applyFont="1" applyFill="1" applyBorder="1" applyAlignment="1">
      <alignment vertical="center" wrapText="1"/>
    </xf>
    <xf numFmtId="0" fontId="92" fillId="3" borderId="5" xfId="0" applyFont="1" applyFill="1" applyBorder="1" applyAlignment="1">
      <alignment vertical="center" wrapText="1"/>
    </xf>
    <xf numFmtId="0" fontId="92" fillId="0" borderId="1" xfId="0" applyFont="1" applyBorder="1" applyAlignment="1">
      <alignment horizontal="center" vertical="center" wrapText="1"/>
    </xf>
    <xf numFmtId="0" fontId="49" fillId="0" borderId="1" xfId="0" applyFont="1" applyBorder="1" applyAlignment="1">
      <alignment horizontal="left" vertical="top"/>
    </xf>
    <xf numFmtId="0" fontId="32" fillId="0" borderId="1" xfId="0" applyFont="1" applyBorder="1" applyAlignment="1">
      <alignment horizontal="left" vertical="top" wrapText="1"/>
    </xf>
    <xf numFmtId="3" fontId="92" fillId="0" borderId="1" xfId="0" applyNumberFormat="1" applyFont="1" applyBorder="1" applyAlignment="1">
      <alignment horizontal="right" vertical="top" wrapText="1"/>
    </xf>
    <xf numFmtId="0" fontId="92" fillId="0" borderId="1" xfId="0" applyFont="1" applyBorder="1" applyAlignment="1">
      <alignment horizontal="right" vertical="top" wrapText="1"/>
    </xf>
    <xf numFmtId="166" fontId="92" fillId="19" borderId="1" xfId="1" applyNumberFormat="1" applyFont="1" applyFill="1" applyBorder="1" applyAlignment="1">
      <alignment horizontal="right" vertical="top" wrapText="1"/>
    </xf>
    <xf numFmtId="0" fontId="92" fillId="0" borderId="1" xfId="0" applyFont="1" applyBorder="1" applyAlignment="1">
      <alignment horizontal="left" vertical="top" wrapText="1"/>
    </xf>
    <xf numFmtId="0" fontId="92" fillId="0" borderId="5" xfId="0" applyFont="1" applyBorder="1" applyAlignment="1">
      <alignment vertical="center" wrapText="1"/>
    </xf>
    <xf numFmtId="0" fontId="48" fillId="0" borderId="1" xfId="0" applyFont="1" applyBorder="1" applyAlignment="1">
      <alignment horizontal="left" vertical="top" wrapText="1"/>
    </xf>
    <xf numFmtId="3" fontId="92" fillId="19" borderId="1" xfId="0" applyNumberFormat="1" applyFont="1" applyFill="1" applyBorder="1" applyAlignment="1">
      <alignment horizontal="right" vertical="top" wrapText="1"/>
    </xf>
    <xf numFmtId="166" fontId="92" fillId="3" borderId="1" xfId="1" applyNumberFormat="1" applyFont="1" applyFill="1" applyBorder="1" applyAlignment="1">
      <alignment horizontal="right" vertical="top" wrapText="1"/>
    </xf>
    <xf numFmtId="165" fontId="92" fillId="3" borderId="1" xfId="0" applyNumberFormat="1" applyFont="1" applyFill="1" applyBorder="1" applyAlignment="1">
      <alignment horizontal="right" vertical="top" wrapText="1"/>
    </xf>
    <xf numFmtId="166" fontId="92" fillId="6" borderId="1" xfId="1" applyNumberFormat="1" applyFont="1" applyFill="1" applyBorder="1" applyAlignment="1">
      <alignment horizontal="right" vertical="top" wrapText="1"/>
    </xf>
    <xf numFmtId="166" fontId="92" fillId="13" borderId="1" xfId="1" applyNumberFormat="1" applyFont="1" applyFill="1" applyBorder="1" applyAlignment="1">
      <alignment horizontal="right" vertical="top" wrapText="1"/>
    </xf>
    <xf numFmtId="0" fontId="92" fillId="5" borderId="5" xfId="0" applyFont="1" applyFill="1" applyBorder="1" applyAlignment="1">
      <alignment vertical="center" wrapText="1"/>
    </xf>
    <xf numFmtId="0" fontId="32" fillId="3" borderId="1" xfId="0" applyFont="1" applyFill="1" applyBorder="1" applyAlignment="1">
      <alignment horizontal="center" vertical="center" wrapText="1"/>
    </xf>
    <xf numFmtId="3" fontId="92" fillId="6" borderId="1" xfId="0" applyNumberFormat="1" applyFont="1" applyFill="1" applyBorder="1" applyAlignment="1">
      <alignment horizontal="right" vertical="top" wrapText="1"/>
    </xf>
    <xf numFmtId="3" fontId="92" fillId="3" borderId="1" xfId="0" applyNumberFormat="1" applyFont="1" applyFill="1" applyBorder="1" applyAlignment="1">
      <alignment horizontal="right" vertical="top" wrapText="1"/>
    </xf>
    <xf numFmtId="3" fontId="92" fillId="13" borderId="1" xfId="0" applyNumberFormat="1" applyFont="1" applyFill="1" applyBorder="1" applyAlignment="1">
      <alignment horizontal="right" vertical="top" wrapText="1"/>
    </xf>
    <xf numFmtId="0" fontId="48" fillId="0" borderId="4" xfId="0" applyFont="1" applyBorder="1" applyAlignment="1">
      <alignment horizontal="left" vertical="center" wrapText="1"/>
    </xf>
    <xf numFmtId="0" fontId="32" fillId="0" borderId="1" xfId="0" applyFont="1" applyBorder="1" applyAlignment="1">
      <alignment horizontal="center" vertical="center" wrapText="1"/>
    </xf>
    <xf numFmtId="0" fontId="91" fillId="0" borderId="1" xfId="0" applyFont="1" applyBorder="1" applyAlignment="1">
      <alignment horizontal="left" vertical="top" wrapText="1"/>
    </xf>
    <xf numFmtId="3" fontId="92" fillId="0" borderId="5" xfId="0" applyNumberFormat="1" applyFont="1" applyBorder="1" applyAlignment="1">
      <alignment horizontal="right" vertical="top" wrapText="1"/>
    </xf>
    <xf numFmtId="166" fontId="92" fillId="19" borderId="5" xfId="1" applyNumberFormat="1" applyFont="1" applyFill="1" applyBorder="1" applyAlignment="1">
      <alignment horizontal="center" vertical="center" wrapText="1"/>
    </xf>
    <xf numFmtId="166" fontId="92" fillId="20" borderId="5" xfId="1" applyNumberFormat="1" applyFont="1" applyFill="1" applyBorder="1" applyAlignment="1">
      <alignment horizontal="right" vertical="top" wrapText="1"/>
    </xf>
    <xf numFmtId="3" fontId="92" fillId="6" borderId="5" xfId="0" applyNumberFormat="1" applyFont="1" applyFill="1" applyBorder="1" applyAlignment="1">
      <alignment horizontal="right" vertical="top" wrapText="1"/>
    </xf>
    <xf numFmtId="3" fontId="92" fillId="3" borderId="5" xfId="0" applyNumberFormat="1" applyFont="1" applyFill="1" applyBorder="1" applyAlignment="1">
      <alignment horizontal="right" vertical="top" wrapText="1"/>
    </xf>
    <xf numFmtId="3" fontId="92" fillId="13" borderId="5" xfId="0" applyNumberFormat="1" applyFont="1" applyFill="1" applyBorder="1" applyAlignment="1">
      <alignment horizontal="right" vertical="top" wrapText="1"/>
    </xf>
    <xf numFmtId="0" fontId="94" fillId="0" borderId="1" xfId="0" applyFont="1" applyBorder="1" applyAlignment="1">
      <alignment horizontal="left" vertical="top" wrapText="1"/>
    </xf>
    <xf numFmtId="0" fontId="95" fillId="3" borderId="1" xfId="0" applyFont="1" applyFill="1" applyBorder="1" applyAlignment="1">
      <alignment horizontal="center" vertical="center" wrapText="1"/>
    </xf>
    <xf numFmtId="2" fontId="96" fillId="3" borderId="1" xfId="0" applyNumberFormat="1" applyFont="1" applyFill="1" applyBorder="1" applyAlignment="1">
      <alignment horizontal="center" vertical="center" wrapText="1"/>
    </xf>
    <xf numFmtId="2" fontId="96" fillId="13" borderId="1" xfId="0" applyNumberFormat="1" applyFont="1" applyFill="1" applyBorder="1" applyAlignment="1">
      <alignment horizontal="center" vertical="center" wrapText="1"/>
    </xf>
    <xf numFmtId="0" fontId="96" fillId="3" borderId="1" xfId="0" applyFont="1" applyFill="1" applyBorder="1" applyAlignment="1">
      <alignment horizontal="center" vertical="center" wrapText="1"/>
    </xf>
    <xf numFmtId="0" fontId="94" fillId="5" borderId="1" xfId="0" applyFont="1" applyFill="1" applyBorder="1" applyAlignment="1">
      <alignment horizontal="left" vertical="top" wrapText="1"/>
    </xf>
    <xf numFmtId="0" fontId="95" fillId="5" borderId="1" xfId="0" applyFont="1" applyFill="1" applyBorder="1" applyAlignment="1">
      <alignment horizontal="center" vertical="center" wrapText="1"/>
    </xf>
    <xf numFmtId="3" fontId="92" fillId="5" borderId="5" xfId="0" applyNumberFormat="1" applyFont="1" applyFill="1" applyBorder="1" applyAlignment="1">
      <alignment horizontal="right" vertical="top" wrapText="1"/>
    </xf>
    <xf numFmtId="0" fontId="92" fillId="5" borderId="1" xfId="0" applyFont="1" applyFill="1" applyBorder="1" applyAlignment="1">
      <alignment horizontal="right" vertical="top" wrapText="1"/>
    </xf>
    <xf numFmtId="166" fontId="92" fillId="5" borderId="5" xfId="1" applyNumberFormat="1" applyFont="1" applyFill="1" applyBorder="1" applyAlignment="1">
      <alignment horizontal="center" vertical="center" wrapText="1"/>
    </xf>
    <xf numFmtId="166" fontId="92" fillId="5" borderId="5" xfId="1" applyNumberFormat="1" applyFont="1" applyFill="1" applyBorder="1" applyAlignment="1">
      <alignment horizontal="right" vertical="top" wrapText="1"/>
    </xf>
    <xf numFmtId="2" fontId="96" fillId="5" borderId="1" xfId="0" applyNumberFormat="1" applyFont="1" applyFill="1" applyBorder="1" applyAlignment="1">
      <alignment horizontal="center" vertical="center" wrapText="1"/>
    </xf>
    <xf numFmtId="0" fontId="92" fillId="5" borderId="1" xfId="0" applyFont="1" applyFill="1" applyBorder="1" applyAlignment="1">
      <alignment horizontal="left" vertical="top" wrapText="1"/>
    </xf>
    <xf numFmtId="0" fontId="92" fillId="5" borderId="1" xfId="0" applyFont="1" applyFill="1" applyBorder="1" applyAlignment="1">
      <alignment vertical="center" wrapText="1"/>
    </xf>
    <xf numFmtId="0" fontId="32" fillId="5" borderId="1" xfId="0" applyFont="1" applyFill="1" applyBorder="1" applyAlignment="1">
      <alignment wrapText="1"/>
    </xf>
    <xf numFmtId="0" fontId="96" fillId="0" borderId="1" xfId="0" applyFont="1" applyFill="1" applyBorder="1" applyAlignment="1">
      <alignment horizontal="center" vertical="center" wrapText="1"/>
    </xf>
    <xf numFmtId="2" fontId="96" fillId="0"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97" fillId="3" borderId="1" xfId="0" applyFont="1" applyFill="1" applyBorder="1" applyAlignment="1">
      <alignment horizontal="left" vertical="top" wrapText="1"/>
    </xf>
    <xf numFmtId="4" fontId="30" fillId="0" borderId="1" xfId="0" applyNumberFormat="1" applyFont="1" applyFill="1" applyBorder="1" applyAlignment="1">
      <alignment horizontal="center" vertical="center"/>
    </xf>
    <xf numFmtId="4" fontId="30" fillId="0" borderId="1" xfId="0" applyNumberFormat="1" applyFont="1" applyFill="1" applyBorder="1" applyAlignment="1">
      <alignment horizontal="center" vertical="center" wrapText="1"/>
    </xf>
    <xf numFmtId="4" fontId="30" fillId="17" borderId="1" xfId="0" applyNumberFormat="1" applyFont="1" applyFill="1" applyBorder="1" applyAlignment="1">
      <alignment horizontal="left" vertical="center"/>
    </xf>
    <xf numFmtId="0" fontId="99" fillId="3" borderId="1" xfId="0" applyFont="1" applyFill="1" applyBorder="1" applyAlignment="1">
      <alignment horizontal="center" vertical="center" wrapText="1"/>
    </xf>
    <xf numFmtId="3" fontId="99" fillId="3" borderId="5" xfId="0" applyNumberFormat="1" applyFont="1" applyFill="1" applyBorder="1" applyAlignment="1">
      <alignment horizontal="right" vertical="top" wrapText="1"/>
    </xf>
    <xf numFmtId="0" fontId="99" fillId="3" borderId="1" xfId="0" applyFont="1" applyFill="1" applyBorder="1" applyAlignment="1">
      <alignment horizontal="right" vertical="top" wrapText="1"/>
    </xf>
    <xf numFmtId="0" fontId="99" fillId="0" borderId="1" xfId="0" applyFont="1" applyBorder="1" applyAlignment="1">
      <alignment horizontal="right" vertical="top" wrapText="1"/>
    </xf>
    <xf numFmtId="0" fontId="50" fillId="0" borderId="1" xfId="0" applyFont="1" applyBorder="1" applyAlignment="1">
      <alignment horizontal="right" vertical="top" wrapText="1"/>
    </xf>
    <xf numFmtId="166" fontId="99" fillId="19" borderId="5" xfId="1" applyNumberFormat="1" applyFont="1" applyFill="1" applyBorder="1" applyAlignment="1">
      <alignment horizontal="right" vertical="top" wrapText="1"/>
    </xf>
    <xf numFmtId="166" fontId="99" fillId="20" borderId="5" xfId="1" applyNumberFormat="1" applyFont="1" applyFill="1" applyBorder="1" applyAlignment="1">
      <alignment horizontal="right" vertical="top" wrapText="1"/>
    </xf>
    <xf numFmtId="166" fontId="99" fillId="6" borderId="5" xfId="1" applyNumberFormat="1" applyFont="1" applyFill="1" applyBorder="1" applyAlignment="1">
      <alignment horizontal="right" vertical="top" wrapText="1"/>
    </xf>
    <xf numFmtId="166" fontId="99" fillId="0" borderId="5" xfId="1" applyNumberFormat="1" applyFont="1" applyBorder="1" applyAlignment="1">
      <alignment horizontal="right" vertical="top" wrapText="1"/>
    </xf>
    <xf numFmtId="166" fontId="99" fillId="3" borderId="5" xfId="1" applyNumberFormat="1" applyFont="1" applyFill="1" applyBorder="1" applyAlignment="1">
      <alignment horizontal="right" vertical="top" wrapText="1"/>
    </xf>
    <xf numFmtId="166" fontId="99" fillId="13" borderId="5" xfId="1" applyNumberFormat="1" applyFont="1" applyFill="1" applyBorder="1" applyAlignment="1">
      <alignment horizontal="right" vertical="top" wrapText="1"/>
    </xf>
    <xf numFmtId="0" fontId="92" fillId="0" borderId="1" xfId="0" applyFont="1" applyBorder="1" applyAlignment="1">
      <alignment vertical="center" wrapText="1"/>
    </xf>
    <xf numFmtId="0" fontId="92" fillId="3" borderId="1" xfId="0" applyFont="1" applyFill="1" applyBorder="1" applyAlignment="1">
      <alignment vertical="center" wrapText="1"/>
    </xf>
    <xf numFmtId="0" fontId="92" fillId="16" borderId="1" xfId="0" applyFont="1" applyFill="1" applyBorder="1" applyAlignment="1">
      <alignment vertical="center" wrapText="1"/>
    </xf>
    <xf numFmtId="3" fontId="92" fillId="17" borderId="1" xfId="0" applyNumberFormat="1" applyFont="1" applyFill="1" applyBorder="1" applyAlignment="1">
      <alignment vertical="center" wrapText="1"/>
    </xf>
    <xf numFmtId="0" fontId="100" fillId="3" borderId="5" xfId="0" applyFont="1" applyFill="1" applyBorder="1" applyAlignment="1">
      <alignment horizontal="center" vertical="center" wrapText="1"/>
    </xf>
    <xf numFmtId="0" fontId="99" fillId="0" borderId="6" xfId="0" applyFont="1" applyBorder="1" applyAlignment="1">
      <alignment horizontal="center" vertical="center"/>
    </xf>
    <xf numFmtId="0" fontId="99" fillId="19" borderId="6" xfId="0" applyFont="1" applyFill="1" applyBorder="1" applyAlignment="1">
      <alignment horizontal="center" vertical="center"/>
    </xf>
    <xf numFmtId="0" fontId="99" fillId="20" borderId="6" xfId="0" applyFont="1" applyFill="1" applyBorder="1" applyAlignment="1">
      <alignment horizontal="center" vertical="center"/>
    </xf>
    <xf numFmtId="0" fontId="99" fillId="6" borderId="1" xfId="0" applyFont="1" applyFill="1" applyBorder="1" applyAlignment="1">
      <alignment horizontal="center" vertical="center"/>
    </xf>
    <xf numFmtId="0" fontId="99" fillId="3" borderId="1" xfId="0" applyFont="1" applyFill="1" applyBorder="1" applyAlignment="1">
      <alignment horizontal="center" vertical="center"/>
    </xf>
    <xf numFmtId="0" fontId="99" fillId="13" borderId="1" xfId="0" applyFont="1" applyFill="1" applyBorder="1" applyAlignment="1">
      <alignment horizontal="center" vertical="center"/>
    </xf>
    <xf numFmtId="0" fontId="92" fillId="3" borderId="6" xfId="0" applyFont="1" applyFill="1" applyBorder="1" applyAlignment="1">
      <alignment horizontal="left" vertical="top" wrapText="1"/>
    </xf>
    <xf numFmtId="0" fontId="92" fillId="16" borderId="6" xfId="0" applyFont="1" applyFill="1" applyBorder="1" applyAlignment="1">
      <alignment horizontal="left" vertical="top" wrapText="1"/>
    </xf>
    <xf numFmtId="0" fontId="99" fillId="17" borderId="6" xfId="0" applyFont="1" applyFill="1" applyBorder="1" applyAlignment="1">
      <alignment horizontal="center" vertical="center"/>
    </xf>
    <xf numFmtId="166" fontId="92" fillId="0" borderId="1" xfId="1" applyNumberFormat="1" applyFont="1" applyBorder="1" applyAlignment="1">
      <alignment horizontal="right" vertical="top" wrapText="1"/>
    </xf>
    <xf numFmtId="3" fontId="92" fillId="20" borderId="1" xfId="0" applyNumberFormat="1" applyFont="1" applyFill="1" applyBorder="1" applyAlignment="1">
      <alignment horizontal="right" vertical="top" wrapText="1"/>
    </xf>
    <xf numFmtId="0" fontId="101" fillId="0" borderId="1" xfId="0" applyFont="1" applyBorder="1" applyAlignment="1">
      <alignment horizontal="left" vertical="top" wrapText="1"/>
    </xf>
    <xf numFmtId="49" fontId="97" fillId="3" borderId="1" xfId="0" applyNumberFormat="1" applyFont="1" applyFill="1" applyBorder="1" applyAlignment="1">
      <alignment horizontal="left" vertical="top" wrapText="1"/>
    </xf>
    <xf numFmtId="49" fontId="92" fillId="0" borderId="1" xfId="0" applyNumberFormat="1" applyFont="1" applyBorder="1" applyAlignment="1">
      <alignment horizontal="center" vertical="center" wrapText="1"/>
    </xf>
    <xf numFmtId="49" fontId="93" fillId="3" borderId="1" xfId="0" applyNumberFormat="1" applyFont="1" applyFill="1" applyBorder="1" applyAlignment="1">
      <alignment horizontal="left" vertical="top" wrapText="1"/>
    </xf>
    <xf numFmtId="49" fontId="48" fillId="0" borderId="1" xfId="0" applyNumberFormat="1" applyFont="1" applyBorder="1" applyAlignment="1">
      <alignment horizontal="left" vertical="top" wrapText="1"/>
    </xf>
    <xf numFmtId="49" fontId="92" fillId="0" borderId="1" xfId="0" applyNumberFormat="1" applyFont="1" applyBorder="1" applyAlignment="1">
      <alignment horizontal="right" vertical="top" wrapText="1"/>
    </xf>
    <xf numFmtId="49" fontId="32" fillId="0" borderId="1" xfId="0" applyNumberFormat="1" applyFont="1" applyBorder="1" applyAlignment="1">
      <alignment horizontal="left" vertical="top" wrapText="1"/>
    </xf>
    <xf numFmtId="49" fontId="32" fillId="3" borderId="1" xfId="0" applyNumberFormat="1" applyFont="1" applyFill="1" applyBorder="1" applyAlignment="1">
      <alignment horizontal="left" vertical="top" wrapText="1"/>
    </xf>
    <xf numFmtId="49" fontId="32" fillId="16" borderId="1" xfId="0" applyNumberFormat="1" applyFont="1" applyFill="1" applyBorder="1" applyAlignment="1">
      <alignment horizontal="left" vertical="top" wrapText="1"/>
    </xf>
    <xf numFmtId="49" fontId="92" fillId="17" borderId="1" xfId="0" applyNumberFormat="1" applyFont="1" applyFill="1" applyBorder="1" applyAlignment="1">
      <alignment vertical="center" wrapText="1"/>
    </xf>
    <xf numFmtId="49" fontId="92" fillId="0" borderId="5" xfId="0" applyNumberFormat="1" applyFont="1" applyBorder="1" applyAlignment="1">
      <alignment vertical="center" wrapText="1"/>
    </xf>
    <xf numFmtId="49" fontId="49" fillId="0" borderId="1" xfId="0" applyNumberFormat="1" applyFont="1" applyBorder="1" applyAlignment="1">
      <alignment horizontal="left" vertical="top"/>
    </xf>
    <xf numFmtId="49" fontId="92" fillId="0" borderId="1" xfId="0" applyNumberFormat="1" applyFont="1" applyBorder="1" applyAlignment="1">
      <alignment horizontal="left" vertical="top" wrapText="1"/>
    </xf>
    <xf numFmtId="49" fontId="92" fillId="0" borderId="6" xfId="0" applyNumberFormat="1" applyFont="1" applyBorder="1" applyAlignment="1">
      <alignment horizontal="left" vertical="top" wrapText="1"/>
    </xf>
    <xf numFmtId="49" fontId="60" fillId="0" borderId="1" xfId="0" applyNumberFormat="1" applyFont="1" applyBorder="1" applyAlignment="1">
      <alignment horizontal="right" vertical="top" wrapText="1"/>
    </xf>
    <xf numFmtId="49" fontId="92" fillId="0" borderId="1" xfId="0" applyNumberFormat="1" applyFont="1" applyBorder="1" applyAlignment="1">
      <alignment horizontal="right" vertical="center" wrapText="1"/>
    </xf>
    <xf numFmtId="49" fontId="53" fillId="0" borderId="5" xfId="0" applyNumberFormat="1" applyFont="1" applyBorder="1" applyAlignment="1">
      <alignment horizontal="center" vertical="center" wrapText="1"/>
    </xf>
    <xf numFmtId="49" fontId="99" fillId="3" borderId="1" xfId="0" applyNumberFormat="1" applyFont="1" applyFill="1" applyBorder="1" applyAlignment="1">
      <alignment horizontal="left" vertical="center"/>
    </xf>
    <xf numFmtId="49" fontId="53" fillId="0" borderId="1" xfId="0" applyNumberFormat="1" applyFont="1" applyBorder="1" applyAlignment="1">
      <alignment horizontal="center" vertical="center" wrapText="1"/>
    </xf>
    <xf numFmtId="49" fontId="53" fillId="0" borderId="7" xfId="0" applyNumberFormat="1" applyFont="1" applyBorder="1" applyAlignment="1">
      <alignment horizontal="center" vertical="center" wrapText="1"/>
    </xf>
    <xf numFmtId="166" fontId="60" fillId="0" borderId="1" xfId="1" applyNumberFormat="1" applyFont="1" applyBorder="1" applyAlignment="1">
      <alignment horizontal="right" vertical="top" wrapText="1"/>
    </xf>
    <xf numFmtId="166" fontId="99" fillId="19" borderId="1" xfId="1" applyNumberFormat="1" applyFont="1" applyFill="1" applyBorder="1" applyAlignment="1">
      <alignment horizontal="right" vertical="top" wrapText="1"/>
    </xf>
    <xf numFmtId="166" fontId="99" fillId="20" borderId="1" xfId="1" applyNumberFormat="1" applyFont="1" applyFill="1" applyBorder="1" applyAlignment="1">
      <alignment horizontal="right" vertical="top" wrapText="1"/>
    </xf>
    <xf numFmtId="166" fontId="99" fillId="6" borderId="1" xfId="1" applyNumberFormat="1" applyFont="1" applyFill="1" applyBorder="1" applyAlignment="1">
      <alignment horizontal="right" vertical="top" wrapText="1"/>
    </xf>
    <xf numFmtId="166" fontId="99" fillId="0" borderId="1" xfId="1" applyNumberFormat="1" applyFont="1" applyBorder="1" applyAlignment="1">
      <alignment horizontal="right" vertical="top" wrapText="1"/>
    </xf>
    <xf numFmtId="166" fontId="99" fillId="3" borderId="1" xfId="1" applyNumberFormat="1" applyFont="1" applyFill="1" applyBorder="1" applyAlignment="1">
      <alignment horizontal="right" vertical="top" wrapText="1"/>
    </xf>
    <xf numFmtId="166" fontId="99" fillId="13" borderId="1" xfId="1" applyNumberFormat="1" applyFont="1" applyFill="1" applyBorder="1" applyAlignment="1">
      <alignment horizontal="right" vertical="top" wrapText="1"/>
    </xf>
    <xf numFmtId="49" fontId="92" fillId="3" borderId="1" xfId="0" applyNumberFormat="1" applyFont="1" applyFill="1" applyBorder="1" applyAlignment="1">
      <alignment horizontal="left" vertical="top" wrapText="1"/>
    </xf>
    <xf numFmtId="49" fontId="92" fillId="16" borderId="1" xfId="0" applyNumberFormat="1" applyFont="1" applyFill="1" applyBorder="1" applyAlignment="1">
      <alignment horizontal="left" vertical="top" wrapText="1"/>
    </xf>
    <xf numFmtId="49" fontId="32" fillId="0" borderId="1" xfId="0" applyNumberFormat="1" applyFont="1" applyBorder="1" applyAlignment="1">
      <alignment horizontal="center"/>
    </xf>
    <xf numFmtId="49" fontId="50" fillId="0" borderId="1" xfId="0" applyNumberFormat="1" applyFont="1" applyBorder="1" applyAlignment="1">
      <alignment horizontal="left" vertical="top" wrapText="1"/>
    </xf>
    <xf numFmtId="166" fontId="32" fillId="0" borderId="1" xfId="1" applyNumberFormat="1" applyFont="1" applyBorder="1" applyAlignment="1">
      <alignment horizontal="right" vertical="top"/>
    </xf>
    <xf numFmtId="49" fontId="32" fillId="0" borderId="1" xfId="0" applyNumberFormat="1" applyFont="1" applyBorder="1" applyAlignment="1">
      <alignment horizontal="right" vertical="top"/>
    </xf>
    <xf numFmtId="166" fontId="32" fillId="19" borderId="1" xfId="1" applyNumberFormat="1" applyFont="1" applyFill="1" applyBorder="1" applyAlignment="1">
      <alignment horizontal="right" vertical="top"/>
    </xf>
    <xf numFmtId="166" fontId="32" fillId="20" borderId="1" xfId="1" applyNumberFormat="1" applyFont="1" applyFill="1" applyBorder="1" applyAlignment="1">
      <alignment horizontal="right" vertical="top"/>
    </xf>
    <xf numFmtId="166" fontId="32" fillId="6" borderId="1" xfId="1" applyNumberFormat="1" applyFont="1" applyFill="1" applyBorder="1" applyAlignment="1">
      <alignment horizontal="right" vertical="top"/>
    </xf>
    <xf numFmtId="166" fontId="32" fillId="3" borderId="1" xfId="1" applyNumberFormat="1" applyFont="1" applyFill="1" applyBorder="1" applyAlignment="1">
      <alignment horizontal="right" vertical="top"/>
    </xf>
    <xf numFmtId="166" fontId="32" fillId="13" borderId="1" xfId="1" applyNumberFormat="1" applyFont="1" applyFill="1" applyBorder="1" applyAlignment="1">
      <alignment horizontal="right" vertical="top"/>
    </xf>
    <xf numFmtId="49" fontId="32" fillId="0" borderId="1" xfId="0" applyNumberFormat="1" applyFont="1" applyBorder="1" applyAlignment="1">
      <alignment horizontal="right" vertical="top" wrapText="1"/>
    </xf>
    <xf numFmtId="49" fontId="32" fillId="3" borderId="1" xfId="0" applyNumberFormat="1" applyFont="1" applyFill="1" applyBorder="1" applyAlignment="1">
      <alignment horizontal="right" vertical="top" wrapText="1"/>
    </xf>
    <xf numFmtId="49" fontId="32" fillId="16" borderId="1" xfId="0" applyNumberFormat="1" applyFont="1" applyFill="1" applyBorder="1" applyAlignment="1">
      <alignment horizontal="right" vertical="top" wrapText="1"/>
    </xf>
    <xf numFmtId="49" fontId="32" fillId="17" borderId="1" xfId="0" applyNumberFormat="1" applyFont="1" applyFill="1" applyBorder="1"/>
    <xf numFmtId="49" fontId="32" fillId="0" borderId="5" xfId="0" applyNumberFormat="1" applyFont="1" applyBorder="1"/>
    <xf numFmtId="49" fontId="32" fillId="0" borderId="1" xfId="0" applyNumberFormat="1" applyFont="1" applyBorder="1" applyAlignment="1">
      <alignment horizontal="center" wrapText="1"/>
    </xf>
    <xf numFmtId="166" fontId="32" fillId="0" borderId="1" xfId="1" applyNumberFormat="1" applyFont="1" applyBorder="1" applyAlignment="1">
      <alignment horizontal="right" vertical="top" wrapText="1"/>
    </xf>
    <xf numFmtId="166" fontId="32" fillId="19" borderId="1" xfId="1" applyNumberFormat="1" applyFont="1" applyFill="1" applyBorder="1" applyAlignment="1">
      <alignment horizontal="right" vertical="top" wrapText="1"/>
    </xf>
    <xf numFmtId="166" fontId="32" fillId="20" borderId="1" xfId="1" applyNumberFormat="1" applyFont="1" applyFill="1" applyBorder="1" applyAlignment="1">
      <alignment horizontal="right" vertical="top" wrapText="1"/>
    </xf>
    <xf numFmtId="166" fontId="32" fillId="6" borderId="1" xfId="1" applyNumberFormat="1" applyFont="1" applyFill="1" applyBorder="1" applyAlignment="1">
      <alignment horizontal="right" vertical="top" wrapText="1"/>
    </xf>
    <xf numFmtId="166" fontId="32" fillId="3" borderId="1" xfId="1" applyNumberFormat="1" applyFont="1" applyFill="1" applyBorder="1" applyAlignment="1">
      <alignment horizontal="right" vertical="top" wrapText="1"/>
    </xf>
    <xf numFmtId="166" fontId="32" fillId="13" borderId="1" xfId="1" applyNumberFormat="1" applyFont="1" applyFill="1" applyBorder="1" applyAlignment="1">
      <alignment horizontal="right" vertical="top" wrapText="1"/>
    </xf>
    <xf numFmtId="49" fontId="32" fillId="17" borderId="1" xfId="0" applyNumberFormat="1" applyFont="1" applyFill="1" applyBorder="1" applyAlignment="1">
      <alignment wrapText="1"/>
    </xf>
    <xf numFmtId="49" fontId="32" fillId="0" borderId="5" xfId="0" applyNumberFormat="1" applyFont="1" applyBorder="1" applyAlignment="1">
      <alignment wrapText="1"/>
    </xf>
    <xf numFmtId="0" fontId="32" fillId="0" borderId="1" xfId="0" applyFont="1" applyBorder="1" applyAlignment="1">
      <alignment horizontal="center" wrapText="1"/>
    </xf>
    <xf numFmtId="0" fontId="32" fillId="0" borderId="1" xfId="0" applyFont="1" applyBorder="1" applyAlignment="1">
      <alignment horizontal="right" vertical="top"/>
    </xf>
    <xf numFmtId="0" fontId="32" fillId="0" borderId="1" xfId="0" applyFont="1" applyBorder="1" applyAlignment="1">
      <alignment horizontal="right" vertical="top" wrapText="1"/>
    </xf>
    <xf numFmtId="0" fontId="32" fillId="3" borderId="1" xfId="0" applyFont="1" applyFill="1" applyBorder="1" applyAlignment="1">
      <alignment horizontal="right" vertical="top" wrapText="1"/>
    </xf>
    <xf numFmtId="0" fontId="32" fillId="16" borderId="1" xfId="0" applyFont="1" applyFill="1" applyBorder="1" applyAlignment="1">
      <alignment horizontal="right" vertical="top" wrapText="1"/>
    </xf>
    <xf numFmtId="0" fontId="32" fillId="17" borderId="1" xfId="0" applyFont="1" applyFill="1" applyBorder="1" applyAlignment="1">
      <alignment wrapText="1"/>
    </xf>
    <xf numFmtId="0" fontId="32" fillId="0" borderId="5" xfId="0" applyFont="1" applyBorder="1" applyAlignment="1">
      <alignment wrapText="1"/>
    </xf>
    <xf numFmtId="0" fontId="99" fillId="0" borderId="6" xfId="0" applyFont="1" applyBorder="1" applyAlignment="1">
      <alignment horizontal="center" vertical="top" wrapText="1"/>
    </xf>
    <xf numFmtId="0" fontId="99" fillId="0" borderId="5" xfId="0" applyFont="1" applyBorder="1" applyAlignment="1">
      <alignment horizontal="center" vertical="top" wrapText="1"/>
    </xf>
    <xf numFmtId="0" fontId="99" fillId="0" borderId="7" xfId="0" applyFont="1" applyBorder="1" applyAlignment="1">
      <alignment horizontal="center" vertical="top" wrapText="1"/>
    </xf>
    <xf numFmtId="166" fontId="102" fillId="0" borderId="1" xfId="1" applyNumberFormat="1" applyFont="1" applyBorder="1" applyAlignment="1">
      <alignment horizontal="right" vertical="top" wrapText="1"/>
    </xf>
    <xf numFmtId="49" fontId="99" fillId="0" borderId="1" xfId="0" applyNumberFormat="1" applyFont="1" applyBorder="1" applyAlignment="1">
      <alignment horizontal="right" vertical="top" wrapText="1"/>
    </xf>
    <xf numFmtId="0" fontId="99" fillId="19" borderId="1" xfId="0" applyFont="1" applyFill="1" applyBorder="1" applyAlignment="1">
      <alignment wrapText="1"/>
    </xf>
    <xf numFmtId="0" fontId="99" fillId="20" borderId="1" xfId="0" applyFont="1" applyFill="1" applyBorder="1" applyAlignment="1">
      <alignment wrapText="1"/>
    </xf>
    <xf numFmtId="0" fontId="99" fillId="6" borderId="1" xfId="0" applyFont="1" applyFill="1" applyBorder="1" applyAlignment="1">
      <alignment wrapText="1"/>
    </xf>
    <xf numFmtId="0" fontId="99" fillId="0" borderId="1" xfId="0" applyFont="1" applyBorder="1" applyAlignment="1">
      <alignment wrapText="1"/>
    </xf>
    <xf numFmtId="0" fontId="99" fillId="3" borderId="1" xfId="0" applyFont="1" applyFill="1" applyBorder="1" applyAlignment="1">
      <alignment wrapText="1"/>
    </xf>
    <xf numFmtId="0" fontId="99" fillId="13" borderId="1" xfId="0" applyFont="1" applyFill="1" applyBorder="1" applyAlignment="1">
      <alignment wrapText="1"/>
    </xf>
    <xf numFmtId="0" fontId="32" fillId="3" borderId="1" xfId="0" applyFont="1" applyFill="1" applyBorder="1" applyAlignment="1">
      <alignment horizontal="center" wrapText="1"/>
    </xf>
    <xf numFmtId="0" fontId="32" fillId="19" borderId="0" xfId="0" applyFont="1" applyFill="1" applyAlignment="1">
      <alignment wrapText="1"/>
    </xf>
    <xf numFmtId="0" fontId="32" fillId="20" borderId="0" xfId="0" applyFont="1" applyFill="1" applyAlignment="1">
      <alignment wrapText="1"/>
    </xf>
    <xf numFmtId="0" fontId="32" fillId="6" borderId="0" xfId="0" applyFont="1" applyFill="1" applyAlignment="1">
      <alignment wrapText="1"/>
    </xf>
    <xf numFmtId="0" fontId="32" fillId="3" borderId="0" xfId="0" applyFont="1" applyFill="1" applyAlignment="1">
      <alignment wrapText="1"/>
    </xf>
    <xf numFmtId="0" fontId="32" fillId="13" borderId="0" xfId="0" applyFont="1" applyFill="1" applyAlignment="1">
      <alignment wrapText="1"/>
    </xf>
    <xf numFmtId="0" fontId="32" fillId="16" borderId="0" xfId="0" applyFont="1" applyFill="1" applyAlignment="1">
      <alignment wrapText="1"/>
    </xf>
    <xf numFmtId="0" fontId="32" fillId="17" borderId="0" xfId="0" applyFont="1" applyFill="1" applyAlignment="1">
      <alignment wrapText="1"/>
    </xf>
    <xf numFmtId="0" fontId="0" fillId="20" borderId="0" xfId="0" applyFill="1"/>
    <xf numFmtId="0" fontId="104" fillId="20" borderId="0" xfId="0" applyFont="1" applyFill="1"/>
    <xf numFmtId="0" fontId="75" fillId="0" borderId="0" xfId="0" applyFont="1" applyAlignment="1">
      <alignment horizontal="right"/>
    </xf>
    <xf numFmtId="0" fontId="72" fillId="20" borderId="4" xfId="0" applyFont="1" applyFill="1" applyBorder="1" applyAlignment="1">
      <alignment horizontal="center" wrapText="1"/>
    </xf>
    <xf numFmtId="0" fontId="72" fillId="20" borderId="2" xfId="0" applyFont="1" applyFill="1" applyBorder="1" applyAlignment="1">
      <alignment horizontal="center" vertical="center" textRotation="90" wrapText="1"/>
    </xf>
    <xf numFmtId="0" fontId="43" fillId="20" borderId="4" xfId="0" applyFont="1" applyFill="1" applyBorder="1" applyAlignment="1">
      <alignment horizontal="center" vertical="center" wrapText="1"/>
    </xf>
    <xf numFmtId="0" fontId="77" fillId="3" borderId="1" xfId="0" applyFont="1" applyFill="1" applyBorder="1" applyAlignment="1">
      <alignment vertical="top" wrapText="1"/>
    </xf>
    <xf numFmtId="0" fontId="72" fillId="3" borderId="1" xfId="0" applyFont="1" applyFill="1" applyBorder="1" applyAlignment="1">
      <alignment horizontal="justify" vertical="top"/>
    </xf>
    <xf numFmtId="0" fontId="3" fillId="3" borderId="1" xfId="0" applyFont="1" applyFill="1" applyBorder="1" applyAlignment="1">
      <alignment vertical="top" wrapText="1"/>
    </xf>
    <xf numFmtId="0" fontId="61" fillId="3" borderId="5" xfId="0" applyFont="1" applyFill="1" applyBorder="1" applyAlignment="1">
      <alignment vertical="top" wrapText="1"/>
    </xf>
    <xf numFmtId="9" fontId="21" fillId="3" borderId="1" xfId="7" applyFont="1" applyFill="1" applyBorder="1" applyAlignment="1">
      <alignment horizontal="right" vertical="top"/>
    </xf>
    <xf numFmtId="9" fontId="21" fillId="3" borderId="1" xfId="0" applyNumberFormat="1" applyFont="1" applyFill="1" applyBorder="1" applyAlignment="1">
      <alignment horizontal="center" vertical="center" wrapText="1"/>
    </xf>
    <xf numFmtId="14" fontId="21" fillId="3" borderId="1" xfId="0" applyNumberFormat="1" applyFont="1" applyFill="1" applyBorder="1" applyAlignment="1">
      <alignment horizontal="center" vertical="center" wrapText="1"/>
    </xf>
    <xf numFmtId="14" fontId="21" fillId="3" borderId="1" xfId="0" applyNumberFormat="1" applyFont="1" applyFill="1" applyBorder="1" applyAlignment="1">
      <alignment horizontal="center" vertical="center" textRotation="90" wrapText="1"/>
    </xf>
    <xf numFmtId="3" fontId="21" fillId="3" borderId="1" xfId="0" applyNumberFormat="1" applyFont="1" applyFill="1" applyBorder="1" applyAlignment="1">
      <alignment horizontal="center" vertical="center" textRotation="90" wrapText="1"/>
    </xf>
    <xf numFmtId="2" fontId="0" fillId="3" borderId="4" xfId="0" applyNumberFormat="1" applyFill="1" applyBorder="1" applyAlignment="1">
      <alignment vertical="top" wrapText="1"/>
    </xf>
    <xf numFmtId="0" fontId="73" fillId="3" borderId="1" xfId="0" applyFont="1" applyFill="1" applyBorder="1" applyAlignment="1">
      <alignment horizontal="justify" vertical="top"/>
    </xf>
    <xf numFmtId="0" fontId="106" fillId="3" borderId="1" xfId="0" applyFont="1" applyFill="1" applyBorder="1" applyAlignment="1">
      <alignment vertical="top" wrapText="1"/>
    </xf>
    <xf numFmtId="0" fontId="48" fillId="3" borderId="5" xfId="0" applyFont="1" applyFill="1" applyBorder="1" applyAlignment="1">
      <alignment vertical="top" wrapText="1"/>
    </xf>
    <xf numFmtId="0" fontId="56" fillId="3" borderId="5" xfId="0" applyFont="1" applyFill="1" applyBorder="1" applyAlignment="1">
      <alignment vertical="top" wrapText="1"/>
    </xf>
    <xf numFmtId="49" fontId="21" fillId="3" borderId="1" xfId="0" applyNumberFormat="1" applyFont="1" applyFill="1" applyBorder="1" applyAlignment="1">
      <alignment horizontal="center" vertical="center" wrapText="1"/>
    </xf>
    <xf numFmtId="49" fontId="21" fillId="3" borderId="1" xfId="0" applyNumberFormat="1" applyFont="1" applyFill="1" applyBorder="1" applyAlignment="1">
      <alignment horizontal="center" vertical="center" textRotation="90" wrapText="1"/>
    </xf>
    <xf numFmtId="49" fontId="0" fillId="3" borderId="4" xfId="0" applyNumberFormat="1" applyFill="1" applyBorder="1" applyAlignment="1">
      <alignment vertical="top" wrapText="1"/>
    </xf>
    <xf numFmtId="0" fontId="5" fillId="3" borderId="1" xfId="0" applyFont="1" applyFill="1" applyBorder="1" applyAlignment="1">
      <alignment vertical="top" wrapText="1"/>
    </xf>
    <xf numFmtId="0" fontId="3" fillId="3" borderId="1" xfId="3" applyFont="1" applyFill="1" applyBorder="1" applyAlignment="1">
      <alignment wrapText="1"/>
    </xf>
    <xf numFmtId="3" fontId="3" fillId="3" borderId="1" xfId="0" applyNumberFormat="1" applyFont="1" applyFill="1" applyBorder="1" applyAlignment="1">
      <alignment horizontal="center" vertical="center" wrapText="1"/>
    </xf>
    <xf numFmtId="0" fontId="18" fillId="3" borderId="5" xfId="0" applyFont="1" applyFill="1" applyBorder="1" applyAlignment="1">
      <alignment horizontal="justify" vertical="center"/>
    </xf>
    <xf numFmtId="3" fontId="3" fillId="3" borderId="1" xfId="0" applyNumberFormat="1" applyFont="1" applyFill="1" applyBorder="1" applyAlignment="1">
      <alignment horizontal="center" vertical="center" textRotation="90" wrapText="1"/>
    </xf>
    <xf numFmtId="0" fontId="108" fillId="3" borderId="1" xfId="0" applyFont="1" applyFill="1" applyBorder="1" applyAlignment="1">
      <alignment vertical="top" wrapText="1"/>
    </xf>
    <xf numFmtId="0" fontId="5" fillId="3" borderId="5" xfId="0" applyFont="1" applyFill="1" applyBorder="1" applyAlignment="1">
      <alignment vertical="top" wrapText="1"/>
    </xf>
    <xf numFmtId="43" fontId="105" fillId="3" borderId="1" xfId="8" applyFont="1" applyFill="1" applyBorder="1" applyAlignment="1">
      <alignment horizontal="center" vertical="center"/>
    </xf>
    <xf numFmtId="0" fontId="61" fillId="3" borderId="1" xfId="0" applyFont="1" applyFill="1" applyBorder="1" applyAlignment="1">
      <alignment wrapText="1"/>
    </xf>
    <xf numFmtId="0" fontId="61" fillId="3" borderId="5" xfId="0" applyFont="1" applyFill="1" applyBorder="1" applyAlignment="1">
      <alignment wrapText="1"/>
    </xf>
    <xf numFmtId="2" fontId="0" fillId="3" borderId="3" xfId="0" applyNumberFormat="1" applyFill="1" applyBorder="1" applyAlignment="1">
      <alignment vertical="top" wrapText="1"/>
    </xf>
    <xf numFmtId="0" fontId="61" fillId="3" borderId="1" xfId="0" applyFont="1" applyFill="1" applyBorder="1" applyAlignment="1">
      <alignment vertical="top" wrapText="1"/>
    </xf>
    <xf numFmtId="2" fontId="0" fillId="3" borderId="1" xfId="0" applyNumberFormat="1" applyFill="1" applyBorder="1" applyAlignment="1">
      <alignment vertical="top" wrapText="1"/>
    </xf>
    <xf numFmtId="0" fontId="3" fillId="5" borderId="1" xfId="0" applyFont="1" applyFill="1" applyBorder="1" applyAlignment="1">
      <alignment vertical="top" wrapText="1"/>
    </xf>
    <xf numFmtId="0" fontId="73" fillId="5" borderId="1" xfId="0" applyFont="1" applyFill="1" applyBorder="1" applyAlignment="1">
      <alignment horizontal="justify" vertical="top"/>
    </xf>
    <xf numFmtId="0" fontId="61" fillId="5" borderId="5" xfId="0" applyFont="1" applyFill="1" applyBorder="1" applyAlignment="1">
      <alignment vertical="top" wrapText="1"/>
    </xf>
    <xf numFmtId="43" fontId="105" fillId="5" borderId="1" xfId="8" applyFont="1" applyFill="1" applyBorder="1" applyAlignment="1">
      <alignment horizontal="center" vertical="center"/>
    </xf>
    <xf numFmtId="9" fontId="21" fillId="5"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textRotation="90" wrapText="1"/>
    </xf>
    <xf numFmtId="14" fontId="21" fillId="5" borderId="1" xfId="0" applyNumberFormat="1" applyFont="1" applyFill="1" applyBorder="1" applyAlignment="1">
      <alignment horizontal="center" vertical="center" textRotation="90" wrapText="1"/>
    </xf>
    <xf numFmtId="3" fontId="21" fillId="5" borderId="1" xfId="0" applyNumberFormat="1" applyFont="1" applyFill="1" applyBorder="1" applyAlignment="1">
      <alignment horizontal="center" vertical="center" textRotation="90" wrapText="1"/>
    </xf>
    <xf numFmtId="0" fontId="43" fillId="5" borderId="4" xfId="0" applyFont="1" applyFill="1" applyBorder="1" applyAlignment="1">
      <alignment horizontal="center" vertical="center" wrapText="1"/>
    </xf>
    <xf numFmtId="0" fontId="109" fillId="3" borderId="5" xfId="0" applyFont="1" applyFill="1" applyBorder="1" applyAlignment="1">
      <alignment vertical="top" wrapText="1"/>
    </xf>
    <xf numFmtId="0" fontId="64" fillId="3" borderId="5" xfId="0" applyFont="1" applyFill="1" applyBorder="1" applyAlignment="1">
      <alignment vertical="top" wrapText="1"/>
    </xf>
    <xf numFmtId="0" fontId="91" fillId="3" borderId="1" xfId="0" applyFont="1" applyFill="1" applyBorder="1" applyAlignment="1">
      <alignment vertical="top" wrapText="1"/>
    </xf>
    <xf numFmtId="0" fontId="91" fillId="3" borderId="5" xfId="0" applyFont="1" applyFill="1" applyBorder="1" applyAlignment="1">
      <alignment vertical="top" wrapText="1"/>
    </xf>
    <xf numFmtId="0" fontId="65" fillId="3" borderId="1" xfId="0" applyFont="1" applyFill="1" applyBorder="1" applyAlignment="1">
      <alignment vertical="top" wrapText="1"/>
    </xf>
    <xf numFmtId="0" fontId="19" fillId="3" borderId="1" xfId="0" applyFont="1" applyFill="1" applyBorder="1" applyAlignment="1">
      <alignment vertical="top" wrapText="1"/>
    </xf>
    <xf numFmtId="0" fontId="110" fillId="3" borderId="5" xfId="0" applyFont="1" applyFill="1" applyBorder="1" applyAlignment="1">
      <alignment vertical="top" wrapText="1"/>
    </xf>
    <xf numFmtId="0" fontId="77" fillId="3" borderId="4" xfId="0" applyFont="1" applyFill="1" applyBorder="1" applyAlignment="1">
      <alignment vertical="top" wrapText="1"/>
    </xf>
    <xf numFmtId="0" fontId="5" fillId="3" borderId="0" xfId="0" applyFont="1" applyFill="1" applyAlignment="1">
      <alignment vertical="top" wrapText="1"/>
    </xf>
    <xf numFmtId="0" fontId="19" fillId="3" borderId="10" xfId="0" applyFont="1" applyFill="1" applyBorder="1" applyAlignment="1">
      <alignment vertical="top" wrapText="1"/>
    </xf>
    <xf numFmtId="0" fontId="110" fillId="3" borderId="6" xfId="0" applyFont="1" applyFill="1" applyBorder="1" applyAlignment="1">
      <alignment vertical="top" wrapText="1"/>
    </xf>
    <xf numFmtId="0" fontId="77" fillId="3" borderId="1" xfId="0" applyFont="1" applyFill="1" applyBorder="1" applyAlignment="1">
      <alignment horizontal="left" vertical="center" wrapText="1"/>
    </xf>
    <xf numFmtId="0" fontId="21" fillId="3" borderId="2" xfId="0" applyFont="1" applyFill="1" applyBorder="1" applyAlignment="1">
      <alignment horizontal="center" vertical="center" textRotation="90" wrapText="1"/>
    </xf>
    <xf numFmtId="2" fontId="0" fillId="3" borderId="4" xfId="0" applyNumberFormat="1" applyFill="1" applyBorder="1" applyAlignment="1">
      <alignment vertical="center" wrapText="1"/>
    </xf>
    <xf numFmtId="0" fontId="77" fillId="3" borderId="1" xfId="0" applyFont="1" applyFill="1" applyBorder="1" applyAlignment="1">
      <alignment wrapText="1"/>
    </xf>
    <xf numFmtId="43" fontId="105" fillId="3" borderId="1" xfId="8" applyFont="1" applyFill="1" applyBorder="1" applyAlignment="1">
      <alignment vertical="center"/>
    </xf>
    <xf numFmtId="0" fontId="111" fillId="3" borderId="1" xfId="0" applyFont="1" applyFill="1" applyBorder="1" applyAlignment="1">
      <alignment horizontal="justify" vertical="center"/>
    </xf>
    <xf numFmtId="0" fontId="72" fillId="3" borderId="0" xfId="0" applyFont="1" applyFill="1" applyAlignment="1">
      <alignment horizontal="justify"/>
    </xf>
    <xf numFmtId="0" fontId="77" fillId="3" borderId="0" xfId="0" applyFont="1" applyFill="1" applyAlignment="1">
      <alignment wrapText="1"/>
    </xf>
    <xf numFmtId="0" fontId="105" fillId="3" borderId="1" xfId="0" applyFont="1" applyFill="1" applyBorder="1" applyAlignment="1">
      <alignment horizontal="left" vertical="center" wrapText="1"/>
    </xf>
    <xf numFmtId="0" fontId="72"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72" fillId="3" borderId="2" xfId="0" applyFont="1" applyFill="1" applyBorder="1" applyAlignment="1">
      <alignment horizontal="center" vertical="center" wrapText="1"/>
    </xf>
    <xf numFmtId="0" fontId="112" fillId="3" borderId="1" xfId="0" applyFont="1" applyFill="1" applyBorder="1" applyAlignment="1">
      <alignment horizontal="justify" vertical="center"/>
    </xf>
    <xf numFmtId="0" fontId="105" fillId="3" borderId="1" xfId="0" applyFont="1" applyFill="1" applyBorder="1" applyAlignment="1">
      <alignment vertical="center" wrapText="1"/>
    </xf>
    <xf numFmtId="0" fontId="72" fillId="3" borderId="0" xfId="0" applyFont="1" applyFill="1" applyAlignment="1">
      <alignment horizontal="justify" vertical="center"/>
    </xf>
    <xf numFmtId="0" fontId="113" fillId="3" borderId="1" xfId="0" applyFont="1" applyFill="1" applyBorder="1" applyAlignment="1">
      <alignment horizontal="center" vertical="center"/>
    </xf>
    <xf numFmtId="0" fontId="105" fillId="3" borderId="1" xfId="0" applyFont="1" applyFill="1" applyBorder="1"/>
    <xf numFmtId="0" fontId="72" fillId="3" borderId="4" xfId="0" applyFont="1" applyFill="1" applyBorder="1" applyAlignment="1">
      <alignment horizontal="center" vertical="center" textRotation="90" wrapText="1"/>
    </xf>
    <xf numFmtId="0" fontId="0" fillId="20" borderId="1" xfId="0" applyFill="1" applyBorder="1" applyAlignment="1">
      <alignment vertical="center"/>
    </xf>
    <xf numFmtId="0" fontId="0" fillId="3" borderId="1" xfId="0" applyFill="1" applyBorder="1" applyAlignment="1">
      <alignment horizontal="center" vertical="top" wrapText="1"/>
    </xf>
    <xf numFmtId="0" fontId="75" fillId="3" borderId="1" xfId="0" applyFont="1" applyFill="1" applyBorder="1" applyAlignment="1">
      <alignment horizontal="center" vertical="center"/>
    </xf>
    <xf numFmtId="0" fontId="75" fillId="3" borderId="1" xfId="0" applyFont="1" applyFill="1" applyBorder="1" applyAlignment="1">
      <alignment horizontal="right"/>
    </xf>
    <xf numFmtId="0" fontId="105" fillId="3" borderId="1" xfId="0" applyFont="1" applyFill="1" applyBorder="1" applyAlignment="1">
      <alignment wrapText="1"/>
    </xf>
    <xf numFmtId="0" fontId="105" fillId="3" borderId="1" xfId="0" applyFont="1" applyFill="1" applyBorder="1" applyAlignment="1">
      <alignment vertical="top" wrapText="1"/>
    </xf>
    <xf numFmtId="0" fontId="75" fillId="3" borderId="1" xfId="0" applyFont="1" applyFill="1" applyBorder="1" applyAlignment="1">
      <alignment horizontal="center" vertical="center" wrapText="1"/>
    </xf>
    <xf numFmtId="0" fontId="0" fillId="3" borderId="1" xfId="0" applyFill="1" applyBorder="1" applyAlignment="1">
      <alignment wrapText="1"/>
    </xf>
    <xf numFmtId="0" fontId="0" fillId="20" borderId="1" xfId="0" applyFill="1" applyBorder="1"/>
    <xf numFmtId="0" fontId="0" fillId="0" borderId="1" xfId="0" applyBorder="1"/>
    <xf numFmtId="0" fontId="75" fillId="0" borderId="1" xfId="0" applyFont="1" applyBorder="1" applyAlignment="1">
      <alignment horizontal="right"/>
    </xf>
    <xf numFmtId="0" fontId="44" fillId="2" borderId="1" xfId="0" applyFont="1" applyFill="1" applyBorder="1" applyAlignment="1">
      <alignment horizontal="center" vertical="center" textRotation="90" wrapText="1"/>
    </xf>
    <xf numFmtId="0" fontId="44" fillId="5" borderId="1" xfId="0" applyFont="1" applyFill="1" applyBorder="1" applyAlignment="1">
      <alignment horizontal="center" vertical="center" textRotation="90" wrapText="1"/>
    </xf>
    <xf numFmtId="0" fontId="44" fillId="8" borderId="1" xfId="0" applyFont="1" applyFill="1" applyBorder="1" applyAlignment="1">
      <alignment horizontal="center" vertical="center" textRotation="90" wrapText="1"/>
    </xf>
    <xf numFmtId="0" fontId="44" fillId="6" borderId="1" xfId="0" applyFont="1" applyFill="1" applyBorder="1" applyAlignment="1">
      <alignment horizontal="center" vertical="center" textRotation="90" wrapText="1"/>
    </xf>
    <xf numFmtId="0" fontId="44" fillId="13" borderId="1" xfId="0" applyFont="1" applyFill="1" applyBorder="1" applyAlignment="1">
      <alignment horizontal="center" vertical="center" textRotation="90" wrapText="1"/>
    </xf>
    <xf numFmtId="0" fontId="44" fillId="16" borderId="1" xfId="0" applyFont="1" applyFill="1" applyBorder="1" applyAlignment="1">
      <alignment horizontal="center" vertical="center" textRotation="90" wrapText="1"/>
    </xf>
    <xf numFmtId="0" fontId="44" fillId="17" borderId="1" xfId="0" applyFont="1" applyFill="1" applyBorder="1" applyAlignment="1">
      <alignment horizontal="center" vertical="center" textRotation="90" wrapText="1"/>
    </xf>
    <xf numFmtId="0" fontId="43" fillId="3" borderId="4"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115" fillId="3" borderId="4" xfId="0" applyFont="1" applyFill="1" applyBorder="1" applyAlignment="1">
      <alignment horizontal="center" vertical="center" wrapText="1"/>
    </xf>
    <xf numFmtId="166" fontId="43" fillId="13" borderId="4" xfId="5" applyNumberFormat="1" applyFont="1" applyFill="1" applyBorder="1" applyAlignment="1">
      <alignment horizontal="center" vertical="center" wrapText="1"/>
    </xf>
    <xf numFmtId="0" fontId="43" fillId="13" borderId="4" xfId="0" applyFont="1" applyFill="1" applyBorder="1" applyAlignment="1">
      <alignment horizontal="center" vertical="center" wrapText="1"/>
    </xf>
    <xf numFmtId="0" fontId="43" fillId="13" borderId="4" xfId="0" applyFont="1" applyFill="1" applyBorder="1" applyAlignment="1">
      <alignment horizontal="center" vertical="center" textRotation="90" wrapText="1"/>
    </xf>
    <xf numFmtId="0" fontId="61" fillId="13" borderId="1" xfId="0" applyFont="1" applyFill="1" applyBorder="1" applyAlignment="1">
      <alignment horizontal="center" vertical="center"/>
    </xf>
    <xf numFmtId="0" fontId="61" fillId="13" borderId="4" xfId="0" applyFont="1" applyFill="1" applyBorder="1" applyAlignment="1">
      <alignment horizontal="center" vertical="center" wrapText="1"/>
    </xf>
    <xf numFmtId="166" fontId="43" fillId="5" borderId="4" xfId="5" applyNumberFormat="1" applyFont="1" applyFill="1" applyBorder="1" applyAlignment="1">
      <alignment horizontal="center" vertical="center" wrapText="1"/>
    </xf>
    <xf numFmtId="0" fontId="43" fillId="13" borderId="1" xfId="0" applyFont="1" applyFill="1" applyBorder="1" applyAlignment="1">
      <alignment horizontal="center" vertical="center" textRotation="90" wrapText="1"/>
    </xf>
    <xf numFmtId="166" fontId="43" fillId="8" borderId="1" xfId="5" applyNumberFormat="1" applyFont="1" applyFill="1" applyBorder="1" applyAlignment="1">
      <alignment horizontal="center" vertical="center" textRotation="90" wrapText="1"/>
    </xf>
    <xf numFmtId="0" fontId="43" fillId="6" borderId="1" xfId="0" applyFont="1" applyFill="1" applyBorder="1" applyAlignment="1">
      <alignment horizontal="center" vertical="center" textRotation="90" wrapText="1"/>
    </xf>
    <xf numFmtId="0" fontId="43" fillId="3" borderId="1" xfId="0" applyFont="1" applyFill="1" applyBorder="1" applyAlignment="1">
      <alignment horizontal="center" vertical="center" textRotation="90" wrapText="1"/>
    </xf>
    <xf numFmtId="0" fontId="43" fillId="3" borderId="4" xfId="0" applyFont="1" applyFill="1" applyBorder="1" applyAlignment="1">
      <alignment horizontal="center" vertical="center" textRotation="90" wrapText="1"/>
    </xf>
    <xf numFmtId="0" fontId="43" fillId="16" borderId="4" xfId="0" applyFont="1" applyFill="1" applyBorder="1" applyAlignment="1">
      <alignment horizontal="center" vertical="center" textRotation="90" wrapText="1"/>
    </xf>
    <xf numFmtId="0" fontId="43" fillId="17" borderId="4" xfId="0" applyFont="1" applyFill="1" applyBorder="1" applyAlignment="1">
      <alignment horizontal="center" vertical="center" textRotation="90" wrapText="1"/>
    </xf>
    <xf numFmtId="0" fontId="43" fillId="13"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77" fillId="13" borderId="4" xfId="0" applyFont="1" applyFill="1" applyBorder="1" applyAlignment="1">
      <alignment horizontal="center" vertical="center" textRotation="90" wrapText="1"/>
    </xf>
    <xf numFmtId="0" fontId="61" fillId="13" borderId="4" xfId="0" applyFont="1" applyFill="1" applyBorder="1" applyAlignment="1">
      <alignment horizontal="center" vertical="center"/>
    </xf>
    <xf numFmtId="166" fontId="43" fillId="8" borderId="4" xfId="5" applyNumberFormat="1" applyFont="1" applyFill="1" applyBorder="1" applyAlignment="1">
      <alignment horizontal="center" vertical="center" wrapText="1"/>
    </xf>
    <xf numFmtId="2" fontId="43" fillId="6" borderId="4" xfId="0" applyNumberFormat="1" applyFont="1" applyFill="1" applyBorder="1" applyAlignment="1">
      <alignment horizontal="center" vertical="center" wrapText="1"/>
    </xf>
    <xf numFmtId="0" fontId="61" fillId="3" borderId="4" xfId="0" applyFont="1" applyFill="1" applyBorder="1" applyAlignment="1">
      <alignment horizontal="center" vertical="center"/>
    </xf>
    <xf numFmtId="2" fontId="43" fillId="3" borderId="4" xfId="0" applyNumberFormat="1" applyFont="1" applyFill="1" applyBorder="1" applyAlignment="1">
      <alignment horizontal="center" vertical="center" wrapText="1"/>
    </xf>
    <xf numFmtId="2" fontId="43" fillId="13" borderId="4" xfId="0" applyNumberFormat="1" applyFont="1" applyFill="1" applyBorder="1" applyAlignment="1">
      <alignment horizontal="center" vertical="center" wrapText="1"/>
    </xf>
    <xf numFmtId="2" fontId="43" fillId="16" borderId="4" xfId="0" applyNumberFormat="1" applyFont="1" applyFill="1" applyBorder="1" applyAlignment="1">
      <alignment horizontal="center" vertical="center" wrapText="1"/>
    </xf>
    <xf numFmtId="2" fontId="43" fillId="17" borderId="4" xfId="0" applyNumberFormat="1"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3" borderId="7" xfId="0" applyFont="1" applyFill="1" applyBorder="1" applyAlignment="1">
      <alignment horizontal="center" vertical="center" wrapText="1"/>
    </xf>
    <xf numFmtId="166" fontId="115" fillId="13" borderId="4" xfId="5" applyNumberFormat="1" applyFont="1" applyFill="1" applyBorder="1" applyAlignment="1">
      <alignment horizontal="center" vertical="center" wrapText="1"/>
    </xf>
    <xf numFmtId="0" fontId="61" fillId="13" borderId="0" xfId="0" applyFont="1" applyFill="1" applyAlignment="1">
      <alignment horizontal="center" vertical="center"/>
    </xf>
    <xf numFmtId="166" fontId="115" fillId="5" borderId="4" xfId="5" applyNumberFormat="1" applyFont="1" applyFill="1" applyBorder="1" applyAlignment="1">
      <alignment horizontal="center" vertical="center" wrapText="1"/>
    </xf>
    <xf numFmtId="166" fontId="115" fillId="8" borderId="4" xfId="5" applyNumberFormat="1" applyFont="1" applyFill="1" applyBorder="1" applyAlignment="1">
      <alignment horizontal="center" vertical="center" wrapText="1"/>
    </xf>
    <xf numFmtId="2" fontId="115" fillId="6" borderId="4" xfId="0" applyNumberFormat="1" applyFont="1" applyFill="1" applyBorder="1" applyAlignment="1">
      <alignment horizontal="center" vertical="center" wrapText="1"/>
    </xf>
    <xf numFmtId="0" fontId="61" fillId="3" borderId="4" xfId="0" applyFont="1" applyFill="1" applyBorder="1" applyAlignment="1">
      <alignment horizontal="center" vertical="center" wrapText="1"/>
    </xf>
    <xf numFmtId="2" fontId="115" fillId="3" borderId="4" xfId="0" applyNumberFormat="1" applyFont="1" applyFill="1" applyBorder="1" applyAlignment="1">
      <alignment horizontal="center" vertical="center" wrapText="1"/>
    </xf>
    <xf numFmtId="2" fontId="115" fillId="13" borderId="4" xfId="0" applyNumberFormat="1" applyFont="1" applyFill="1" applyBorder="1" applyAlignment="1">
      <alignment horizontal="center" vertical="center" wrapText="1"/>
    </xf>
    <xf numFmtId="2" fontId="115" fillId="16" borderId="4" xfId="0" applyNumberFormat="1" applyFont="1" applyFill="1" applyBorder="1" applyAlignment="1">
      <alignment horizontal="center" vertical="center" wrapText="1"/>
    </xf>
    <xf numFmtId="2" fontId="115" fillId="17" borderId="4" xfId="0" applyNumberFormat="1" applyFont="1" applyFill="1" applyBorder="1" applyAlignment="1">
      <alignment horizontal="center" vertical="center" wrapText="1"/>
    </xf>
    <xf numFmtId="0" fontId="77" fillId="13" borderId="2" xfId="0" applyFont="1" applyFill="1" applyBorder="1" applyAlignment="1">
      <alignment horizontal="center" vertical="center" textRotation="90" wrapText="1"/>
    </xf>
    <xf numFmtId="0" fontId="77" fillId="13" borderId="1" xfId="0" applyFont="1" applyFill="1" applyBorder="1" applyAlignment="1">
      <alignment horizontal="center" vertical="center" textRotation="90" wrapText="1"/>
    </xf>
    <xf numFmtId="166" fontId="77" fillId="8" borderId="1" xfId="5" applyNumberFormat="1" applyFont="1" applyFill="1" applyBorder="1" applyAlignment="1">
      <alignment horizontal="center" vertical="center" textRotation="90" wrapText="1"/>
    </xf>
    <xf numFmtId="0" fontId="77" fillId="6" borderId="2" xfId="0" applyFont="1" applyFill="1" applyBorder="1" applyAlignment="1">
      <alignment horizontal="center" vertical="center" textRotation="90" wrapText="1"/>
    </xf>
    <xf numFmtId="0" fontId="77" fillId="3" borderId="2" xfId="0" applyFont="1" applyFill="1" applyBorder="1" applyAlignment="1">
      <alignment horizontal="center" vertical="center" textRotation="90" wrapText="1"/>
    </xf>
    <xf numFmtId="0" fontId="77" fillId="3" borderId="3" xfId="0" applyFont="1" applyFill="1" applyBorder="1" applyAlignment="1">
      <alignment horizontal="center" vertical="center" textRotation="90" wrapText="1"/>
    </xf>
    <xf numFmtId="0" fontId="77" fillId="13" borderId="3" xfId="0" applyFont="1" applyFill="1" applyBorder="1" applyAlignment="1">
      <alignment horizontal="center" vertical="center" textRotation="90" wrapText="1"/>
    </xf>
    <xf numFmtId="0" fontId="77" fillId="16" borderId="3" xfId="0" applyFont="1" applyFill="1" applyBorder="1" applyAlignment="1">
      <alignment horizontal="center" vertical="center" textRotation="90" wrapText="1"/>
    </xf>
    <xf numFmtId="0" fontId="77" fillId="17" borderId="3" xfId="0" applyFont="1" applyFill="1" applyBorder="1" applyAlignment="1">
      <alignment horizontal="center" vertical="center" textRotation="90" wrapText="1"/>
    </xf>
    <xf numFmtId="2" fontId="105" fillId="13" borderId="4" xfId="0" applyNumberFormat="1" applyFont="1" applyFill="1" applyBorder="1" applyAlignment="1">
      <alignment vertical="center" wrapText="1"/>
    </xf>
    <xf numFmtId="0" fontId="42" fillId="3" borderId="1" xfId="0" applyFont="1" applyFill="1" applyBorder="1" applyAlignment="1">
      <alignment horizontal="center" vertical="center" wrapText="1"/>
    </xf>
    <xf numFmtId="166" fontId="92" fillId="13" borderId="1" xfId="5" applyNumberFormat="1" applyFont="1" applyFill="1" applyBorder="1" applyAlignment="1">
      <alignment horizontal="center" vertical="center" wrapText="1"/>
    </xf>
    <xf numFmtId="0" fontId="42" fillId="13" borderId="1" xfId="0" applyFont="1" applyFill="1" applyBorder="1" applyAlignment="1">
      <alignment horizontal="center" vertical="center" wrapText="1"/>
    </xf>
    <xf numFmtId="166" fontId="92" fillId="5" borderId="1" xfId="5" applyNumberFormat="1" applyFont="1" applyFill="1" applyBorder="1" applyAlignment="1">
      <alignment horizontal="center" vertical="center" wrapText="1"/>
    </xf>
    <xf numFmtId="0" fontId="0" fillId="13" borderId="1" xfId="0" applyFont="1" applyFill="1" applyBorder="1" applyAlignment="1">
      <alignment horizontal="center" vertical="center" wrapText="1"/>
    </xf>
    <xf numFmtId="166" fontId="92" fillId="8" borderId="1" xfId="5"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42" fillId="3" borderId="1" xfId="0" applyFont="1" applyFill="1" applyBorder="1" applyAlignment="1">
      <alignment horizontal="center" vertical="top" wrapText="1"/>
    </xf>
    <xf numFmtId="166" fontId="92" fillId="3" borderId="1" xfId="5" applyNumberFormat="1" applyFont="1" applyFill="1" applyBorder="1" applyAlignment="1">
      <alignment horizontal="center" vertical="center" wrapText="1"/>
    </xf>
    <xf numFmtId="3" fontId="92" fillId="3" borderId="1" xfId="0" applyNumberFormat="1" applyFont="1" applyFill="1" applyBorder="1" applyAlignment="1">
      <alignment horizontal="center" vertical="center" wrapText="1"/>
    </xf>
    <xf numFmtId="166" fontId="23" fillId="3" borderId="1" xfId="5" applyNumberFormat="1" applyFont="1" applyFill="1" applyBorder="1" applyAlignment="1">
      <alignment horizontal="center" vertical="center" wrapText="1"/>
    </xf>
    <xf numFmtId="14" fontId="42" fillId="3" borderId="1" xfId="0" applyNumberFormat="1" applyFont="1" applyFill="1" applyBorder="1" applyAlignment="1">
      <alignment horizontal="center" vertical="center" wrapText="1"/>
    </xf>
    <xf numFmtId="166" fontId="92" fillId="3" borderId="1" xfId="5" applyNumberFormat="1" applyFont="1" applyFill="1" applyBorder="1" applyAlignment="1">
      <alignment horizontal="left" vertical="center" wrapText="1"/>
    </xf>
    <xf numFmtId="166" fontId="42"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42"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3" fontId="92" fillId="3" borderId="1" xfId="0" applyNumberFormat="1" applyFont="1" applyFill="1" applyBorder="1" applyAlignment="1">
      <alignment horizontal="right" vertical="center" wrapText="1"/>
    </xf>
    <xf numFmtId="166" fontId="42" fillId="3" borderId="1" xfId="0" applyNumberFormat="1" applyFont="1" applyFill="1" applyBorder="1" applyAlignment="1">
      <alignment vertical="center" wrapText="1"/>
    </xf>
    <xf numFmtId="164" fontId="42" fillId="3" borderId="1" xfId="0" applyNumberFormat="1" applyFont="1" applyFill="1" applyBorder="1" applyAlignment="1">
      <alignment horizontal="center" vertical="center" wrapText="1"/>
    </xf>
    <xf numFmtId="166" fontId="23" fillId="5" borderId="1" xfId="5" applyNumberFormat="1" applyFont="1" applyFill="1" applyBorder="1" applyAlignment="1">
      <alignment horizontal="center" vertical="center" wrapText="1"/>
    </xf>
    <xf numFmtId="166" fontId="116" fillId="8" borderId="1" xfId="5" applyNumberFormat="1" applyFont="1" applyFill="1" applyBorder="1" applyAlignment="1">
      <alignment horizontal="center" vertical="center" wrapText="1"/>
    </xf>
    <xf numFmtId="166" fontId="92" fillId="6" borderId="1" xfId="5" applyNumberFormat="1" applyFont="1" applyFill="1" applyBorder="1" applyAlignment="1">
      <alignment horizontal="center" vertical="center" wrapText="1"/>
    </xf>
    <xf numFmtId="166" fontId="92" fillId="16" borderId="1" xfId="5" applyNumberFormat="1" applyFont="1" applyFill="1" applyBorder="1" applyAlignment="1">
      <alignment horizontal="center" vertical="center" wrapText="1"/>
    </xf>
    <xf numFmtId="166" fontId="92" fillId="17" borderId="1" xfId="5" applyNumberFormat="1" applyFont="1" applyFill="1" applyBorder="1" applyAlignment="1">
      <alignment horizontal="center" vertical="center" wrapText="1"/>
    </xf>
    <xf numFmtId="167" fontId="30" fillId="0" borderId="12" xfId="0" applyNumberFormat="1" applyFont="1" applyBorder="1" applyAlignment="1">
      <alignment horizontal="right" vertical="center" wrapText="1"/>
    </xf>
    <xf numFmtId="166" fontId="92" fillId="6" borderId="4" xfId="5" applyNumberFormat="1" applyFont="1" applyFill="1" applyBorder="1" applyAlignment="1">
      <alignment horizontal="center" vertical="center" wrapText="1"/>
    </xf>
    <xf numFmtId="0" fontId="42" fillId="3" borderId="4" xfId="0" applyFont="1" applyFill="1" applyBorder="1" applyAlignment="1">
      <alignment horizontal="center" vertical="center" wrapText="1"/>
    </xf>
    <xf numFmtId="166" fontId="92" fillId="3" borderId="4" xfId="5" applyNumberFormat="1" applyFont="1" applyFill="1" applyBorder="1" applyAlignment="1">
      <alignment horizontal="center" vertical="center" wrapText="1"/>
    </xf>
    <xf numFmtId="166" fontId="92" fillId="13" borderId="4" xfId="5" applyNumberFormat="1" applyFont="1" applyFill="1" applyBorder="1" applyAlignment="1">
      <alignment horizontal="center" vertical="center" wrapText="1"/>
    </xf>
    <xf numFmtId="166" fontId="92" fillId="16" borderId="4" xfId="5" applyNumberFormat="1" applyFont="1" applyFill="1" applyBorder="1" applyAlignment="1">
      <alignment horizontal="center" vertical="center" wrapText="1"/>
    </xf>
    <xf numFmtId="166" fontId="92" fillId="17" borderId="4" xfId="5"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17" fillId="3" borderId="1" xfId="0" applyFont="1" applyFill="1" applyBorder="1" applyAlignment="1">
      <alignment horizontal="center" vertical="center" wrapText="1"/>
    </xf>
    <xf numFmtId="166" fontId="23" fillId="5" borderId="1" xfId="5" applyNumberFormat="1" applyFont="1" applyFill="1" applyBorder="1" applyAlignment="1">
      <alignment horizontal="right" vertical="center" wrapText="1"/>
    </xf>
    <xf numFmtId="166" fontId="116" fillId="8" borderId="1" xfId="5" applyNumberFormat="1" applyFont="1" applyFill="1" applyBorder="1" applyAlignment="1">
      <alignment horizontal="right" vertical="center" wrapText="1"/>
    </xf>
    <xf numFmtId="167" fontId="32" fillId="6" borderId="4" xfId="5" applyNumberFormat="1" applyFont="1" applyFill="1" applyBorder="1" applyAlignment="1">
      <alignment vertical="center" wrapText="1"/>
    </xf>
    <xf numFmtId="167" fontId="32" fillId="3" borderId="4" xfId="5" applyNumberFormat="1" applyFont="1" applyFill="1" applyBorder="1" applyAlignment="1">
      <alignment vertical="center" wrapText="1"/>
    </xf>
    <xf numFmtId="167" fontId="32" fillId="13" borderId="4" xfId="5" applyNumberFormat="1" applyFont="1" applyFill="1" applyBorder="1" applyAlignment="1">
      <alignment vertical="center" wrapText="1"/>
    </xf>
    <xf numFmtId="167" fontId="32" fillId="16" borderId="4" xfId="5" applyNumberFormat="1" applyFont="1" applyFill="1" applyBorder="1" applyAlignment="1">
      <alignment vertical="center" wrapText="1"/>
    </xf>
    <xf numFmtId="167" fontId="32" fillId="17" borderId="4" xfId="5" applyNumberFormat="1" applyFont="1" applyFill="1" applyBorder="1" applyAlignment="1">
      <alignment vertical="center" wrapText="1"/>
    </xf>
    <xf numFmtId="167" fontId="30" fillId="0" borderId="11" xfId="0" applyNumberFormat="1" applyFont="1" applyBorder="1" applyAlignment="1">
      <alignment horizontal="right" vertical="center" wrapText="1"/>
    </xf>
    <xf numFmtId="167" fontId="30" fillId="6" borderId="22" xfId="0" applyNumberFormat="1" applyFont="1" applyFill="1" applyBorder="1" applyAlignment="1">
      <alignment horizontal="right" vertical="center" wrapText="1"/>
    </xf>
    <xf numFmtId="167" fontId="30" fillId="6" borderId="23" xfId="0" applyNumberFormat="1" applyFont="1" applyFill="1" applyBorder="1" applyAlignment="1">
      <alignment horizontal="right" vertical="center" wrapText="1"/>
    </xf>
    <xf numFmtId="167" fontId="30" fillId="3" borderId="1" xfId="0" applyNumberFormat="1" applyFont="1" applyFill="1" applyBorder="1" applyAlignment="1">
      <alignment horizontal="right" vertical="center" wrapText="1"/>
    </xf>
    <xf numFmtId="167" fontId="30" fillId="13" borderId="1" xfId="0" applyNumberFormat="1" applyFont="1" applyFill="1" applyBorder="1" applyAlignment="1">
      <alignment horizontal="right" vertical="center" wrapText="1"/>
    </xf>
    <xf numFmtId="167" fontId="30" fillId="16" borderId="1" xfId="0" applyNumberFormat="1" applyFont="1" applyFill="1" applyBorder="1" applyAlignment="1">
      <alignment horizontal="right" vertical="center" wrapText="1"/>
    </xf>
    <xf numFmtId="167" fontId="30" fillId="17" borderId="1" xfId="0" applyNumberFormat="1" applyFont="1" applyFill="1" applyBorder="1" applyAlignment="1">
      <alignment horizontal="right" vertical="center" wrapText="1"/>
    </xf>
    <xf numFmtId="0" fontId="42" fillId="3" borderId="2" xfId="0" applyFont="1" applyFill="1" applyBorder="1" applyAlignment="1">
      <alignment horizontal="center" vertical="center" wrapText="1"/>
    </xf>
    <xf numFmtId="0" fontId="26" fillId="0" borderId="24" xfId="0" applyFont="1" applyBorder="1" applyAlignment="1">
      <alignment horizontal="center" vertical="center" wrapText="1"/>
    </xf>
    <xf numFmtId="0" fontId="46" fillId="3" borderId="25" xfId="0" applyFont="1" applyFill="1" applyBorder="1" applyAlignment="1">
      <alignment horizontal="center" vertical="center" wrapText="1"/>
    </xf>
    <xf numFmtId="0" fontId="115" fillId="3" borderId="1" xfId="0" applyFont="1" applyFill="1" applyBorder="1" applyAlignment="1">
      <alignment horizontal="center" vertical="center" wrapText="1"/>
    </xf>
    <xf numFmtId="167" fontId="30" fillId="0" borderId="17" xfId="0" applyNumberFormat="1" applyFont="1" applyBorder="1" applyAlignment="1">
      <alignment horizontal="right" vertical="center" wrapText="1"/>
    </xf>
    <xf numFmtId="167" fontId="30" fillId="0" borderId="14" xfId="0" applyNumberFormat="1" applyFont="1" applyBorder="1" applyAlignment="1">
      <alignment horizontal="right" vertical="center" wrapText="1"/>
    </xf>
    <xf numFmtId="167" fontId="30" fillId="6" borderId="26" xfId="0" applyNumberFormat="1" applyFont="1" applyFill="1" applyBorder="1" applyAlignment="1">
      <alignment horizontal="right" vertical="center" wrapText="1"/>
    </xf>
    <xf numFmtId="167" fontId="30" fillId="6" borderId="0" xfId="0" applyNumberFormat="1" applyFont="1" applyFill="1" applyBorder="1" applyAlignment="1">
      <alignment horizontal="right" vertical="center" wrapText="1"/>
    </xf>
    <xf numFmtId="0" fontId="118" fillId="0" borderId="1" xfId="0" applyFont="1" applyBorder="1" applyAlignment="1">
      <alignment horizontal="center" vertical="center" wrapText="1"/>
    </xf>
    <xf numFmtId="0" fontId="115" fillId="3" borderId="3" xfId="0" applyFont="1" applyFill="1" applyBorder="1" applyAlignment="1">
      <alignment horizontal="center" vertical="center" wrapText="1"/>
    </xf>
    <xf numFmtId="167" fontId="30" fillId="0" borderId="1" xfId="0" applyNumberFormat="1" applyFont="1" applyBorder="1" applyAlignment="1">
      <alignment horizontal="right" vertical="center" wrapText="1"/>
    </xf>
    <xf numFmtId="167" fontId="30" fillId="6" borderId="1" xfId="0" applyNumberFormat="1" applyFont="1" applyFill="1" applyBorder="1" applyAlignment="1">
      <alignment horizontal="right" vertical="center" wrapText="1"/>
    </xf>
    <xf numFmtId="166" fontId="23" fillId="3" borderId="1" xfId="5" applyNumberFormat="1" applyFont="1" applyFill="1" applyBorder="1" applyAlignment="1">
      <alignment horizontal="right" vertical="center" wrapText="1"/>
    </xf>
    <xf numFmtId="166" fontId="116" fillId="3" borderId="1" xfId="5" applyNumberFormat="1" applyFont="1" applyFill="1" applyBorder="1" applyAlignment="1">
      <alignment horizontal="right" vertical="center" wrapText="1"/>
    </xf>
    <xf numFmtId="167" fontId="32" fillId="3" borderId="1" xfId="5" applyNumberFormat="1" applyFont="1" applyFill="1" applyBorder="1" applyAlignment="1">
      <alignment vertical="center" wrapText="1"/>
    </xf>
    <xf numFmtId="0" fontId="26" fillId="3" borderId="12" xfId="0" applyFont="1" applyFill="1" applyBorder="1" applyAlignment="1">
      <alignment horizontal="center" vertical="center" wrapText="1"/>
    </xf>
    <xf numFmtId="167" fontId="30" fillId="3" borderId="22" xfId="0" applyNumberFormat="1" applyFont="1" applyFill="1" applyBorder="1" applyAlignment="1">
      <alignment horizontal="right" vertical="center" wrapText="1"/>
    </xf>
    <xf numFmtId="166" fontId="116" fillId="3" borderId="1" xfId="5" applyNumberFormat="1" applyFont="1" applyFill="1" applyBorder="1" applyAlignment="1">
      <alignment horizontal="center" vertical="center" wrapText="1"/>
    </xf>
    <xf numFmtId="166" fontId="42" fillId="3" borderId="4" xfId="5" applyNumberFormat="1" applyFont="1" applyFill="1" applyBorder="1" applyAlignment="1">
      <alignment horizontal="center" vertical="center" wrapText="1"/>
    </xf>
    <xf numFmtId="166" fontId="42" fillId="6" borderId="4" xfId="5" applyNumberFormat="1" applyFont="1" applyFill="1" applyBorder="1" applyAlignment="1">
      <alignment horizontal="center" vertical="center" wrapText="1"/>
    </xf>
    <xf numFmtId="166" fontId="42" fillId="13" borderId="4" xfId="5" applyNumberFormat="1" applyFont="1" applyFill="1" applyBorder="1" applyAlignment="1">
      <alignment horizontal="center" vertical="center" wrapText="1"/>
    </xf>
    <xf numFmtId="166" fontId="42" fillId="16" borderId="4" xfId="5" applyNumberFormat="1" applyFont="1" applyFill="1" applyBorder="1" applyAlignment="1">
      <alignment horizontal="center" vertical="center" wrapText="1"/>
    </xf>
    <xf numFmtId="166" fontId="42" fillId="17" borderId="4" xfId="5" applyNumberFormat="1" applyFont="1" applyFill="1" applyBorder="1" applyAlignment="1">
      <alignment horizontal="center" vertical="center" wrapText="1"/>
    </xf>
    <xf numFmtId="0" fontId="119" fillId="0" borderId="1" xfId="0" applyFont="1" applyBorder="1" applyAlignment="1">
      <alignment horizontal="center" vertical="center" wrapText="1"/>
    </xf>
    <xf numFmtId="0" fontId="0" fillId="3" borderId="17" xfId="0" applyFont="1" applyFill="1" applyBorder="1" applyAlignment="1">
      <alignment horizontal="center" vertical="center" wrapText="1"/>
    </xf>
    <xf numFmtId="0" fontId="42" fillId="0" borderId="1" xfId="0" applyFont="1" applyBorder="1" applyAlignment="1">
      <alignment horizontal="center" vertical="center" wrapText="1"/>
    </xf>
    <xf numFmtId="166" fontId="42" fillId="3" borderId="1" xfId="5" applyNumberFormat="1" applyFont="1" applyFill="1" applyBorder="1" applyAlignment="1">
      <alignment horizontal="right" vertical="center" wrapText="1"/>
    </xf>
    <xf numFmtId="167" fontId="26" fillId="3" borderId="0" xfId="0" applyNumberFormat="1" applyFont="1" applyFill="1" applyBorder="1" applyAlignment="1">
      <alignment horizontal="right" vertical="center" wrapText="1"/>
    </xf>
    <xf numFmtId="167" fontId="26" fillId="6" borderId="1" xfId="0" applyNumberFormat="1" applyFont="1" applyFill="1" applyBorder="1" applyAlignment="1">
      <alignment horizontal="right" vertical="center" wrapText="1"/>
    </xf>
    <xf numFmtId="167" fontId="26" fillId="3" borderId="1" xfId="0" applyNumberFormat="1" applyFont="1" applyFill="1" applyBorder="1" applyAlignment="1">
      <alignment horizontal="right" vertical="center" wrapText="1"/>
    </xf>
    <xf numFmtId="167" fontId="26" fillId="13" borderId="1" xfId="0" applyNumberFormat="1" applyFont="1" applyFill="1" applyBorder="1" applyAlignment="1">
      <alignment horizontal="right" vertical="center" wrapText="1"/>
    </xf>
    <xf numFmtId="167" fontId="26" fillId="16" borderId="1" xfId="0" applyNumberFormat="1" applyFont="1" applyFill="1" applyBorder="1" applyAlignment="1">
      <alignment horizontal="right" vertical="center" wrapText="1"/>
    </xf>
    <xf numFmtId="167" fontId="26" fillId="17" borderId="1" xfId="0" applyNumberFormat="1" applyFont="1" applyFill="1" applyBorder="1" applyAlignment="1">
      <alignment horizontal="right" vertical="center" wrapText="1"/>
    </xf>
    <xf numFmtId="0" fontId="0" fillId="3" borderId="14" xfId="0" applyFont="1" applyFill="1" applyBorder="1" applyAlignment="1">
      <alignment horizontal="center" vertical="center" wrapText="1"/>
    </xf>
    <xf numFmtId="166" fontId="32" fillId="3" borderId="1" xfId="5" applyNumberFormat="1" applyFont="1" applyFill="1" applyBorder="1" applyAlignment="1">
      <alignment horizontal="center" vertical="center" wrapText="1"/>
    </xf>
    <xf numFmtId="166" fontId="32" fillId="6" borderId="1" xfId="5" applyNumberFormat="1" applyFont="1" applyFill="1" applyBorder="1" applyAlignment="1">
      <alignment horizontal="center" vertical="center" wrapText="1"/>
    </xf>
    <xf numFmtId="166" fontId="32" fillId="13" borderId="1" xfId="5" applyNumberFormat="1" applyFont="1" applyFill="1" applyBorder="1" applyAlignment="1">
      <alignment horizontal="center" vertical="center" wrapText="1"/>
    </xf>
    <xf numFmtId="166" fontId="32" fillId="16" borderId="1" xfId="5" applyNumberFormat="1" applyFont="1" applyFill="1" applyBorder="1" applyAlignment="1">
      <alignment horizontal="center" vertical="center" wrapText="1"/>
    </xf>
    <xf numFmtId="166" fontId="32" fillId="17" borderId="1" xfId="5" applyNumberFormat="1" applyFont="1" applyFill="1" applyBorder="1" applyAlignment="1">
      <alignment horizontal="center" vertical="center" wrapText="1"/>
    </xf>
    <xf numFmtId="0" fontId="46" fillId="0" borderId="1" xfId="0" applyFont="1" applyBorder="1" applyAlignment="1">
      <alignment vertical="center" wrapText="1"/>
    </xf>
    <xf numFmtId="167" fontId="30" fillId="3" borderId="0" xfId="0" applyNumberFormat="1" applyFont="1" applyFill="1" applyBorder="1" applyAlignment="1">
      <alignment horizontal="right" vertical="center" wrapText="1"/>
    </xf>
    <xf numFmtId="167" fontId="26" fillId="0" borderId="1" xfId="0" applyNumberFormat="1" applyFont="1" applyBorder="1" applyAlignment="1">
      <alignment horizontal="right" vertical="center" wrapText="1"/>
    </xf>
    <xf numFmtId="166" fontId="92" fillId="3" borderId="1" xfId="0" applyNumberFormat="1" applyFont="1" applyFill="1" applyBorder="1" applyAlignment="1">
      <alignment vertical="center" wrapText="1"/>
    </xf>
    <xf numFmtId="166" fontId="92" fillId="3" borderId="1" xfId="5" applyNumberFormat="1" applyFont="1" applyFill="1" applyBorder="1" applyAlignment="1">
      <alignment horizontal="right" vertical="center" wrapText="1"/>
    </xf>
    <xf numFmtId="0" fontId="0" fillId="9" borderId="12" xfId="0" applyFont="1" applyFill="1" applyBorder="1" applyAlignment="1">
      <alignment vertical="center" wrapText="1"/>
    </xf>
    <xf numFmtId="0" fontId="42" fillId="3" borderId="1" xfId="0" applyFont="1" applyFill="1" applyBorder="1" applyAlignment="1">
      <alignment horizontal="right" vertical="center" wrapText="1"/>
    </xf>
    <xf numFmtId="0" fontId="0" fillId="9" borderId="1" xfId="0" applyFont="1" applyFill="1" applyBorder="1" applyAlignment="1">
      <alignment vertical="center" wrapText="1"/>
    </xf>
    <xf numFmtId="0" fontId="6"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119" fillId="5" borderId="1" xfId="0" applyFont="1" applyFill="1" applyBorder="1" applyAlignment="1">
      <alignment horizontal="center" vertical="center" wrapText="1"/>
    </xf>
    <xf numFmtId="0" fontId="46" fillId="5" borderId="1" xfId="0" applyFont="1" applyFill="1" applyBorder="1" applyAlignment="1">
      <alignment vertical="center" wrapText="1"/>
    </xf>
    <xf numFmtId="0" fontId="0" fillId="10" borderId="1" xfId="0" applyFont="1" applyFill="1" applyBorder="1" applyAlignment="1">
      <alignment vertical="center" wrapText="1"/>
    </xf>
    <xf numFmtId="0" fontId="115" fillId="5" borderId="1" xfId="0" applyFont="1" applyFill="1" applyBorder="1" applyAlignment="1">
      <alignment horizontal="center" vertical="center" wrapText="1"/>
    </xf>
    <xf numFmtId="167" fontId="30" fillId="5" borderId="1" xfId="0" applyNumberFormat="1" applyFont="1" applyFill="1" applyBorder="1" applyAlignment="1">
      <alignment horizontal="right" vertical="center" wrapText="1"/>
    </xf>
    <xf numFmtId="166" fontId="92" fillId="5" borderId="1" xfId="0" applyNumberFormat="1" applyFont="1" applyFill="1" applyBorder="1" applyAlignment="1">
      <alignment vertical="center" wrapText="1"/>
    </xf>
    <xf numFmtId="166" fontId="92" fillId="5" borderId="1" xfId="5" applyNumberFormat="1" applyFont="1" applyFill="1" applyBorder="1" applyAlignment="1">
      <alignment horizontal="right" vertical="center" wrapText="1"/>
    </xf>
    <xf numFmtId="0" fontId="92" fillId="5"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2" fillId="5" borderId="1" xfId="0" applyFont="1" applyFill="1" applyBorder="1" applyAlignment="1">
      <alignment horizontal="center" vertical="top" wrapText="1"/>
    </xf>
    <xf numFmtId="0" fontId="0" fillId="5" borderId="1" xfId="0" applyFont="1" applyFill="1" applyBorder="1" applyAlignment="1">
      <alignment horizontal="center" vertical="center" wrapText="1"/>
    </xf>
    <xf numFmtId="166" fontId="42" fillId="3" borderId="1" xfId="5" applyNumberFormat="1" applyFont="1" applyFill="1" applyBorder="1" applyAlignment="1">
      <alignment horizontal="center" vertical="center" wrapText="1"/>
    </xf>
    <xf numFmtId="3" fontId="28" fillId="3" borderId="1" xfId="0" applyNumberFormat="1" applyFont="1" applyFill="1" applyBorder="1" applyAlignment="1">
      <alignment vertical="center" wrapText="1"/>
    </xf>
    <xf numFmtId="164" fontId="42" fillId="3" borderId="1" xfId="0" applyNumberFormat="1" applyFont="1" applyFill="1" applyBorder="1" applyAlignment="1">
      <alignment vertical="center" wrapText="1"/>
    </xf>
    <xf numFmtId="166" fontId="42" fillId="6" borderId="1" xfId="5" applyNumberFormat="1" applyFont="1" applyFill="1" applyBorder="1" applyAlignment="1">
      <alignment horizontal="center" vertical="center" wrapText="1"/>
    </xf>
    <xf numFmtId="166" fontId="42" fillId="13" borderId="1" xfId="5" applyNumberFormat="1" applyFont="1" applyFill="1" applyBorder="1" applyAlignment="1">
      <alignment horizontal="center" vertical="center" wrapText="1"/>
    </xf>
    <xf numFmtId="166" fontId="42" fillId="16" borderId="1" xfId="5" applyNumberFormat="1" applyFont="1" applyFill="1" applyBorder="1" applyAlignment="1">
      <alignment horizontal="center" vertical="center" wrapText="1"/>
    </xf>
    <xf numFmtId="166" fontId="42" fillId="17" borderId="1" xfId="5" applyNumberFormat="1" applyFont="1" applyFill="1" applyBorder="1" applyAlignment="1">
      <alignment horizontal="center" vertical="center" wrapText="1"/>
    </xf>
    <xf numFmtId="164" fontId="42" fillId="3" borderId="1" xfId="0" applyNumberFormat="1" applyFont="1" applyFill="1" applyBorder="1" applyAlignment="1">
      <alignment horizontal="center" vertical="top" wrapText="1"/>
    </xf>
    <xf numFmtId="166" fontId="36" fillId="3" borderId="1" xfId="5" applyNumberFormat="1" applyFont="1" applyFill="1" applyBorder="1" applyAlignment="1">
      <alignment horizontal="center" vertical="center" wrapText="1"/>
    </xf>
    <xf numFmtId="3" fontId="35" fillId="3" borderId="1" xfId="0" applyNumberFormat="1" applyFont="1" applyFill="1" applyBorder="1" applyAlignment="1">
      <alignment vertical="center" wrapText="1"/>
    </xf>
    <xf numFmtId="166" fontId="35" fillId="3" borderId="1" xfId="5" applyNumberFormat="1" applyFont="1" applyFill="1" applyBorder="1" applyAlignment="1">
      <alignment horizontal="center" vertical="center" wrapText="1"/>
    </xf>
    <xf numFmtId="166" fontId="36" fillId="6" borderId="1" xfId="5" applyNumberFormat="1" applyFont="1" applyFill="1" applyBorder="1" applyAlignment="1">
      <alignment horizontal="center" vertical="center" wrapText="1"/>
    </xf>
    <xf numFmtId="166" fontId="36" fillId="13" borderId="1" xfId="5" applyNumberFormat="1" applyFont="1" applyFill="1" applyBorder="1" applyAlignment="1">
      <alignment horizontal="center" vertical="center" wrapText="1"/>
    </xf>
    <xf numFmtId="166" fontId="36" fillId="16" borderId="1" xfId="5" applyNumberFormat="1" applyFont="1" applyFill="1" applyBorder="1" applyAlignment="1">
      <alignment horizontal="center" vertical="center" wrapText="1"/>
    </xf>
    <xf numFmtId="166" fontId="36" fillId="17" borderId="1" xfId="5" applyNumberFormat="1" applyFont="1" applyFill="1" applyBorder="1" applyAlignment="1">
      <alignment horizontal="center" vertical="center" wrapText="1"/>
    </xf>
    <xf numFmtId="166" fontId="42" fillId="3" borderId="1" xfId="0" applyNumberFormat="1" applyFont="1" applyFill="1" applyBorder="1" applyAlignment="1">
      <alignment horizontal="center" vertical="top" wrapText="1"/>
    </xf>
    <xf numFmtId="0" fontId="0"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04" fillId="3" borderId="1" xfId="0" applyFont="1" applyFill="1" applyBorder="1" applyAlignment="1">
      <alignment vertical="center"/>
    </xf>
    <xf numFmtId="2" fontId="13" fillId="3" borderId="1" xfId="0" applyNumberFormat="1" applyFont="1" applyFill="1" applyBorder="1" applyAlignment="1">
      <alignment horizontal="right" vertical="center"/>
    </xf>
    <xf numFmtId="2" fontId="104" fillId="5" borderId="1" xfId="0" applyNumberFormat="1" applyFont="1" applyFill="1" applyBorder="1" applyAlignment="1">
      <alignment vertical="center"/>
    </xf>
    <xf numFmtId="2" fontId="104" fillId="8" borderId="1" xfId="0" applyNumberFormat="1" applyFont="1" applyFill="1" applyBorder="1" applyAlignment="1">
      <alignment vertical="center"/>
    </xf>
    <xf numFmtId="0" fontId="13" fillId="3" borderId="1" xfId="0" applyFont="1" applyFill="1" applyBorder="1" applyAlignment="1">
      <alignment horizontal="center" vertical="center"/>
    </xf>
    <xf numFmtId="2" fontId="13" fillId="6" borderId="1" xfId="0" applyNumberFormat="1" applyFont="1" applyFill="1" applyBorder="1" applyAlignment="1">
      <alignment horizontal="right" vertical="center"/>
    </xf>
    <xf numFmtId="2" fontId="13" fillId="13" borderId="1" xfId="0" applyNumberFormat="1" applyFont="1" applyFill="1" applyBorder="1" applyAlignment="1">
      <alignment horizontal="right" vertical="center"/>
    </xf>
    <xf numFmtId="2" fontId="13" fillId="16" borderId="1" xfId="0" applyNumberFormat="1" applyFont="1" applyFill="1" applyBorder="1" applyAlignment="1">
      <alignment horizontal="right" vertical="center"/>
    </xf>
    <xf numFmtId="2" fontId="13" fillId="17" borderId="1" xfId="0" applyNumberFormat="1" applyFont="1" applyFill="1" applyBorder="1" applyAlignment="1">
      <alignment horizontal="right" vertical="center"/>
    </xf>
    <xf numFmtId="2" fontId="13" fillId="3" borderId="0" xfId="0" applyNumberFormat="1" applyFont="1" applyFill="1" applyBorder="1" applyAlignment="1">
      <alignment vertical="center"/>
    </xf>
    <xf numFmtId="2" fontId="42" fillId="0" borderId="1" xfId="5" applyNumberFormat="1" applyFont="1" applyBorder="1" applyAlignment="1">
      <alignment horizontal="center" vertical="center"/>
    </xf>
    <xf numFmtId="0" fontId="42" fillId="0" borderId="1" xfId="0" applyFont="1" applyBorder="1" applyAlignment="1">
      <alignment horizontal="center" vertical="center"/>
    </xf>
    <xf numFmtId="2" fontId="42" fillId="5" borderId="1" xfId="5" applyNumberFormat="1" applyFont="1" applyFill="1" applyBorder="1" applyAlignment="1">
      <alignment horizontal="center" vertical="center"/>
    </xf>
    <xf numFmtId="14" fontId="42" fillId="3" borderId="1" xfId="0" applyNumberFormat="1" applyFont="1" applyFill="1" applyBorder="1" applyAlignment="1">
      <alignment vertical="center"/>
    </xf>
    <xf numFmtId="2" fontId="42" fillId="8" borderId="1" xfId="5" applyNumberFormat="1" applyFont="1" applyFill="1" applyBorder="1" applyAlignment="1">
      <alignment horizontal="center" vertical="center"/>
    </xf>
    <xf numFmtId="2" fontId="42" fillId="6" borderId="1" xfId="5" applyNumberFormat="1" applyFont="1" applyFill="1" applyBorder="1" applyAlignment="1">
      <alignment horizontal="center" vertical="center"/>
    </xf>
    <xf numFmtId="2" fontId="42" fillId="3" borderId="1" xfId="5" applyNumberFormat="1" applyFont="1" applyFill="1" applyBorder="1" applyAlignment="1">
      <alignment horizontal="center" vertical="center"/>
    </xf>
    <xf numFmtId="2" fontId="42" fillId="13" borderId="1" xfId="5" applyNumberFormat="1" applyFont="1" applyFill="1" applyBorder="1" applyAlignment="1">
      <alignment horizontal="center" vertical="center"/>
    </xf>
    <xf numFmtId="2" fontId="42" fillId="16" borderId="1" xfId="5" applyNumberFormat="1" applyFont="1" applyFill="1" applyBorder="1" applyAlignment="1">
      <alignment horizontal="center" vertical="center"/>
    </xf>
    <xf numFmtId="2" fontId="42" fillId="17" borderId="1" xfId="5" applyNumberFormat="1" applyFont="1" applyFill="1" applyBorder="1" applyAlignment="1">
      <alignment horizontal="center" vertical="center"/>
    </xf>
    <xf numFmtId="164" fontId="42" fillId="0" borderId="1" xfId="0" applyNumberFormat="1" applyFont="1" applyBorder="1" applyAlignment="1">
      <alignment vertical="center"/>
    </xf>
    <xf numFmtId="2" fontId="42" fillId="3" borderId="1" xfId="0" applyNumberFormat="1" applyFont="1" applyFill="1" applyBorder="1" applyAlignment="1">
      <alignment horizontal="right" vertical="center" wrapText="1"/>
    </xf>
    <xf numFmtId="2" fontId="23" fillId="5" borderId="1" xfId="5" applyNumberFormat="1" applyFont="1" applyFill="1" applyBorder="1" applyAlignment="1">
      <alignment horizontal="center" vertical="center" wrapText="1"/>
    </xf>
    <xf numFmtId="2" fontId="92" fillId="8" borderId="1" xfId="5" applyNumberFormat="1" applyFont="1" applyFill="1" applyBorder="1" applyAlignment="1">
      <alignment horizontal="center" vertical="center" wrapText="1"/>
    </xf>
    <xf numFmtId="2" fontId="92" fillId="6" borderId="1" xfId="5" applyNumberFormat="1" applyFont="1" applyFill="1" applyBorder="1" applyAlignment="1">
      <alignment horizontal="center" vertical="center" wrapText="1"/>
    </xf>
    <xf numFmtId="2" fontId="92" fillId="3" borderId="1" xfId="5" applyNumberFormat="1" applyFont="1" applyFill="1" applyBorder="1" applyAlignment="1">
      <alignment horizontal="center" vertical="center" wrapText="1"/>
    </xf>
    <xf numFmtId="2" fontId="92" fillId="13" borderId="1" xfId="5" applyNumberFormat="1" applyFont="1" applyFill="1" applyBorder="1" applyAlignment="1">
      <alignment horizontal="center" vertical="center" wrapText="1"/>
    </xf>
    <xf numFmtId="2" fontId="92" fillId="16" borderId="1" xfId="5" applyNumberFormat="1" applyFont="1" applyFill="1" applyBorder="1" applyAlignment="1">
      <alignment horizontal="center" vertical="center" wrapText="1"/>
    </xf>
    <xf numFmtId="2" fontId="92" fillId="17" borderId="1" xfId="5" applyNumberFormat="1" applyFont="1" applyFill="1" applyBorder="1" applyAlignment="1">
      <alignment horizontal="center" vertical="center" wrapText="1"/>
    </xf>
    <xf numFmtId="2" fontId="42" fillId="3" borderId="1" xfId="0" applyNumberFormat="1" applyFont="1" applyFill="1" applyBorder="1" applyAlignment="1">
      <alignment vertical="center" wrapText="1"/>
    </xf>
    <xf numFmtId="2" fontId="23" fillId="5" borderId="1" xfId="5" applyNumberFormat="1" applyFont="1" applyFill="1" applyBorder="1" applyAlignment="1">
      <alignment horizontal="right" vertical="center" wrapText="1"/>
    </xf>
    <xf numFmtId="2" fontId="42" fillId="3" borderId="1" xfId="0" applyNumberFormat="1" applyFont="1" applyFill="1" applyBorder="1" applyAlignment="1">
      <alignment horizontal="center" vertical="center" wrapText="1"/>
    </xf>
    <xf numFmtId="2" fontId="42" fillId="8" borderId="1" xfId="5" applyNumberFormat="1" applyFont="1" applyFill="1" applyBorder="1" applyAlignment="1">
      <alignment horizontal="right" vertical="center"/>
    </xf>
    <xf numFmtId="2" fontId="42" fillId="6" borderId="1" xfId="5" applyNumberFormat="1" applyFont="1" applyFill="1" applyBorder="1" applyAlignment="1">
      <alignment horizontal="right" vertical="center"/>
    </xf>
    <xf numFmtId="2" fontId="42" fillId="3" borderId="1" xfId="5" applyNumberFormat="1" applyFont="1" applyFill="1" applyBorder="1" applyAlignment="1">
      <alignment horizontal="right" vertical="center"/>
    </xf>
    <xf numFmtId="2" fontId="42" fillId="13" borderId="1" xfId="5" applyNumberFormat="1" applyFont="1" applyFill="1" applyBorder="1" applyAlignment="1">
      <alignment horizontal="right" vertical="center"/>
    </xf>
    <xf numFmtId="2" fontId="42" fillId="16" borderId="1" xfId="5" applyNumberFormat="1" applyFont="1" applyFill="1" applyBorder="1" applyAlignment="1">
      <alignment horizontal="right" vertical="center"/>
    </xf>
    <xf numFmtId="2" fontId="42" fillId="17" borderId="1" xfId="5" applyNumberFormat="1" applyFont="1" applyFill="1" applyBorder="1" applyAlignment="1">
      <alignment horizontal="right" vertical="center"/>
    </xf>
    <xf numFmtId="14" fontId="1" fillId="3" borderId="1" xfId="0" applyNumberFormat="1" applyFont="1" applyFill="1" applyBorder="1" applyAlignment="1">
      <alignment horizontal="center" vertical="center"/>
    </xf>
    <xf numFmtId="2" fontId="1" fillId="8" borderId="1" xfId="0" applyNumberFormat="1" applyFont="1" applyFill="1" applyBorder="1" applyAlignment="1">
      <alignment horizontal="center" vertical="center"/>
    </xf>
    <xf numFmtId="2" fontId="42" fillId="0" borderId="1" xfId="0" applyNumberFormat="1" applyFont="1" applyBorder="1" applyAlignment="1">
      <alignment vertical="center"/>
    </xf>
    <xf numFmtId="0" fontId="12" fillId="3" borderId="5" xfId="9" applyFont="1" applyFill="1" applyBorder="1" applyAlignment="1" applyProtection="1">
      <alignment horizontal="center" vertical="center" wrapText="1"/>
      <protection locked="0"/>
    </xf>
    <xf numFmtId="2" fontId="92" fillId="5" borderId="1" xfId="5" applyNumberFormat="1" applyFont="1" applyFill="1" applyBorder="1" applyAlignment="1">
      <alignment horizontal="center" vertical="center"/>
    </xf>
    <xf numFmtId="14" fontId="122" fillId="13" borderId="1" xfId="0" applyNumberFormat="1" applyFont="1" applyFill="1" applyBorder="1" applyAlignment="1">
      <alignment horizontal="center" vertical="center"/>
    </xf>
    <xf numFmtId="2" fontId="122" fillId="8" borderId="1" xfId="0" applyNumberFormat="1" applyFont="1" applyFill="1" applyBorder="1" applyAlignment="1">
      <alignment horizontal="center" vertical="center"/>
    </xf>
    <xf numFmtId="2" fontId="23" fillId="6" borderId="1" xfId="5" applyNumberFormat="1" applyFont="1" applyFill="1" applyBorder="1" applyAlignment="1">
      <alignment horizontal="center" vertical="center"/>
    </xf>
    <xf numFmtId="2" fontId="23" fillId="3" borderId="1" xfId="5" applyNumberFormat="1" applyFont="1" applyFill="1" applyBorder="1" applyAlignment="1">
      <alignment horizontal="center" vertical="center"/>
    </xf>
    <xf numFmtId="2" fontId="23" fillId="13" borderId="1" xfId="5" applyNumberFormat="1" applyFont="1" applyFill="1" applyBorder="1" applyAlignment="1">
      <alignment horizontal="center" vertical="center"/>
    </xf>
    <xf numFmtId="2" fontId="23" fillId="16" borderId="1" xfId="5" applyNumberFormat="1" applyFont="1" applyFill="1" applyBorder="1" applyAlignment="1">
      <alignment horizontal="center" vertical="center"/>
    </xf>
    <xf numFmtId="2" fontId="23" fillId="17" borderId="1" xfId="5" applyNumberFormat="1" applyFont="1" applyFill="1" applyBorder="1" applyAlignment="1">
      <alignment horizontal="center" vertical="center"/>
    </xf>
    <xf numFmtId="2" fontId="122" fillId="0" borderId="1" xfId="0" applyNumberFormat="1" applyFont="1" applyBorder="1" applyAlignment="1">
      <alignment horizontal="center" vertical="center"/>
    </xf>
    <xf numFmtId="0" fontId="123" fillId="0" borderId="1" xfId="0" applyFont="1" applyBorder="1" applyAlignment="1">
      <alignment vertical="center"/>
    </xf>
    <xf numFmtId="0" fontId="123" fillId="0" borderId="1" xfId="0" applyFont="1" applyBorder="1" applyAlignment="1">
      <alignment horizontal="center" vertical="center"/>
    </xf>
    <xf numFmtId="2" fontId="123" fillId="5" borderId="1" xfId="5" applyNumberFormat="1" applyFont="1" applyFill="1" applyBorder="1" applyAlignment="1">
      <alignment horizontal="center" vertical="center"/>
    </xf>
    <xf numFmtId="2" fontId="123" fillId="6" borderId="1" xfId="5" applyNumberFormat="1" applyFont="1" applyFill="1" applyBorder="1" applyAlignment="1">
      <alignment horizontal="center" vertical="center"/>
    </xf>
    <xf numFmtId="2" fontId="123" fillId="3" borderId="1" xfId="5" applyNumberFormat="1" applyFont="1" applyFill="1" applyBorder="1" applyAlignment="1">
      <alignment horizontal="center" vertical="center"/>
    </xf>
    <xf numFmtId="2" fontId="123" fillId="13" borderId="1" xfId="5" applyNumberFormat="1" applyFont="1" applyFill="1" applyBorder="1" applyAlignment="1">
      <alignment horizontal="center" vertical="center"/>
    </xf>
    <xf numFmtId="2" fontId="123" fillId="16" borderId="1" xfId="5" applyNumberFormat="1" applyFont="1" applyFill="1" applyBorder="1" applyAlignment="1">
      <alignment horizontal="center" vertical="center"/>
    </xf>
    <xf numFmtId="2" fontId="123" fillId="17" borderId="1" xfId="5" applyNumberFormat="1"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4" fillId="3" borderId="1" xfId="10" applyFont="1" applyFill="1" applyBorder="1" applyAlignment="1">
      <alignment horizontal="center" vertical="center" wrapText="1"/>
    </xf>
    <xf numFmtId="2" fontId="122" fillId="3" borderId="1" xfId="0" applyNumberFormat="1" applyFont="1" applyFill="1" applyBorder="1" applyAlignment="1">
      <alignment horizontal="center" vertical="center"/>
    </xf>
    <xf numFmtId="0" fontId="123" fillId="3" borderId="1" xfId="0" applyFont="1" applyFill="1" applyBorder="1" applyAlignment="1">
      <alignment vertical="center"/>
    </xf>
    <xf numFmtId="0" fontId="123" fillId="3" borderId="1" xfId="0" applyFont="1" applyFill="1" applyBorder="1" applyAlignment="1">
      <alignment horizontal="center" vertical="center"/>
    </xf>
    <xf numFmtId="14" fontId="122" fillId="3" borderId="1" xfId="0" applyNumberFormat="1" applyFont="1" applyFill="1" applyBorder="1" applyAlignment="1">
      <alignment horizontal="center" vertical="center"/>
    </xf>
    <xf numFmtId="2" fontId="42" fillId="3" borderId="1" xfId="0" applyNumberFormat="1" applyFont="1" applyFill="1" applyBorder="1" applyAlignment="1">
      <alignment vertical="center"/>
    </xf>
    <xf numFmtId="2" fontId="92" fillId="3" borderId="1" xfId="5" applyNumberFormat="1" applyFont="1" applyFill="1" applyBorder="1" applyAlignment="1">
      <alignment horizontal="center" vertical="center"/>
    </xf>
    <xf numFmtId="164" fontId="42" fillId="3" borderId="1" xfId="0" applyNumberFormat="1" applyFont="1" applyFill="1" applyBorder="1" applyAlignment="1">
      <alignment vertical="center"/>
    </xf>
    <xf numFmtId="0" fontId="124" fillId="3" borderId="2" xfId="0" applyFont="1" applyFill="1" applyBorder="1" applyAlignment="1">
      <alignment horizontal="center" vertical="top" wrapText="1"/>
    </xf>
    <xf numFmtId="0" fontId="124" fillId="3" borderId="1" xfId="0" applyFont="1" applyFill="1" applyBorder="1" applyAlignment="1">
      <alignment horizontal="center" vertical="center" wrapText="1"/>
    </xf>
    <xf numFmtId="0" fontId="124" fillId="3" borderId="0" xfId="0" applyFont="1" applyFill="1" applyAlignment="1">
      <alignment horizontal="center" vertical="center" wrapText="1"/>
    </xf>
    <xf numFmtId="0" fontId="124" fillId="3" borderId="1" xfId="0" applyFont="1" applyFill="1" applyBorder="1" applyAlignment="1">
      <alignment horizontal="left" vertical="top" wrapText="1"/>
    </xf>
    <xf numFmtId="0" fontId="124" fillId="3" borderId="0" xfId="0" applyFont="1" applyFill="1" applyAlignment="1">
      <alignment horizontal="left" vertical="top" wrapText="1"/>
    </xf>
    <xf numFmtId="0" fontId="125" fillId="3" borderId="1" xfId="0" applyFont="1" applyFill="1" applyBorder="1" applyAlignment="1">
      <alignment horizontal="left" vertical="center" wrapText="1"/>
    </xf>
    <xf numFmtId="0" fontId="46" fillId="3" borderId="0"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61" fillId="3" borderId="0" xfId="0" applyFont="1" applyFill="1" applyBorder="1" applyAlignment="1">
      <alignment horizontal="left" vertical="center" wrapText="1"/>
    </xf>
    <xf numFmtId="0" fontId="61" fillId="3" borderId="1" xfId="0" applyFont="1" applyFill="1" applyBorder="1" applyAlignment="1">
      <alignment horizontal="left" vertical="center" wrapText="1"/>
    </xf>
    <xf numFmtId="0" fontId="126" fillId="3" borderId="0" xfId="0" applyFont="1" applyFill="1" applyBorder="1" applyAlignment="1">
      <alignment horizontal="left" vertical="center" wrapText="1"/>
    </xf>
    <xf numFmtId="0" fontId="126"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pplyProtection="1">
      <alignment horizontal="left" vertical="center" wrapText="1"/>
      <protection locked="0"/>
    </xf>
    <xf numFmtId="0" fontId="22" fillId="3" borderId="1" xfId="0" applyFont="1" applyFill="1" applyBorder="1" applyAlignment="1">
      <alignment vertical="center" wrapText="1"/>
    </xf>
    <xf numFmtId="0" fontId="22" fillId="3" borderId="1" xfId="0" applyFont="1" applyFill="1" applyBorder="1" applyAlignment="1">
      <alignment horizontal="left" vertical="center" wrapText="1"/>
    </xf>
    <xf numFmtId="1" fontId="36" fillId="3" borderId="1" xfId="5" applyNumberFormat="1" applyFont="1" applyFill="1" applyBorder="1" applyAlignment="1">
      <alignment horizontal="center" vertical="center"/>
    </xf>
    <xf numFmtId="0" fontId="127" fillId="3" borderId="1" xfId="0" applyFont="1" applyFill="1" applyBorder="1" applyAlignment="1">
      <alignment vertical="center"/>
    </xf>
    <xf numFmtId="0" fontId="127" fillId="3" borderId="1" xfId="0" applyFont="1" applyFill="1" applyBorder="1" applyAlignment="1">
      <alignment horizontal="center" vertical="center"/>
    </xf>
    <xf numFmtId="166" fontId="36" fillId="3" borderId="1" xfId="5" applyNumberFormat="1" applyFont="1" applyFill="1" applyBorder="1" applyAlignment="1">
      <alignment vertical="center"/>
    </xf>
    <xf numFmtId="166" fontId="42" fillId="3" borderId="1" xfId="0" applyNumberFormat="1" applyFont="1" applyFill="1" applyBorder="1" applyAlignment="1">
      <alignment vertical="center"/>
    </xf>
    <xf numFmtId="2" fontId="0" fillId="0" borderId="0" xfId="0" applyNumberFormat="1" applyBorder="1"/>
    <xf numFmtId="2" fontId="0" fillId="3" borderId="1" xfId="0" applyNumberFormat="1" applyFont="1" applyFill="1" applyBorder="1" applyAlignment="1">
      <alignment horizontal="center" vertical="center"/>
    </xf>
    <xf numFmtId="0" fontId="23" fillId="3" borderId="1" xfId="0" applyFont="1" applyFill="1" applyBorder="1" applyAlignment="1">
      <alignment horizontal="right" vertical="center"/>
    </xf>
    <xf numFmtId="2" fontId="52" fillId="3" borderId="1" xfId="5" applyNumberFormat="1" applyFont="1" applyFill="1" applyBorder="1" applyAlignment="1">
      <alignment horizontal="center" vertical="center"/>
    </xf>
    <xf numFmtId="2" fontId="0" fillId="3" borderId="1" xfId="0" applyNumberFormat="1" applyFill="1" applyBorder="1"/>
    <xf numFmtId="2" fontId="52" fillId="3" borderId="1" xfId="5" applyNumberFormat="1" applyFont="1" applyFill="1" applyBorder="1"/>
    <xf numFmtId="0" fontId="128" fillId="3" borderId="1" xfId="0" applyFont="1" applyFill="1" applyBorder="1" applyAlignment="1">
      <alignment horizontal="center" vertical="center" wrapText="1"/>
    </xf>
    <xf numFmtId="2" fontId="129"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4" fontId="14" fillId="3" borderId="1" xfId="0" applyNumberFormat="1" applyFont="1" applyFill="1" applyBorder="1" applyAlignment="1">
      <alignment horizontal="center" vertical="center" wrapText="1"/>
    </xf>
    <xf numFmtId="166" fontId="92" fillId="3" borderId="1" xfId="5" applyNumberFormat="1" applyFont="1" applyFill="1" applyBorder="1" applyAlignment="1">
      <alignment vertical="center" wrapText="1"/>
    </xf>
    <xf numFmtId="1" fontId="43"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46" fillId="3" borderId="4" xfId="0" applyFont="1" applyFill="1" applyBorder="1" applyAlignment="1">
      <alignment horizontal="center" vertical="center" wrapText="1"/>
    </xf>
    <xf numFmtId="4" fontId="0" fillId="3" borderId="13" xfId="0" applyNumberFormat="1" applyFont="1" applyFill="1" applyBorder="1" applyAlignment="1">
      <alignment horizontal="center" vertical="center"/>
    </xf>
    <xf numFmtId="4" fontId="0" fillId="3" borderId="22" xfId="0" applyNumberFormat="1" applyFont="1" applyFill="1" applyBorder="1" applyAlignment="1">
      <alignment horizontal="center" vertical="center"/>
    </xf>
    <xf numFmtId="0" fontId="0" fillId="0" borderId="1" xfId="0" applyBorder="1" applyAlignment="1">
      <alignment horizontal="center" vertical="center"/>
    </xf>
    <xf numFmtId="0" fontId="0" fillId="0" borderId="13"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3" xfId="0" applyNumberFormat="1" applyFont="1" applyFill="1" applyBorder="1" applyAlignment="1">
      <alignment horizontal="center" vertical="center"/>
    </xf>
    <xf numFmtId="0" fontId="0" fillId="5" borderId="1" xfId="0" applyFill="1" applyBorder="1"/>
    <xf numFmtId="0" fontId="0" fillId="8" borderId="1" xfId="0" applyFill="1" applyBorder="1"/>
    <xf numFmtId="4" fontId="0" fillId="6" borderId="22"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13" borderId="1" xfId="0" applyNumberFormat="1" applyFont="1" applyFill="1" applyBorder="1" applyAlignment="1">
      <alignment horizontal="center" vertical="center"/>
    </xf>
    <xf numFmtId="4" fontId="0" fillId="16" borderId="1" xfId="0" applyNumberFormat="1" applyFont="1" applyFill="1" applyBorder="1" applyAlignment="1">
      <alignment horizontal="center" vertical="center"/>
    </xf>
    <xf numFmtId="4" fontId="0" fillId="17" borderId="1" xfId="0" applyNumberFormat="1" applyFont="1" applyFill="1" applyBorder="1" applyAlignment="1">
      <alignment horizontal="center" vertical="center"/>
    </xf>
    <xf numFmtId="0" fontId="0" fillId="0" borderId="12" xfId="0" applyFont="1" applyFill="1" applyBorder="1" applyAlignment="1">
      <alignment horizontal="center" vertical="center" wrapText="1"/>
    </xf>
    <xf numFmtId="4" fontId="0" fillId="0" borderId="12" xfId="0" applyNumberFormat="1" applyFont="1" applyFill="1" applyBorder="1" applyAlignment="1">
      <alignment horizontal="center" vertical="center"/>
    </xf>
    <xf numFmtId="4" fontId="0" fillId="6" borderId="27" xfId="0" applyNumberFormat="1" applyFont="1" applyFill="1" applyBorder="1" applyAlignment="1">
      <alignment horizontal="center" vertical="center"/>
    </xf>
    <xf numFmtId="0" fontId="0" fillId="5" borderId="0" xfId="0" applyFill="1"/>
    <xf numFmtId="0" fontId="0" fillId="6" borderId="0" xfId="0" applyFill="1"/>
    <xf numFmtId="0" fontId="81" fillId="5" borderId="1" xfId="0" applyFont="1" applyFill="1" applyBorder="1" applyAlignment="1">
      <alignment vertical="center" wrapText="1"/>
    </xf>
    <xf numFmtId="0" fontId="56" fillId="5" borderId="1" xfId="0" applyFont="1" applyFill="1" applyBorder="1" applyAlignment="1">
      <alignment vertical="center" wrapText="1"/>
    </xf>
    <xf numFmtId="166" fontId="82" fillId="10" borderId="1" xfId="0" applyNumberFormat="1" applyFont="1" applyFill="1" applyBorder="1" applyAlignment="1">
      <alignment vertical="center" wrapText="1"/>
    </xf>
    <xf numFmtId="166" fontId="81" fillId="5" borderId="1" xfId="1" applyNumberFormat="1" applyFont="1" applyFill="1" applyBorder="1" applyAlignment="1">
      <alignment vertical="center" wrapText="1"/>
    </xf>
    <xf numFmtId="166" fontId="81" fillId="5" borderId="1" xfId="1" applyNumberFormat="1" applyFont="1" applyFill="1" applyBorder="1" applyAlignment="1">
      <alignment vertical="center"/>
    </xf>
    <xf numFmtId="0" fontId="81" fillId="5" borderId="1" xfId="0" applyFont="1" applyFill="1" applyBorder="1" applyAlignment="1">
      <alignment vertical="center"/>
    </xf>
    <xf numFmtId="0" fontId="4" fillId="3" borderId="6" xfId="0" applyFont="1" applyFill="1" applyBorder="1" applyAlignment="1">
      <alignment horizontal="center" vertical="center" wrapTex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3" fillId="3" borderId="0" xfId="0" applyFont="1" applyFill="1" applyAlignment="1">
      <alignment horizontal="left" vertical="top" wrapText="1"/>
    </xf>
    <xf numFmtId="166" fontId="9" fillId="3" borderId="1" xfId="1" applyNumberFormat="1" applyFont="1" applyFill="1" applyBorder="1" applyAlignment="1">
      <alignment vertical="center" wrapText="1"/>
    </xf>
    <xf numFmtId="0" fontId="5" fillId="3" borderId="1"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xf numFmtId="0" fontId="5"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3"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6" fillId="7" borderId="2" xfId="0" applyFont="1" applyFill="1" applyBorder="1" applyAlignment="1">
      <alignment horizontal="center" vertical="center" textRotation="90" wrapText="1"/>
    </xf>
    <xf numFmtId="0" fontId="6" fillId="7" borderId="3" xfId="0" applyFont="1" applyFill="1" applyBorder="1" applyAlignment="1">
      <alignment horizontal="center" vertical="center" textRotation="90" wrapText="1"/>
    </xf>
    <xf numFmtId="0" fontId="6" fillId="7" borderId="4" xfId="0" applyFont="1" applyFill="1" applyBorder="1" applyAlignment="1">
      <alignment horizontal="center" vertical="center" textRotation="90" wrapText="1"/>
    </xf>
    <xf numFmtId="0" fontId="17" fillId="7" borderId="1" xfId="0" applyFont="1" applyFill="1" applyBorder="1" applyAlignment="1">
      <alignment horizontal="center" vertical="center"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 xfId="0" applyFont="1" applyFill="1" applyBorder="1" applyAlignment="1">
      <alignment vertical="center" textRotation="90"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18" fillId="7" borderId="1" xfId="0" applyFont="1" applyFill="1" applyBorder="1" applyAlignment="1">
      <alignment horizontal="center" vertical="center" textRotation="90" wrapText="1"/>
    </xf>
    <xf numFmtId="0" fontId="6" fillId="7" borderId="1" xfId="0" applyFont="1" applyFill="1" applyBorder="1" applyAlignment="1">
      <alignment horizontal="center" vertical="center" textRotation="90" wrapText="1"/>
    </xf>
    <xf numFmtId="0" fontId="20" fillId="7" borderId="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4" fillId="0" borderId="1" xfId="0" applyFont="1" applyFill="1" applyBorder="1" applyAlignment="1">
      <alignment horizontal="left" vertical="top" wrapText="1"/>
    </xf>
    <xf numFmtId="0" fontId="38" fillId="0" borderId="15" xfId="0" applyFont="1" applyBorder="1" applyAlignment="1">
      <alignment horizontal="center" vertical="center"/>
    </xf>
    <xf numFmtId="0" fontId="38" fillId="0" borderId="8" xfId="0" applyFont="1" applyBorder="1" applyAlignment="1">
      <alignment horizontal="center" vertical="center"/>
    </xf>
    <xf numFmtId="0" fontId="19" fillId="0" borderId="5"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7"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18"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40" fillId="2" borderId="2" xfId="0" applyFont="1" applyFill="1" applyBorder="1" applyAlignment="1">
      <alignment horizontal="center" vertical="center" textRotation="90" wrapText="1"/>
    </xf>
    <xf numFmtId="0" fontId="40" fillId="2" borderId="3" xfId="0" applyFont="1" applyFill="1" applyBorder="1" applyAlignment="1">
      <alignment horizontal="center" vertical="center" textRotation="90" wrapText="1"/>
    </xf>
    <xf numFmtId="0" fontId="40" fillId="2" borderId="4" xfId="0" applyFont="1" applyFill="1" applyBorder="1" applyAlignment="1">
      <alignment horizontal="center" vertical="center" textRotation="90" wrapText="1"/>
    </xf>
    <xf numFmtId="0" fontId="40" fillId="2" borderId="1" xfId="0" applyFont="1" applyFill="1" applyBorder="1" applyAlignment="1">
      <alignment vertical="center" textRotation="90" wrapText="1"/>
    </xf>
    <xf numFmtId="0" fontId="40" fillId="2" borderId="1" xfId="0" applyFont="1" applyFill="1" applyBorder="1" applyAlignment="1">
      <alignment horizontal="center" vertical="center" wrapText="1"/>
    </xf>
    <xf numFmtId="0" fontId="53" fillId="5" borderId="1" xfId="0" applyFont="1" applyFill="1" applyBorder="1" applyAlignment="1">
      <alignment horizontal="center" vertical="center" wrapTex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1"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51" fillId="0" borderId="18"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9" xfId="0" applyFont="1" applyBorder="1" applyAlignment="1">
      <alignment horizontal="center" vertical="center" wrapText="1"/>
    </xf>
    <xf numFmtId="0" fontId="39" fillId="2" borderId="1" xfId="0" applyFont="1" applyFill="1" applyBorder="1" applyAlignment="1">
      <alignment horizontal="center" vertical="center" wrapText="1"/>
    </xf>
    <xf numFmtId="0" fontId="62" fillId="3" borderId="6" xfId="0" applyFont="1" applyFill="1" applyBorder="1" applyAlignment="1">
      <alignment horizontal="center" vertical="center" wrapText="1"/>
    </xf>
    <xf numFmtId="0" fontId="62" fillId="3" borderId="6" xfId="0" applyFont="1" applyFill="1" applyBorder="1" applyAlignment="1">
      <alignment horizontal="center" vertical="center"/>
    </xf>
    <xf numFmtId="166" fontId="62" fillId="3" borderId="1" xfId="5" applyNumberFormat="1" applyFont="1" applyFill="1" applyBorder="1" applyAlignment="1">
      <alignment horizontal="left" vertical="center" wrapText="1"/>
    </xf>
    <xf numFmtId="0" fontId="69" fillId="3" borderId="5" xfId="0" applyFont="1" applyFill="1" applyBorder="1" applyAlignment="1">
      <alignment horizontal="center" wrapText="1"/>
    </xf>
    <xf numFmtId="0" fontId="69" fillId="3" borderId="6" xfId="0" applyFont="1" applyFill="1" applyBorder="1" applyAlignment="1">
      <alignment horizontal="center" wrapText="1"/>
    </xf>
    <xf numFmtId="0" fontId="69" fillId="3" borderId="7" xfId="0" applyFont="1" applyFill="1" applyBorder="1" applyAlignment="1">
      <alignment horizontal="center" wrapText="1"/>
    </xf>
    <xf numFmtId="0" fontId="57" fillId="4" borderId="5" xfId="0" applyFont="1" applyFill="1" applyBorder="1" applyAlignment="1">
      <alignment horizontal="center" vertical="center" wrapText="1"/>
    </xf>
    <xf numFmtId="0" fontId="57" fillId="4" borderId="6" xfId="0" applyFont="1" applyFill="1" applyBorder="1" applyAlignment="1">
      <alignment horizontal="center" vertical="center" wrapText="1"/>
    </xf>
    <xf numFmtId="0" fontId="57" fillId="4" borderId="7" xfId="0" applyFont="1" applyFill="1" applyBorder="1" applyAlignment="1">
      <alignment horizontal="center" vertical="center" wrapText="1"/>
    </xf>
    <xf numFmtId="0" fontId="62" fillId="3" borderId="8" xfId="0" applyFont="1" applyFill="1" applyBorder="1" applyAlignment="1">
      <alignment horizontal="left" vertical="center" wrapText="1"/>
    </xf>
    <xf numFmtId="0" fontId="3" fillId="2" borderId="2"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78" fillId="3" borderId="1" xfId="0" applyFont="1" applyFill="1" applyBorder="1" applyAlignment="1">
      <alignment horizontal="center"/>
    </xf>
    <xf numFmtId="0" fontId="40"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4" fillId="3" borderId="15" xfId="0" applyFont="1" applyFill="1" applyBorder="1" applyAlignment="1">
      <alignment horizontal="center" vertical="center"/>
    </xf>
    <xf numFmtId="0" fontId="54" fillId="3" borderId="8" xfId="0" applyFont="1" applyFill="1" applyBorder="1" applyAlignment="1">
      <alignment horizontal="center" vertical="center"/>
    </xf>
    <xf numFmtId="0" fontId="0" fillId="3" borderId="1" xfId="0" applyFill="1" applyBorder="1" applyAlignment="1">
      <alignment horizontal="center"/>
    </xf>
    <xf numFmtId="0" fontId="39"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40" fillId="3" borderId="2" xfId="0" applyFont="1" applyFill="1" applyBorder="1" applyAlignment="1">
      <alignment horizontal="center" vertical="center" textRotation="90" wrapText="1"/>
    </xf>
    <xf numFmtId="0" fontId="40" fillId="3" borderId="3" xfId="0" applyFont="1" applyFill="1" applyBorder="1" applyAlignment="1">
      <alignment horizontal="center" vertical="center" textRotation="90" wrapText="1"/>
    </xf>
    <xf numFmtId="0" fontId="40" fillId="3" borderId="4" xfId="0" applyFont="1" applyFill="1" applyBorder="1" applyAlignment="1">
      <alignment horizontal="center" vertical="center" textRotation="90" wrapText="1"/>
    </xf>
    <xf numFmtId="0" fontId="40" fillId="3" borderId="1" xfId="0" applyFont="1" applyFill="1" applyBorder="1" applyAlignment="1">
      <alignment vertical="center" textRotation="90"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1" xfId="0" applyFont="1" applyFill="1" applyBorder="1" applyAlignment="1">
      <alignment vertical="center" wrapText="1"/>
    </xf>
    <xf numFmtId="0" fontId="52" fillId="0" borderId="5" xfId="0" applyFont="1" applyBorder="1" applyAlignment="1">
      <alignment horizontal="center" vertical="center" wrapText="1"/>
    </xf>
    <xf numFmtId="0" fontId="52" fillId="0" borderId="6" xfId="0" applyFont="1" applyBorder="1" applyAlignment="1">
      <alignment horizontal="center"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98" fillId="3" borderId="5" xfId="0" applyFont="1" applyFill="1" applyBorder="1" applyAlignment="1">
      <alignment horizontal="center" vertical="center" wrapText="1"/>
    </xf>
    <xf numFmtId="0" fontId="98" fillId="3" borderId="6" xfId="0" applyFont="1" applyFill="1" applyBorder="1" applyAlignment="1">
      <alignment horizontal="center" vertical="center" wrapText="1"/>
    </xf>
    <xf numFmtId="0" fontId="98" fillId="3" borderId="7" xfId="0" applyFont="1" applyFill="1" applyBorder="1" applyAlignment="1">
      <alignment horizontal="center" vertical="center" wrapText="1"/>
    </xf>
    <xf numFmtId="0" fontId="99" fillId="3" borderId="5" xfId="0" applyFont="1" applyFill="1" applyBorder="1" applyAlignment="1">
      <alignment horizontal="center" vertical="center" wrapText="1"/>
    </xf>
    <xf numFmtId="0" fontId="99" fillId="3" borderId="6" xfId="0" applyFont="1" applyFill="1" applyBorder="1" applyAlignment="1">
      <alignment horizontal="center" vertical="center" wrapText="1"/>
    </xf>
    <xf numFmtId="0" fontId="99" fillId="3" borderId="7" xfId="0" applyFont="1" applyFill="1" applyBorder="1" applyAlignment="1">
      <alignment horizontal="center" vertical="center" wrapText="1"/>
    </xf>
    <xf numFmtId="0" fontId="99" fillId="0" borderId="5" xfId="0" applyFont="1" applyBorder="1" applyAlignment="1">
      <alignment horizontal="center" vertical="center"/>
    </xf>
    <xf numFmtId="0" fontId="99" fillId="0" borderId="6" xfId="0" applyFont="1" applyBorder="1" applyAlignment="1">
      <alignment horizontal="center" vertical="center"/>
    </xf>
    <xf numFmtId="49" fontId="35" fillId="0" borderId="1" xfId="0" applyNumberFormat="1" applyFont="1" applyBorder="1" applyAlignment="1">
      <alignment horizontal="center" vertical="top" wrapText="1"/>
    </xf>
    <xf numFmtId="49" fontId="53" fillId="0" borderId="5" xfId="0" applyNumberFormat="1" applyFont="1" applyBorder="1" applyAlignment="1">
      <alignment horizontal="center" vertical="center" wrapText="1"/>
    </xf>
    <xf numFmtId="49" fontId="53" fillId="0" borderId="6" xfId="0" applyNumberFormat="1" applyFont="1" applyBorder="1" applyAlignment="1">
      <alignment horizontal="center" vertical="center" wrapText="1"/>
    </xf>
    <xf numFmtId="0" fontId="90" fillId="2" borderId="2" xfId="0" applyFont="1" applyFill="1" applyBorder="1" applyAlignment="1">
      <alignment horizontal="center" vertical="center" textRotation="90" wrapText="1"/>
    </xf>
    <xf numFmtId="0" fontId="90" fillId="2" borderId="3" xfId="0" applyFont="1" applyFill="1" applyBorder="1" applyAlignment="1">
      <alignment horizontal="center" vertical="center" textRotation="90" wrapText="1"/>
    </xf>
    <xf numFmtId="0" fontId="90" fillId="2" borderId="4" xfId="0" applyFont="1" applyFill="1" applyBorder="1" applyAlignment="1">
      <alignment horizontal="center" vertical="center" textRotation="90" wrapText="1"/>
    </xf>
    <xf numFmtId="0" fontId="90" fillId="2" borderId="1" xfId="0" applyFont="1" applyFill="1" applyBorder="1" applyAlignment="1">
      <alignment vertical="center" textRotation="90" wrapText="1"/>
    </xf>
    <xf numFmtId="0" fontId="90" fillId="2" borderId="1" xfId="0" applyFont="1" applyFill="1" applyBorder="1" applyAlignment="1">
      <alignment horizontal="center" vertical="center" wrapText="1"/>
    </xf>
    <xf numFmtId="0" fontId="90" fillId="6" borderId="5" xfId="0" applyFont="1" applyFill="1" applyBorder="1" applyAlignment="1">
      <alignment horizontal="center" vertical="center" wrapText="1"/>
    </xf>
    <xf numFmtId="0" fontId="90" fillId="6" borderId="6" xfId="0" applyFont="1" applyFill="1" applyBorder="1" applyAlignment="1">
      <alignment horizontal="center" vertical="center" wrapText="1"/>
    </xf>
    <xf numFmtId="0" fontId="90" fillId="6" borderId="7" xfId="0" applyFont="1" applyFill="1" applyBorder="1" applyAlignment="1">
      <alignment horizontal="center" vertical="center" wrapText="1"/>
    </xf>
    <xf numFmtId="0" fontId="91" fillId="2" borderId="1" xfId="0" applyFont="1" applyFill="1" applyBorder="1" applyAlignment="1">
      <alignment horizontal="center" vertical="center" textRotation="90" wrapText="1"/>
    </xf>
    <xf numFmtId="0" fontId="90" fillId="2" borderId="1" xfId="0" applyFont="1" applyFill="1" applyBorder="1" applyAlignment="1">
      <alignment horizontal="center" vertical="center" textRotation="90" wrapText="1"/>
    </xf>
    <xf numFmtId="0" fontId="90" fillId="2" borderId="5" xfId="0" applyFont="1" applyFill="1" applyBorder="1" applyAlignment="1">
      <alignment horizontal="center" vertical="center" wrapText="1"/>
    </xf>
    <xf numFmtId="0" fontId="90" fillId="2" borderId="6" xfId="0" applyFont="1" applyFill="1" applyBorder="1" applyAlignment="1">
      <alignment horizontal="center" vertical="center" wrapText="1"/>
    </xf>
    <xf numFmtId="0" fontId="90" fillId="2" borderId="7" xfId="0" applyFont="1" applyFill="1" applyBorder="1" applyAlignment="1">
      <alignment horizontal="center" vertical="center" wrapText="1"/>
    </xf>
    <xf numFmtId="0" fontId="90" fillId="5" borderId="5" xfId="0" applyFont="1" applyFill="1" applyBorder="1" applyAlignment="1">
      <alignment horizontal="center" vertical="center" wrapText="1"/>
    </xf>
    <xf numFmtId="0" fontId="90" fillId="5" borderId="6" xfId="0" applyFont="1" applyFill="1" applyBorder="1" applyAlignment="1">
      <alignment horizontal="center" vertical="center" wrapText="1"/>
    </xf>
    <xf numFmtId="0" fontId="90" fillId="5" borderId="7" xfId="0" applyFont="1" applyFill="1" applyBorder="1" applyAlignment="1">
      <alignment horizontal="center" vertical="center" wrapText="1"/>
    </xf>
    <xf numFmtId="0" fontId="90" fillId="13" borderId="5" xfId="0" applyFont="1" applyFill="1" applyBorder="1" applyAlignment="1">
      <alignment horizontal="center" vertical="center" wrapText="1"/>
    </xf>
    <xf numFmtId="0" fontId="90" fillId="13" borderId="6" xfId="0" applyFont="1" applyFill="1" applyBorder="1" applyAlignment="1">
      <alignment horizontal="center" vertical="center" wrapText="1"/>
    </xf>
    <xf numFmtId="0" fontId="90" fillId="13" borderId="7" xfId="0" applyFont="1" applyFill="1" applyBorder="1" applyAlignment="1">
      <alignment horizontal="center" vertical="center" wrapText="1"/>
    </xf>
    <xf numFmtId="0" fontId="89" fillId="2" borderId="1" xfId="0" applyFont="1" applyFill="1" applyBorder="1" applyAlignment="1">
      <alignment horizontal="center" vertical="center" wrapText="1"/>
    </xf>
    <xf numFmtId="0" fontId="72" fillId="20" borderId="2" xfId="0" applyFont="1" applyFill="1" applyBorder="1" applyAlignment="1">
      <alignment horizontal="center" vertical="center" textRotation="90" wrapText="1"/>
    </xf>
    <xf numFmtId="0" fontId="72" fillId="20" borderId="4" xfId="0" applyFont="1" applyFill="1" applyBorder="1" applyAlignment="1">
      <alignment horizontal="center" vertical="center" textRotation="90" wrapText="1"/>
    </xf>
    <xf numFmtId="0" fontId="72" fillId="20" borderId="5" xfId="0" applyFont="1" applyFill="1" applyBorder="1" applyAlignment="1">
      <alignment horizontal="center" vertical="center" wrapText="1"/>
    </xf>
    <xf numFmtId="0" fontId="72" fillId="20" borderId="6" xfId="0" applyFont="1" applyFill="1" applyBorder="1" applyAlignment="1">
      <alignment horizontal="center" vertical="center" wrapText="1"/>
    </xf>
    <xf numFmtId="0" fontId="72" fillId="20" borderId="7" xfId="0" applyFont="1" applyFill="1" applyBorder="1" applyAlignment="1">
      <alignment horizontal="center" vertical="center" wrapText="1"/>
    </xf>
    <xf numFmtId="0" fontId="104" fillId="3" borderId="5" xfId="0" applyFont="1" applyFill="1" applyBorder="1" applyAlignment="1">
      <alignment horizontal="center" vertical="center"/>
    </xf>
    <xf numFmtId="0" fontId="104" fillId="3" borderId="6" xfId="0" applyFont="1" applyFill="1" applyBorder="1" applyAlignment="1">
      <alignment horizontal="center" vertical="center"/>
    </xf>
    <xf numFmtId="0" fontId="104" fillId="3" borderId="7" xfId="0" applyFont="1" applyFill="1" applyBorder="1" applyAlignment="1">
      <alignment horizontal="center" vertical="center"/>
    </xf>
    <xf numFmtId="0" fontId="43" fillId="20" borderId="3" xfId="0" applyFont="1" applyFill="1" applyBorder="1" applyAlignment="1">
      <alignment horizontal="center" vertical="center" wrapText="1"/>
    </xf>
    <xf numFmtId="0" fontId="43" fillId="20" borderId="4" xfId="0" applyFont="1" applyFill="1" applyBorder="1" applyAlignment="1">
      <alignment horizontal="center" vertical="center" wrapText="1"/>
    </xf>
    <xf numFmtId="0" fontId="72" fillId="20" borderId="3" xfId="0" applyFont="1" applyFill="1" applyBorder="1" applyAlignment="1">
      <alignment horizontal="center" vertical="center" textRotation="90" wrapText="1"/>
    </xf>
    <xf numFmtId="0" fontId="72" fillId="20" borderId="18" xfId="0" applyFont="1" applyFill="1" applyBorder="1" applyAlignment="1">
      <alignment horizontal="center" wrapText="1"/>
    </xf>
    <xf numFmtId="0" fontId="72" fillId="20" borderId="10" xfId="0" applyFont="1" applyFill="1" applyBorder="1" applyAlignment="1">
      <alignment horizontal="center" wrapText="1"/>
    </xf>
    <xf numFmtId="0" fontId="72" fillId="20" borderId="19" xfId="0" applyFont="1" applyFill="1" applyBorder="1" applyAlignment="1">
      <alignment horizontal="center" wrapText="1"/>
    </xf>
    <xf numFmtId="0" fontId="72" fillId="20" borderId="20" xfId="0" applyFont="1" applyFill="1" applyBorder="1" applyAlignment="1">
      <alignment horizontal="center" vertical="center" wrapText="1"/>
    </xf>
    <xf numFmtId="0" fontId="72" fillId="20" borderId="0" xfId="0" applyFont="1" applyFill="1" applyBorder="1" applyAlignment="1">
      <alignment horizontal="center" vertical="center" wrapText="1"/>
    </xf>
    <xf numFmtId="0" fontId="72" fillId="20" borderId="21" xfId="0" applyFont="1" applyFill="1" applyBorder="1" applyAlignment="1">
      <alignment horizontal="center" vertical="center" wrapText="1"/>
    </xf>
    <xf numFmtId="0" fontId="72" fillId="20" borderId="18" xfId="0" applyFont="1" applyFill="1" applyBorder="1" applyAlignment="1">
      <alignment horizontal="center" vertical="center" wrapText="1"/>
    </xf>
    <xf numFmtId="0" fontId="72" fillId="20" borderId="10" xfId="0" applyFont="1" applyFill="1" applyBorder="1" applyAlignment="1">
      <alignment horizontal="center" vertical="center" wrapText="1"/>
    </xf>
    <xf numFmtId="0" fontId="72" fillId="20" borderId="19" xfId="0" applyFont="1" applyFill="1" applyBorder="1" applyAlignment="1">
      <alignment horizontal="center" vertical="center" wrapText="1"/>
    </xf>
    <xf numFmtId="0" fontId="72" fillId="20" borderId="5" xfId="0" applyFont="1" applyFill="1" applyBorder="1" applyAlignment="1">
      <alignment horizontal="center" wrapText="1"/>
    </xf>
    <xf numFmtId="0" fontId="72" fillId="20" borderId="6" xfId="0" applyFont="1" applyFill="1" applyBorder="1" applyAlignment="1">
      <alignment horizontal="center" wrapText="1"/>
    </xf>
    <xf numFmtId="0" fontId="72" fillId="20" borderId="7" xfId="0" applyFont="1" applyFill="1" applyBorder="1" applyAlignment="1">
      <alignment horizontal="center" wrapText="1"/>
    </xf>
    <xf numFmtId="2" fontId="72" fillId="20" borderId="2" xfId="0" applyNumberFormat="1" applyFont="1" applyFill="1" applyBorder="1" applyAlignment="1">
      <alignment horizontal="center" vertical="center" wrapText="1"/>
    </xf>
    <xf numFmtId="2" fontId="105" fillId="20" borderId="3" xfId="0" applyNumberFormat="1" applyFont="1" applyFill="1" applyBorder="1" applyAlignment="1">
      <alignment vertical="center" wrapText="1"/>
    </xf>
    <xf numFmtId="2" fontId="105" fillId="20" borderId="4" xfId="0" applyNumberFormat="1" applyFont="1" applyFill="1" applyBorder="1" applyAlignment="1">
      <alignment vertical="center" wrapText="1"/>
    </xf>
    <xf numFmtId="0" fontId="52" fillId="3" borderId="5" xfId="0" applyFont="1" applyFill="1" applyBorder="1" applyAlignment="1">
      <alignment horizontal="center" vertical="center"/>
    </xf>
    <xf numFmtId="0" fontId="52" fillId="3" borderId="6" xfId="0" applyFont="1" applyFill="1" applyBorder="1" applyAlignment="1">
      <alignment horizontal="center" vertical="center"/>
    </xf>
    <xf numFmtId="0" fontId="52" fillId="3" borderId="7" xfId="0" applyFont="1" applyFill="1" applyBorder="1" applyAlignment="1">
      <alignment horizontal="center" vertical="center"/>
    </xf>
    <xf numFmtId="0" fontId="114" fillId="0" borderId="5" xfId="0" applyFont="1" applyBorder="1" applyAlignment="1">
      <alignment horizontal="center" vertical="center" wrapText="1"/>
    </xf>
    <xf numFmtId="0" fontId="114" fillId="0" borderId="6" xfId="0" applyFont="1" applyBorder="1" applyAlignment="1">
      <alignment horizontal="center" vertical="center" wrapText="1"/>
    </xf>
    <xf numFmtId="0" fontId="114" fillId="0" borderId="7" xfId="0" applyFont="1" applyBorder="1" applyAlignment="1">
      <alignment horizontal="center" vertical="center" wrapText="1"/>
    </xf>
    <xf numFmtId="0" fontId="45" fillId="3" borderId="5" xfId="0" applyFont="1" applyFill="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36" fillId="3" borderId="1" xfId="0" applyFont="1" applyFill="1" applyBorder="1" applyAlignment="1">
      <alignment horizontal="center" vertical="center" wrapText="1"/>
    </xf>
    <xf numFmtId="0" fontId="104" fillId="4" borderId="6" xfId="0" applyFont="1" applyFill="1" applyBorder="1" applyAlignment="1">
      <alignment horizontal="center" vertical="center"/>
    </xf>
    <xf numFmtId="0" fontId="44" fillId="2" borderId="2" xfId="0" applyFont="1" applyFill="1" applyBorder="1" applyAlignment="1">
      <alignment horizontal="center" vertical="center" textRotation="90" wrapText="1"/>
    </xf>
    <xf numFmtId="0" fontId="44" fillId="2" borderId="3" xfId="0" applyFont="1" applyFill="1" applyBorder="1" applyAlignment="1">
      <alignment horizontal="center" vertical="center" textRotation="90" wrapText="1"/>
    </xf>
    <xf numFmtId="0" fontId="44" fillId="2" borderId="4" xfId="0" applyFont="1" applyFill="1" applyBorder="1" applyAlignment="1">
      <alignment horizontal="center" vertical="center" textRotation="90" wrapText="1"/>
    </xf>
    <xf numFmtId="0" fontId="44" fillId="2" borderId="1" xfId="0" applyFont="1" applyFill="1" applyBorder="1" applyAlignment="1">
      <alignment horizontal="center" vertical="center" textRotation="90" wrapText="1"/>
    </xf>
    <xf numFmtId="0" fontId="44" fillId="2" borderId="1"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7" xfId="0" applyFont="1" applyFill="1" applyBorder="1" applyAlignment="1">
      <alignment horizontal="center" vertical="center" wrapText="1"/>
    </xf>
    <xf numFmtId="0" fontId="44" fillId="8" borderId="5"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61" fillId="2" borderId="1" xfId="0" applyFont="1" applyFill="1" applyBorder="1" applyAlignment="1">
      <alignment horizontal="center" vertical="center" textRotation="90" wrapText="1"/>
    </xf>
  </cellXfs>
  <cellStyles count="11">
    <cellStyle name="Comma" xfId="2" builtinId="3"/>
    <cellStyle name="Normal" xfId="0" builtinId="0"/>
    <cellStyle name="Normal 2" xfId="4"/>
    <cellStyle name="Normal 3" xfId="3"/>
    <cellStyle name="Обычный 2" xfId="6"/>
    <cellStyle name="Обычный 2 3" xfId="9"/>
    <cellStyle name="Процентный 2" xfId="7"/>
    <cellStyle name="Финансовый 2" xfId="1"/>
    <cellStyle name="Финансовый 3" xfId="5"/>
    <cellStyle name="Финансовый 4" xfId="8"/>
    <cellStyle name="ჩვეულებრივი 14" xf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phiphia\Documents\My%20Received%20Files\&#4307;&#4304;&#4316;&#4304;&#4320;&#4311;&#4312;%20N1%202018%20&#4332;&#4308;&#4314;&#4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M4">
            <v>587000</v>
          </cell>
        </row>
        <row r="5">
          <cell r="M5">
            <v>777050</v>
          </cell>
        </row>
        <row r="6">
          <cell r="M6">
            <v>750000</v>
          </cell>
        </row>
        <row r="7">
          <cell r="M7">
            <v>400000</v>
          </cell>
        </row>
        <row r="8">
          <cell r="M8">
            <v>204000</v>
          </cell>
        </row>
        <row r="9">
          <cell r="M9">
            <v>437000</v>
          </cell>
        </row>
        <row r="10">
          <cell r="M10">
            <v>617986</v>
          </cell>
        </row>
        <row r="11">
          <cell r="M11">
            <v>500000</v>
          </cell>
        </row>
        <row r="12">
          <cell r="M12">
            <v>500000</v>
          </cell>
        </row>
        <row r="13">
          <cell r="M13">
            <v>528368</v>
          </cell>
        </row>
        <row r="14">
          <cell r="M14">
            <v>206000</v>
          </cell>
        </row>
        <row r="15">
          <cell r="M15">
            <v>164478</v>
          </cell>
        </row>
        <row r="16">
          <cell r="M16">
            <v>130000</v>
          </cell>
        </row>
        <row r="17">
          <cell r="M17">
            <v>250000</v>
          </cell>
        </row>
        <row r="18">
          <cell r="M18">
            <v>278000</v>
          </cell>
        </row>
        <row r="19">
          <cell r="M19">
            <v>330000</v>
          </cell>
        </row>
        <row r="20">
          <cell r="M20">
            <v>250000</v>
          </cell>
        </row>
        <row r="21">
          <cell r="M21">
            <v>157522</v>
          </cell>
        </row>
        <row r="22">
          <cell r="M22">
            <v>178540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7"/>
  <sheetViews>
    <sheetView topLeftCell="A89" workbookViewId="0">
      <selection activeCell="E90" sqref="E90"/>
    </sheetView>
  </sheetViews>
  <sheetFormatPr defaultColWidth="8.85546875" defaultRowHeight="15"/>
  <cols>
    <col min="1" max="1" width="5" style="1" customWidth="1"/>
    <col min="2" max="2" width="32.5703125" style="1" customWidth="1"/>
    <col min="3" max="3" width="37.5703125" style="1" customWidth="1"/>
    <col min="4" max="4" width="33.28515625" style="1" customWidth="1"/>
    <col min="5" max="5" width="36.140625" style="1" customWidth="1"/>
    <col min="6" max="6" width="17" style="1" customWidth="1"/>
    <col min="7" max="7" width="30.140625" style="1" customWidth="1"/>
    <col min="8" max="8" width="22.28515625" style="1" customWidth="1"/>
    <col min="9" max="9" width="13.85546875" style="1" customWidth="1"/>
    <col min="10" max="12" width="8.85546875" style="1"/>
    <col min="13" max="13" width="26.5703125" style="1" customWidth="1"/>
    <col min="14" max="14" width="8.85546875" style="1"/>
    <col min="15" max="15" width="13.5703125" style="1" customWidth="1"/>
    <col min="16" max="16" width="27.140625" style="63" customWidth="1"/>
    <col min="17" max="18" width="8.85546875" style="1"/>
    <col min="19" max="19" width="28.42578125" style="61" customWidth="1"/>
    <col min="20" max="20" width="18.28515625" style="1" customWidth="1"/>
    <col min="21" max="21" width="8.85546875" style="1"/>
    <col min="22" max="22" width="30.28515625" style="1" customWidth="1"/>
    <col min="23" max="16384" width="8.85546875" style="1"/>
  </cols>
  <sheetData>
    <row r="1" spans="1:22" ht="30" customHeight="1">
      <c r="A1" s="1137" t="s">
        <v>0</v>
      </c>
      <c r="B1" s="1145" t="s">
        <v>1</v>
      </c>
      <c r="C1" s="1145" t="s">
        <v>2</v>
      </c>
      <c r="D1" s="1145" t="s">
        <v>3</v>
      </c>
      <c r="E1" s="1145" t="s">
        <v>4</v>
      </c>
      <c r="F1" s="1145" t="s">
        <v>5</v>
      </c>
      <c r="G1" s="1137" t="s">
        <v>6</v>
      </c>
      <c r="H1" s="1137"/>
      <c r="I1" s="1137"/>
      <c r="J1" s="1137"/>
      <c r="K1" s="1137" t="s">
        <v>7</v>
      </c>
      <c r="L1" s="1137"/>
      <c r="M1" s="1137"/>
      <c r="N1" s="1137"/>
      <c r="O1" s="1137"/>
      <c r="P1" s="1137"/>
      <c r="Q1" s="1137"/>
      <c r="R1" s="1137"/>
      <c r="S1" s="1137"/>
      <c r="T1" s="1151" t="s">
        <v>8</v>
      </c>
      <c r="U1" s="1145" t="s">
        <v>9</v>
      </c>
      <c r="V1" s="1152" t="s">
        <v>10</v>
      </c>
    </row>
    <row r="2" spans="1:22" ht="15.75" customHeight="1">
      <c r="A2" s="1137"/>
      <c r="B2" s="1145"/>
      <c r="C2" s="1145"/>
      <c r="D2" s="1145"/>
      <c r="E2" s="1145"/>
      <c r="F2" s="1145"/>
      <c r="G2" s="1155" t="s">
        <v>11</v>
      </c>
      <c r="H2" s="1155" t="s">
        <v>12</v>
      </c>
      <c r="I2" s="1155" t="s">
        <v>13</v>
      </c>
      <c r="J2" s="1155" t="s">
        <v>14</v>
      </c>
      <c r="K2" s="1137" t="s">
        <v>15</v>
      </c>
      <c r="L2" s="1137"/>
      <c r="M2" s="1137"/>
      <c r="N2" s="1137" t="s">
        <v>16</v>
      </c>
      <c r="O2" s="1137"/>
      <c r="P2" s="1137"/>
      <c r="Q2" s="1137" t="s">
        <v>17</v>
      </c>
      <c r="R2" s="1137"/>
      <c r="S2" s="1137"/>
      <c r="T2" s="1151"/>
      <c r="U2" s="1145"/>
      <c r="V2" s="1153"/>
    </row>
    <row r="3" spans="1:22" ht="39">
      <c r="A3" s="1137"/>
      <c r="B3" s="1145"/>
      <c r="C3" s="1145"/>
      <c r="D3" s="1145"/>
      <c r="E3" s="1145"/>
      <c r="F3" s="1145"/>
      <c r="G3" s="1155"/>
      <c r="H3" s="1155"/>
      <c r="I3" s="1155"/>
      <c r="J3" s="1155"/>
      <c r="K3" s="2" t="s">
        <v>18</v>
      </c>
      <c r="L3" s="2" t="s">
        <v>19</v>
      </c>
      <c r="M3" s="2" t="s">
        <v>20</v>
      </c>
      <c r="N3" s="2" t="s">
        <v>18</v>
      </c>
      <c r="O3" s="2" t="s">
        <v>19</v>
      </c>
      <c r="P3" s="3" t="s">
        <v>20</v>
      </c>
      <c r="Q3" s="2" t="s">
        <v>18</v>
      </c>
      <c r="R3" s="2" t="s">
        <v>19</v>
      </c>
      <c r="S3" s="4" t="s">
        <v>20</v>
      </c>
      <c r="T3" s="1151"/>
      <c r="U3" s="1145"/>
      <c r="V3" s="1154"/>
    </row>
    <row r="4" spans="1:22">
      <c r="A4" s="5"/>
      <c r="B4" s="5">
        <v>1</v>
      </c>
      <c r="C4" s="5">
        <v>2</v>
      </c>
      <c r="D4" s="5">
        <v>3</v>
      </c>
      <c r="E4" s="5">
        <v>4</v>
      </c>
      <c r="F4" s="5">
        <v>5</v>
      </c>
      <c r="G4" s="5">
        <v>6.1</v>
      </c>
      <c r="H4" s="5">
        <v>6.2</v>
      </c>
      <c r="I4" s="5">
        <v>6.3</v>
      </c>
      <c r="J4" s="5">
        <v>6.4</v>
      </c>
      <c r="K4" s="6" t="s">
        <v>21</v>
      </c>
      <c r="L4" s="6" t="s">
        <v>22</v>
      </c>
      <c r="M4" s="6" t="s">
        <v>23</v>
      </c>
      <c r="N4" s="6" t="s">
        <v>24</v>
      </c>
      <c r="O4" s="6" t="s">
        <v>25</v>
      </c>
      <c r="P4" s="7" t="s">
        <v>26</v>
      </c>
      <c r="Q4" s="6" t="s">
        <v>27</v>
      </c>
      <c r="R4" s="6" t="s">
        <v>28</v>
      </c>
      <c r="S4" s="8" t="s">
        <v>29</v>
      </c>
      <c r="T4" s="5">
        <v>8</v>
      </c>
      <c r="U4" s="5">
        <v>9</v>
      </c>
      <c r="V4" s="5">
        <v>10</v>
      </c>
    </row>
    <row r="5" spans="1:22" ht="31.5" customHeight="1">
      <c r="A5" s="1138" t="s">
        <v>30</v>
      </c>
      <c r="B5" s="1139"/>
      <c r="C5" s="1139"/>
      <c r="D5" s="1139"/>
      <c r="E5" s="1139"/>
      <c r="F5" s="1139"/>
      <c r="G5" s="1139"/>
      <c r="H5" s="1139"/>
      <c r="I5" s="1139"/>
      <c r="J5" s="1139"/>
      <c r="K5" s="1139"/>
      <c r="L5" s="1139"/>
      <c r="M5" s="1139"/>
      <c r="N5" s="1139"/>
      <c r="O5" s="1139"/>
      <c r="P5" s="1139"/>
      <c r="Q5" s="1139"/>
      <c r="R5" s="1139"/>
      <c r="S5" s="1139"/>
      <c r="T5" s="1139"/>
      <c r="U5" s="1139"/>
      <c r="V5" s="1140"/>
    </row>
    <row r="6" spans="1:22" ht="45">
      <c r="A6" s="9">
        <v>1</v>
      </c>
      <c r="B6" s="10" t="s">
        <v>31</v>
      </c>
      <c r="C6" s="10" t="s">
        <v>32</v>
      </c>
      <c r="D6" s="10" t="s">
        <v>33</v>
      </c>
      <c r="E6" s="10" t="s">
        <v>34</v>
      </c>
      <c r="F6" s="10" t="s">
        <v>35</v>
      </c>
      <c r="G6" s="11">
        <v>557650</v>
      </c>
      <c r="H6" s="11">
        <v>29350</v>
      </c>
      <c r="I6" s="12"/>
      <c r="J6" s="12"/>
      <c r="K6" s="10" t="s">
        <v>36</v>
      </c>
      <c r="L6" s="10" t="s">
        <v>37</v>
      </c>
      <c r="M6" s="11">
        <f>[1]Sheet1!M4</f>
        <v>587000</v>
      </c>
      <c r="N6" s="13"/>
      <c r="O6" s="13"/>
      <c r="P6" s="11"/>
      <c r="Q6" s="13"/>
      <c r="R6" s="13"/>
      <c r="S6" s="11"/>
      <c r="T6" s="10" t="s">
        <v>38</v>
      </c>
      <c r="U6" s="12"/>
      <c r="V6" s="14"/>
    </row>
    <row r="7" spans="1:22" ht="45">
      <c r="A7" s="9">
        <v>2</v>
      </c>
      <c r="B7" s="10" t="s">
        <v>31</v>
      </c>
      <c r="C7" s="10" t="s">
        <v>32</v>
      </c>
      <c r="D7" s="10" t="s">
        <v>39</v>
      </c>
      <c r="E7" s="10" t="s">
        <v>40</v>
      </c>
      <c r="F7" s="10" t="s">
        <v>35</v>
      </c>
      <c r="G7" s="11">
        <v>695547</v>
      </c>
      <c r="H7" s="11">
        <v>81503</v>
      </c>
      <c r="I7" s="11"/>
      <c r="J7" s="11"/>
      <c r="K7" s="10" t="s">
        <v>36</v>
      </c>
      <c r="L7" s="10" t="s">
        <v>37</v>
      </c>
      <c r="M7" s="11">
        <f>[1]Sheet1!M5</f>
        <v>777050</v>
      </c>
      <c r="N7" s="13"/>
      <c r="O7" s="13"/>
      <c r="P7" s="11"/>
      <c r="Q7" s="13"/>
      <c r="R7" s="13"/>
      <c r="S7" s="11"/>
      <c r="T7" s="10" t="s">
        <v>38</v>
      </c>
      <c r="U7" s="12"/>
      <c r="V7" s="10"/>
    </row>
    <row r="8" spans="1:22" ht="60">
      <c r="A8" s="9">
        <v>3</v>
      </c>
      <c r="B8" s="10" t="s">
        <v>31</v>
      </c>
      <c r="C8" s="10" t="s">
        <v>32</v>
      </c>
      <c r="D8" s="10" t="s">
        <v>41</v>
      </c>
      <c r="E8" s="10" t="s">
        <v>42</v>
      </c>
      <c r="F8" s="10" t="s">
        <v>35</v>
      </c>
      <c r="G8" s="11">
        <v>680500</v>
      </c>
      <c r="H8" s="11">
        <v>69500</v>
      </c>
      <c r="I8" s="11"/>
      <c r="J8" s="11"/>
      <c r="K8" s="10" t="s">
        <v>36</v>
      </c>
      <c r="L8" s="10" t="s">
        <v>37</v>
      </c>
      <c r="M8" s="11">
        <f>[1]Sheet1!M6</f>
        <v>750000</v>
      </c>
      <c r="N8" s="13"/>
      <c r="O8" s="13"/>
      <c r="P8" s="11"/>
      <c r="Q8" s="13"/>
      <c r="R8" s="13"/>
      <c r="S8" s="11"/>
      <c r="T8" s="10" t="s">
        <v>38</v>
      </c>
      <c r="U8" s="12"/>
      <c r="V8" s="14"/>
    </row>
    <row r="9" spans="1:22" ht="120" customHeight="1">
      <c r="A9" s="9">
        <v>4</v>
      </c>
      <c r="B9" s="10" t="s">
        <v>43</v>
      </c>
      <c r="C9" s="10" t="s">
        <v>44</v>
      </c>
      <c r="D9" s="10" t="s">
        <v>45</v>
      </c>
      <c r="E9" s="10" t="s">
        <v>46</v>
      </c>
      <c r="F9" s="10" t="s">
        <v>35</v>
      </c>
      <c r="G9" s="11">
        <v>380000</v>
      </c>
      <c r="H9" s="11">
        <v>20000</v>
      </c>
      <c r="I9" s="11"/>
      <c r="J9" s="11"/>
      <c r="K9" s="10" t="s">
        <v>47</v>
      </c>
      <c r="L9" s="10" t="s">
        <v>37</v>
      </c>
      <c r="M9" s="11">
        <f>[1]Sheet1!M7</f>
        <v>400000</v>
      </c>
      <c r="N9" s="13"/>
      <c r="O9" s="13"/>
      <c r="P9" s="11"/>
      <c r="Q9" s="13"/>
      <c r="R9" s="13"/>
      <c r="S9" s="11"/>
      <c r="T9" s="10" t="s">
        <v>38</v>
      </c>
      <c r="U9" s="12"/>
      <c r="V9" s="10"/>
    </row>
    <row r="10" spans="1:22" ht="108" customHeight="1">
      <c r="A10" s="9">
        <v>5</v>
      </c>
      <c r="B10" s="10" t="s">
        <v>48</v>
      </c>
      <c r="C10" s="10" t="s">
        <v>32</v>
      </c>
      <c r="D10" s="10" t="s">
        <v>49</v>
      </c>
      <c r="E10" s="10" t="s">
        <v>50</v>
      </c>
      <c r="F10" s="10" t="s">
        <v>35</v>
      </c>
      <c r="G10" s="11">
        <v>193800</v>
      </c>
      <c r="H10" s="11">
        <v>10200</v>
      </c>
      <c r="I10" s="11"/>
      <c r="J10" s="11"/>
      <c r="K10" s="10" t="s">
        <v>36</v>
      </c>
      <c r="L10" s="10" t="s">
        <v>51</v>
      </c>
      <c r="M10" s="11">
        <f>[1]Sheet1!M8</f>
        <v>204000</v>
      </c>
      <c r="N10" s="13"/>
      <c r="O10" s="13"/>
      <c r="P10" s="11"/>
      <c r="Q10" s="13"/>
      <c r="R10" s="13"/>
      <c r="S10" s="11"/>
      <c r="T10" s="10" t="s">
        <v>38</v>
      </c>
      <c r="U10" s="12"/>
      <c r="V10" s="14"/>
    </row>
    <row r="11" spans="1:22" ht="75">
      <c r="A11" s="9">
        <v>6</v>
      </c>
      <c r="B11" s="10" t="s">
        <v>48</v>
      </c>
      <c r="C11" s="10" t="s">
        <v>32</v>
      </c>
      <c r="D11" s="10" t="s">
        <v>52</v>
      </c>
      <c r="E11" s="10" t="s">
        <v>53</v>
      </c>
      <c r="F11" s="10" t="s">
        <v>35</v>
      </c>
      <c r="G11" s="11">
        <v>415150</v>
      </c>
      <c r="H11" s="11">
        <v>21850</v>
      </c>
      <c r="I11" s="11"/>
      <c r="J11" s="11"/>
      <c r="K11" s="10" t="s">
        <v>36</v>
      </c>
      <c r="L11" s="10" t="s">
        <v>51</v>
      </c>
      <c r="M11" s="11">
        <f>[1]Sheet1!M9</f>
        <v>437000</v>
      </c>
      <c r="N11" s="13"/>
      <c r="O11" s="13"/>
      <c r="P11" s="11"/>
      <c r="Q11" s="13"/>
      <c r="R11" s="13"/>
      <c r="S11" s="11"/>
      <c r="T11" s="10" t="s">
        <v>38</v>
      </c>
      <c r="U11" s="12"/>
      <c r="V11" s="14"/>
    </row>
    <row r="12" spans="1:22" ht="60">
      <c r="A12" s="9">
        <v>7</v>
      </c>
      <c r="B12" s="10" t="s">
        <v>54</v>
      </c>
      <c r="C12" s="10" t="s">
        <v>55</v>
      </c>
      <c r="D12" s="10" t="s">
        <v>56</v>
      </c>
      <c r="E12" s="10" t="s">
        <v>57</v>
      </c>
      <c r="F12" s="10" t="s">
        <v>35</v>
      </c>
      <c r="G12" s="11">
        <v>278094</v>
      </c>
      <c r="H12" s="11">
        <v>339892</v>
      </c>
      <c r="I12" s="11"/>
      <c r="J12" s="11"/>
      <c r="K12" s="10" t="s">
        <v>58</v>
      </c>
      <c r="L12" s="10" t="s">
        <v>59</v>
      </c>
      <c r="M12" s="11">
        <f>[1]Sheet1!M10</f>
        <v>617986</v>
      </c>
      <c r="N12" s="13"/>
      <c r="O12" s="13"/>
      <c r="P12" s="11"/>
      <c r="Q12" s="13"/>
      <c r="R12" s="13"/>
      <c r="S12" s="11"/>
      <c r="T12" s="10" t="s">
        <v>38</v>
      </c>
      <c r="U12" s="12"/>
      <c r="V12" s="14"/>
    </row>
    <row r="13" spans="1:22" ht="45">
      <c r="A13" s="9">
        <v>8</v>
      </c>
      <c r="B13" s="10" t="s">
        <v>60</v>
      </c>
      <c r="C13" s="10" t="s">
        <v>61</v>
      </c>
      <c r="D13" s="10" t="s">
        <v>62</v>
      </c>
      <c r="E13" s="10" t="s">
        <v>63</v>
      </c>
      <c r="F13" s="10" t="s">
        <v>35</v>
      </c>
      <c r="G13" s="11">
        <v>475000</v>
      </c>
      <c r="H13" s="11">
        <v>25000</v>
      </c>
      <c r="I13" s="11"/>
      <c r="J13" s="11"/>
      <c r="K13" s="10" t="s">
        <v>36</v>
      </c>
      <c r="L13" s="10" t="s">
        <v>59</v>
      </c>
      <c r="M13" s="11">
        <f>[1]Sheet1!M11</f>
        <v>500000</v>
      </c>
      <c r="N13" s="13"/>
      <c r="O13" s="13"/>
      <c r="P13" s="11"/>
      <c r="Q13" s="13"/>
      <c r="R13" s="13"/>
      <c r="S13" s="11"/>
      <c r="T13" s="10" t="s">
        <v>38</v>
      </c>
      <c r="U13" s="12"/>
      <c r="V13" s="14"/>
    </row>
    <row r="14" spans="1:22" ht="75">
      <c r="A14" s="9">
        <v>9</v>
      </c>
      <c r="B14" s="10" t="s">
        <v>48</v>
      </c>
      <c r="C14" s="10" t="s">
        <v>64</v>
      </c>
      <c r="D14" s="10" t="s">
        <v>65</v>
      </c>
      <c r="E14" s="10" t="s">
        <v>66</v>
      </c>
      <c r="F14" s="10" t="s">
        <v>35</v>
      </c>
      <c r="G14" s="11">
        <v>475000</v>
      </c>
      <c r="H14" s="11">
        <v>25000</v>
      </c>
      <c r="I14" s="11"/>
      <c r="J14" s="11"/>
      <c r="K14" s="10" t="s">
        <v>47</v>
      </c>
      <c r="L14" s="10" t="s">
        <v>67</v>
      </c>
      <c r="M14" s="11">
        <f>[1]Sheet1!M12</f>
        <v>500000</v>
      </c>
      <c r="N14" s="13"/>
      <c r="O14" s="13"/>
      <c r="P14" s="11"/>
      <c r="Q14" s="13"/>
      <c r="R14" s="13"/>
      <c r="S14" s="11"/>
      <c r="T14" s="10" t="s">
        <v>38</v>
      </c>
      <c r="U14" s="12"/>
      <c r="V14" s="14"/>
    </row>
    <row r="15" spans="1:22" ht="105">
      <c r="A15" s="9">
        <v>10</v>
      </c>
      <c r="B15" s="10" t="s">
        <v>48</v>
      </c>
      <c r="C15" s="10" t="s">
        <v>68</v>
      </c>
      <c r="D15" s="10" t="s">
        <v>69</v>
      </c>
      <c r="E15" s="10" t="s">
        <v>70</v>
      </c>
      <c r="F15" s="10" t="s">
        <v>35</v>
      </c>
      <c r="G15" s="11">
        <v>501950</v>
      </c>
      <c r="H15" s="11">
        <v>26418</v>
      </c>
      <c r="I15" s="11"/>
      <c r="J15" s="11"/>
      <c r="K15" s="10" t="s">
        <v>47</v>
      </c>
      <c r="L15" s="10" t="s">
        <v>67</v>
      </c>
      <c r="M15" s="11">
        <f>[1]Sheet1!M13</f>
        <v>528368</v>
      </c>
      <c r="N15" s="13"/>
      <c r="O15" s="13"/>
      <c r="P15" s="11"/>
      <c r="Q15" s="13"/>
      <c r="R15" s="13"/>
      <c r="S15" s="11"/>
      <c r="T15" s="10" t="s">
        <v>38</v>
      </c>
      <c r="U15" s="12"/>
      <c r="V15" s="14"/>
    </row>
    <row r="16" spans="1:22" ht="105">
      <c r="A16" s="9">
        <v>11</v>
      </c>
      <c r="B16" s="10" t="s">
        <v>48</v>
      </c>
      <c r="C16" s="10" t="s">
        <v>32</v>
      </c>
      <c r="D16" s="10" t="s">
        <v>71</v>
      </c>
      <c r="E16" s="10" t="s">
        <v>72</v>
      </c>
      <c r="F16" s="10" t="s">
        <v>35</v>
      </c>
      <c r="G16" s="11">
        <v>195700</v>
      </c>
      <c r="H16" s="11">
        <v>10300</v>
      </c>
      <c r="I16" s="11"/>
      <c r="J16" s="11"/>
      <c r="K16" s="10" t="s">
        <v>36</v>
      </c>
      <c r="L16" s="10" t="s">
        <v>51</v>
      </c>
      <c r="M16" s="11">
        <f>[1]Sheet1!M14</f>
        <v>206000</v>
      </c>
      <c r="N16" s="13"/>
      <c r="O16" s="13"/>
      <c r="P16" s="11"/>
      <c r="Q16" s="13"/>
      <c r="R16" s="13"/>
      <c r="S16" s="11"/>
      <c r="T16" s="10" t="s">
        <v>38</v>
      </c>
      <c r="U16" s="12"/>
      <c r="V16" s="14"/>
    </row>
    <row r="17" spans="1:22" ht="96" customHeight="1">
      <c r="A17" s="9">
        <v>12</v>
      </c>
      <c r="B17" s="10" t="s">
        <v>48</v>
      </c>
      <c r="C17" s="10" t="s">
        <v>64</v>
      </c>
      <c r="D17" s="10" t="s">
        <v>73</v>
      </c>
      <c r="E17" s="10"/>
      <c r="F17" s="10" t="s">
        <v>35</v>
      </c>
      <c r="G17" s="11">
        <v>156254.1</v>
      </c>
      <c r="H17" s="11">
        <v>8223.9</v>
      </c>
      <c r="I17" s="11"/>
      <c r="J17" s="11"/>
      <c r="K17" s="10" t="s">
        <v>74</v>
      </c>
      <c r="L17" s="10" t="s">
        <v>75</v>
      </c>
      <c r="M17" s="11">
        <f>[1]Sheet1!M15</f>
        <v>164478</v>
      </c>
      <c r="N17" s="13"/>
      <c r="O17" s="13"/>
      <c r="P17" s="11"/>
      <c r="Q17" s="13"/>
      <c r="R17" s="13"/>
      <c r="S17" s="11"/>
      <c r="T17" s="10" t="s">
        <v>38</v>
      </c>
      <c r="U17" s="12"/>
      <c r="V17" s="14"/>
    </row>
    <row r="18" spans="1:22" ht="90">
      <c r="A18" s="9">
        <v>13</v>
      </c>
      <c r="B18" s="10" t="s">
        <v>43</v>
      </c>
      <c r="C18" s="10" t="s">
        <v>44</v>
      </c>
      <c r="D18" s="10" t="s">
        <v>76</v>
      </c>
      <c r="E18" s="10" t="s">
        <v>77</v>
      </c>
      <c r="F18" s="10" t="s">
        <v>35</v>
      </c>
      <c r="G18" s="11">
        <v>123500</v>
      </c>
      <c r="H18" s="11">
        <v>6500</v>
      </c>
      <c r="I18" s="11"/>
      <c r="J18" s="11"/>
      <c r="K18" s="10" t="s">
        <v>36</v>
      </c>
      <c r="L18" s="10" t="s">
        <v>78</v>
      </c>
      <c r="M18" s="11">
        <f>[1]Sheet1!M16</f>
        <v>130000</v>
      </c>
      <c r="N18" s="13"/>
      <c r="O18" s="13"/>
      <c r="P18" s="11"/>
      <c r="Q18" s="13"/>
      <c r="R18" s="13"/>
      <c r="S18" s="11"/>
      <c r="T18" s="10" t="s">
        <v>38</v>
      </c>
      <c r="U18" s="12"/>
      <c r="V18" s="14"/>
    </row>
    <row r="19" spans="1:22" ht="75">
      <c r="A19" s="9">
        <v>14</v>
      </c>
      <c r="B19" s="10" t="s">
        <v>31</v>
      </c>
      <c r="C19" s="10" t="s">
        <v>32</v>
      </c>
      <c r="D19" s="10" t="s">
        <v>79</v>
      </c>
      <c r="E19" s="10" t="s">
        <v>80</v>
      </c>
      <c r="F19" s="10" t="s">
        <v>35</v>
      </c>
      <c r="G19" s="11">
        <v>237500</v>
      </c>
      <c r="H19" s="11">
        <v>12500</v>
      </c>
      <c r="I19" s="11"/>
      <c r="J19" s="11"/>
      <c r="K19" s="10" t="s">
        <v>36</v>
      </c>
      <c r="L19" s="10" t="s">
        <v>51</v>
      </c>
      <c r="M19" s="11">
        <f>[1]Sheet1!M17</f>
        <v>250000</v>
      </c>
      <c r="N19" s="13"/>
      <c r="O19" s="13"/>
      <c r="P19" s="11"/>
      <c r="Q19" s="13"/>
      <c r="R19" s="13"/>
      <c r="S19" s="11"/>
      <c r="T19" s="10" t="s">
        <v>38</v>
      </c>
      <c r="U19" s="12"/>
      <c r="V19" s="14"/>
    </row>
    <row r="20" spans="1:22" ht="90">
      <c r="A20" s="9">
        <v>15</v>
      </c>
      <c r="B20" s="10" t="s">
        <v>31</v>
      </c>
      <c r="C20" s="10" t="s">
        <v>32</v>
      </c>
      <c r="D20" s="10" t="s">
        <v>81</v>
      </c>
      <c r="E20" s="10" t="s">
        <v>82</v>
      </c>
      <c r="F20" s="10" t="s">
        <v>35</v>
      </c>
      <c r="G20" s="11">
        <v>264100</v>
      </c>
      <c r="H20" s="11">
        <v>13900</v>
      </c>
      <c r="I20" s="11"/>
      <c r="J20" s="11"/>
      <c r="K20" s="10" t="s">
        <v>36</v>
      </c>
      <c r="L20" s="10" t="s">
        <v>51</v>
      </c>
      <c r="M20" s="11">
        <f>[1]Sheet1!M18</f>
        <v>278000</v>
      </c>
      <c r="N20" s="13"/>
      <c r="O20" s="13"/>
      <c r="P20" s="11"/>
      <c r="Q20" s="13"/>
      <c r="R20" s="13"/>
      <c r="S20" s="11"/>
      <c r="T20" s="10" t="s">
        <v>38</v>
      </c>
      <c r="U20" s="12"/>
      <c r="V20" s="14"/>
    </row>
    <row r="21" spans="1:22" ht="151.5" customHeight="1">
      <c r="A21" s="9">
        <v>16</v>
      </c>
      <c r="B21" s="10" t="s">
        <v>31</v>
      </c>
      <c r="C21" s="10" t="s">
        <v>32</v>
      </c>
      <c r="D21" s="10" t="s">
        <v>83</v>
      </c>
      <c r="E21" s="10" t="s">
        <v>84</v>
      </c>
      <c r="F21" s="10" t="s">
        <v>35</v>
      </c>
      <c r="G21" s="11">
        <v>313500</v>
      </c>
      <c r="H21" s="11">
        <v>16500</v>
      </c>
      <c r="I21" s="11"/>
      <c r="J21" s="11"/>
      <c r="K21" s="10" t="s">
        <v>36</v>
      </c>
      <c r="L21" s="10" t="s">
        <v>51</v>
      </c>
      <c r="M21" s="11">
        <f>[1]Sheet1!M19</f>
        <v>330000</v>
      </c>
      <c r="N21" s="13"/>
      <c r="O21" s="13"/>
      <c r="P21" s="11"/>
      <c r="Q21" s="13"/>
      <c r="R21" s="13"/>
      <c r="S21" s="11"/>
      <c r="T21" s="10" t="s">
        <v>38</v>
      </c>
      <c r="U21" s="12"/>
      <c r="V21" s="14"/>
    </row>
    <row r="22" spans="1:22" ht="60">
      <c r="A22" s="9">
        <v>17</v>
      </c>
      <c r="B22" s="10" t="s">
        <v>31</v>
      </c>
      <c r="C22" s="10" t="s">
        <v>32</v>
      </c>
      <c r="D22" s="10" t="s">
        <v>85</v>
      </c>
      <c r="E22" s="10" t="s">
        <v>34</v>
      </c>
      <c r="F22" s="10" t="s">
        <v>35</v>
      </c>
      <c r="G22" s="11">
        <v>237500</v>
      </c>
      <c r="H22" s="11">
        <v>12500</v>
      </c>
      <c r="I22" s="11"/>
      <c r="J22" s="11"/>
      <c r="K22" s="10" t="s">
        <v>36</v>
      </c>
      <c r="L22" s="10" t="s">
        <v>51</v>
      </c>
      <c r="M22" s="11">
        <f>[1]Sheet1!M20</f>
        <v>250000</v>
      </c>
      <c r="N22" s="13"/>
      <c r="O22" s="13"/>
      <c r="P22" s="11"/>
      <c r="Q22" s="13"/>
      <c r="R22" s="13"/>
      <c r="S22" s="11"/>
      <c r="T22" s="10" t="s">
        <v>38</v>
      </c>
      <c r="U22" s="12"/>
      <c r="V22" s="14"/>
    </row>
    <row r="23" spans="1:22" ht="81.75" customHeight="1">
      <c r="A23" s="9">
        <v>18</v>
      </c>
      <c r="B23" s="10" t="s">
        <v>31</v>
      </c>
      <c r="C23" s="10" t="s">
        <v>32</v>
      </c>
      <c r="D23" s="10" t="s">
        <v>86</v>
      </c>
      <c r="E23" s="10" t="s">
        <v>87</v>
      </c>
      <c r="F23" s="10" t="s">
        <v>35</v>
      </c>
      <c r="G23" s="11">
        <v>149645.9</v>
      </c>
      <c r="H23" s="11">
        <v>7876.1</v>
      </c>
      <c r="I23" s="11"/>
      <c r="J23" s="11"/>
      <c r="K23" s="10" t="s">
        <v>36</v>
      </c>
      <c r="L23" s="10" t="s">
        <v>51</v>
      </c>
      <c r="M23" s="11">
        <f>[1]Sheet1!M21</f>
        <v>157522</v>
      </c>
      <c r="N23" s="13"/>
      <c r="O23" s="13"/>
      <c r="P23" s="11"/>
      <c r="Q23" s="13"/>
      <c r="R23" s="13"/>
      <c r="S23" s="11"/>
      <c r="T23" s="10" t="s">
        <v>38</v>
      </c>
      <c r="U23" s="12"/>
      <c r="V23" s="14"/>
    </row>
    <row r="24" spans="1:22" ht="98.25" customHeight="1">
      <c r="A24" s="9">
        <v>19</v>
      </c>
      <c r="B24" s="10" t="s">
        <v>31</v>
      </c>
      <c r="C24" s="10" t="s">
        <v>32</v>
      </c>
      <c r="D24" s="10" t="s">
        <v>88</v>
      </c>
      <c r="E24" s="10" t="s">
        <v>89</v>
      </c>
      <c r="F24" s="10" t="s">
        <v>35</v>
      </c>
      <c r="G24" s="11">
        <v>169613</v>
      </c>
      <c r="H24" s="11">
        <v>8927</v>
      </c>
      <c r="I24" s="11"/>
      <c r="J24" s="11"/>
      <c r="K24" s="10" t="s">
        <v>36</v>
      </c>
      <c r="L24" s="10" t="s">
        <v>51</v>
      </c>
      <c r="M24" s="11">
        <f>[1]Sheet1!M22</f>
        <v>178540</v>
      </c>
      <c r="N24" s="13"/>
      <c r="O24" s="13"/>
      <c r="P24" s="11"/>
      <c r="Q24" s="13"/>
      <c r="R24" s="13"/>
      <c r="S24" s="11"/>
      <c r="T24" s="10" t="s">
        <v>38</v>
      </c>
      <c r="U24" s="12"/>
      <c r="V24" s="14"/>
    </row>
    <row r="25" spans="1:22" ht="98.25" customHeight="1">
      <c r="A25" s="9">
        <v>20</v>
      </c>
      <c r="B25" s="10" t="s">
        <v>31</v>
      </c>
      <c r="C25" s="10" t="s">
        <v>32</v>
      </c>
      <c r="D25" s="10" t="s">
        <v>90</v>
      </c>
      <c r="E25" s="10" t="s">
        <v>91</v>
      </c>
      <c r="F25" s="10" t="s">
        <v>35</v>
      </c>
      <c r="G25" s="11">
        <v>237500</v>
      </c>
      <c r="H25" s="11">
        <v>12500</v>
      </c>
      <c r="I25" s="15"/>
      <c r="J25" s="15"/>
      <c r="K25" s="15"/>
      <c r="L25" s="15"/>
      <c r="M25" s="11">
        <f t="shared" ref="M25:M27" si="0">G25+H25</f>
        <v>250000</v>
      </c>
      <c r="N25" s="15"/>
      <c r="O25" s="15"/>
      <c r="P25" s="15"/>
      <c r="Q25" s="15"/>
      <c r="R25" s="15"/>
      <c r="S25" s="15"/>
      <c r="T25" s="10" t="s">
        <v>38</v>
      </c>
      <c r="U25" s="12"/>
      <c r="V25" s="14"/>
    </row>
    <row r="26" spans="1:22" ht="98.25" customHeight="1">
      <c r="A26" s="9">
        <v>21</v>
      </c>
      <c r="B26" s="10" t="s">
        <v>31</v>
      </c>
      <c r="C26" s="10" t="s">
        <v>32</v>
      </c>
      <c r="D26" s="10" t="s">
        <v>92</v>
      </c>
      <c r="E26" s="10" t="s">
        <v>34</v>
      </c>
      <c r="F26" s="10" t="s">
        <v>35</v>
      </c>
      <c r="G26" s="11">
        <v>570000</v>
      </c>
      <c r="H26" s="11">
        <v>30000</v>
      </c>
      <c r="I26" s="15"/>
      <c r="J26" s="15"/>
      <c r="K26" s="15"/>
      <c r="L26" s="15"/>
      <c r="M26" s="11">
        <f t="shared" si="0"/>
        <v>600000</v>
      </c>
      <c r="N26" s="15"/>
      <c r="O26" s="15"/>
      <c r="P26" s="15"/>
      <c r="Q26" s="15"/>
      <c r="R26" s="15"/>
      <c r="S26" s="15"/>
      <c r="T26" s="10" t="s">
        <v>38</v>
      </c>
      <c r="U26" s="15"/>
      <c r="V26" s="15"/>
    </row>
    <row r="27" spans="1:22" ht="98.25" customHeight="1">
      <c r="A27" s="9">
        <v>22</v>
      </c>
      <c r="B27" s="10" t="s">
        <v>31</v>
      </c>
      <c r="C27" s="10" t="s">
        <v>32</v>
      </c>
      <c r="D27" s="10" t="s">
        <v>93</v>
      </c>
      <c r="E27" s="10" t="s">
        <v>94</v>
      </c>
      <c r="F27" s="10" t="s">
        <v>35</v>
      </c>
      <c r="G27" s="11">
        <v>570000</v>
      </c>
      <c r="H27" s="11">
        <v>30000</v>
      </c>
      <c r="I27" s="15"/>
      <c r="J27" s="15"/>
      <c r="K27" s="15"/>
      <c r="L27" s="15"/>
      <c r="M27" s="11">
        <f t="shared" si="0"/>
        <v>600000</v>
      </c>
      <c r="N27" s="15"/>
      <c r="O27" s="15"/>
      <c r="P27" s="15"/>
      <c r="Q27" s="15"/>
      <c r="R27" s="15"/>
      <c r="S27" s="15"/>
      <c r="T27" s="10"/>
      <c r="U27" s="15"/>
      <c r="V27" s="15"/>
    </row>
    <row r="28" spans="1:22" ht="98.25" customHeight="1">
      <c r="A28" s="9">
        <v>23</v>
      </c>
      <c r="B28" s="10" t="s">
        <v>54</v>
      </c>
      <c r="C28" s="10" t="s">
        <v>95</v>
      </c>
      <c r="D28" s="10" t="s">
        <v>96</v>
      </c>
      <c r="E28" s="10" t="s">
        <v>97</v>
      </c>
      <c r="F28" s="10" t="s">
        <v>35</v>
      </c>
      <c r="G28" s="11">
        <f>M28-H28</f>
        <v>387434.26999999996</v>
      </c>
      <c r="H28" s="11">
        <v>20391.27</v>
      </c>
      <c r="I28" s="15"/>
      <c r="J28" s="15"/>
      <c r="K28" s="15"/>
      <c r="L28" s="15"/>
      <c r="M28" s="11">
        <v>407825.54</v>
      </c>
      <c r="N28" s="15"/>
      <c r="O28" s="15"/>
      <c r="P28" s="15"/>
      <c r="Q28" s="15"/>
      <c r="R28" s="15"/>
      <c r="S28" s="15"/>
      <c r="T28" s="10"/>
      <c r="U28" s="15"/>
      <c r="V28" s="15"/>
    </row>
    <row r="29" spans="1:22" ht="45" customHeight="1">
      <c r="A29" s="9"/>
      <c r="B29" s="1141" t="s">
        <v>98</v>
      </c>
      <c r="C29" s="1141"/>
      <c r="D29" s="1141"/>
      <c r="E29" s="1141"/>
      <c r="F29" s="1141"/>
      <c r="G29" s="16">
        <f>SUM(G6:G28)</f>
        <v>8264938.2699999996</v>
      </c>
      <c r="H29" s="16">
        <f>SUM(H6:H28)</f>
        <v>838831.27</v>
      </c>
      <c r="I29" s="17"/>
      <c r="J29" s="17"/>
      <c r="K29" s="17"/>
      <c r="L29" s="17"/>
      <c r="M29" s="18">
        <f>SUM(M6:M28)</f>
        <v>9103769.5399999991</v>
      </c>
      <c r="N29" s="19"/>
      <c r="O29" s="19"/>
      <c r="P29" s="18">
        <f>SUM(P6:P15)</f>
        <v>0</v>
      </c>
      <c r="Q29" s="18"/>
      <c r="R29" s="18"/>
      <c r="S29" s="18">
        <f>SUM(S6:S15)</f>
        <v>0</v>
      </c>
      <c r="T29" s="17"/>
      <c r="U29" s="17"/>
      <c r="V29" s="17"/>
    </row>
    <row r="30" spans="1:22" ht="45" customHeight="1">
      <c r="A30" s="1142" t="s">
        <v>99</v>
      </c>
      <c r="B30" s="1143"/>
      <c r="C30" s="1143"/>
      <c r="D30" s="1143"/>
      <c r="E30" s="1143"/>
      <c r="F30" s="1143"/>
      <c r="G30" s="1143"/>
      <c r="H30" s="1143"/>
      <c r="I30" s="1143"/>
      <c r="J30" s="1143"/>
      <c r="K30" s="1143"/>
      <c r="L30" s="1143"/>
      <c r="M30" s="1143"/>
      <c r="N30" s="1143"/>
      <c r="O30" s="1143"/>
      <c r="P30" s="1143"/>
      <c r="Q30" s="1143"/>
      <c r="R30" s="1143"/>
      <c r="S30" s="1143"/>
      <c r="T30" s="1143"/>
      <c r="U30" s="1143"/>
      <c r="V30" s="1144"/>
    </row>
    <row r="31" spans="1:22" ht="90">
      <c r="A31" s="20">
        <v>1</v>
      </c>
      <c r="B31" s="10" t="s">
        <v>31</v>
      </c>
      <c r="C31" s="10" t="s">
        <v>32</v>
      </c>
      <c r="D31" s="10" t="s">
        <v>100</v>
      </c>
      <c r="E31" s="10" t="s">
        <v>101</v>
      </c>
      <c r="F31" s="10" t="s">
        <v>35</v>
      </c>
      <c r="G31" s="11">
        <v>237500</v>
      </c>
      <c r="H31" s="11">
        <v>12500</v>
      </c>
      <c r="I31" s="15"/>
      <c r="J31" s="15"/>
      <c r="K31" s="15"/>
      <c r="L31" s="15"/>
      <c r="M31" s="11">
        <f>G31+H31</f>
        <v>250000</v>
      </c>
      <c r="N31" s="15"/>
      <c r="O31" s="15"/>
      <c r="P31" s="15"/>
      <c r="Q31" s="15"/>
      <c r="R31" s="15"/>
      <c r="S31" s="15"/>
      <c r="T31" s="10" t="s">
        <v>38</v>
      </c>
      <c r="U31" s="15"/>
      <c r="V31" s="15"/>
    </row>
    <row r="32" spans="1:22" ht="75">
      <c r="A32" s="20">
        <v>2</v>
      </c>
      <c r="B32" s="10" t="s">
        <v>31</v>
      </c>
      <c r="C32" s="10" t="s">
        <v>32</v>
      </c>
      <c r="D32" s="10" t="s">
        <v>102</v>
      </c>
      <c r="E32" s="10" t="s">
        <v>34</v>
      </c>
      <c r="F32" s="10" t="s">
        <v>35</v>
      </c>
      <c r="G32" s="11">
        <v>237500</v>
      </c>
      <c r="H32" s="11">
        <v>12500</v>
      </c>
      <c r="I32" s="15"/>
      <c r="J32" s="15"/>
      <c r="K32" s="15"/>
      <c r="L32" s="15"/>
      <c r="M32" s="11">
        <f t="shared" ref="M32:M42" si="1">G32+H32</f>
        <v>250000</v>
      </c>
      <c r="N32" s="15"/>
      <c r="O32" s="15"/>
      <c r="P32" s="15"/>
      <c r="Q32" s="15"/>
      <c r="R32" s="15"/>
      <c r="S32" s="15"/>
      <c r="T32" s="10" t="s">
        <v>38</v>
      </c>
      <c r="U32" s="15"/>
      <c r="V32" s="15"/>
    </row>
    <row r="33" spans="1:22" ht="83.25" customHeight="1">
      <c r="A33" s="20">
        <v>3</v>
      </c>
      <c r="B33" s="10" t="s">
        <v>31</v>
      </c>
      <c r="C33" s="10" t="s">
        <v>32</v>
      </c>
      <c r="D33" s="10" t="s">
        <v>103</v>
      </c>
      <c r="E33" s="10" t="s">
        <v>89</v>
      </c>
      <c r="F33" s="10" t="s">
        <v>35</v>
      </c>
      <c r="G33" s="11">
        <v>190000</v>
      </c>
      <c r="H33" s="11">
        <v>10000</v>
      </c>
      <c r="I33" s="15"/>
      <c r="J33" s="15"/>
      <c r="K33" s="15"/>
      <c r="L33" s="15"/>
      <c r="M33" s="11">
        <f t="shared" si="1"/>
        <v>200000</v>
      </c>
      <c r="N33" s="15"/>
      <c r="O33" s="15"/>
      <c r="P33" s="15"/>
      <c r="Q33" s="15"/>
      <c r="R33" s="15"/>
      <c r="S33" s="15"/>
      <c r="T33" s="10" t="s">
        <v>38</v>
      </c>
      <c r="U33" s="15"/>
      <c r="V33" s="15"/>
    </row>
    <row r="34" spans="1:22" ht="45">
      <c r="A34" s="20">
        <v>4</v>
      </c>
      <c r="B34" s="10" t="s">
        <v>31</v>
      </c>
      <c r="C34" s="10" t="s">
        <v>32</v>
      </c>
      <c r="D34" s="10" t="s">
        <v>104</v>
      </c>
      <c r="E34" s="10" t="s">
        <v>105</v>
      </c>
      <c r="F34" s="10" t="s">
        <v>35</v>
      </c>
      <c r="G34" s="11">
        <v>237500</v>
      </c>
      <c r="H34" s="11">
        <v>12500</v>
      </c>
      <c r="I34" s="15"/>
      <c r="J34" s="15"/>
      <c r="K34" s="15"/>
      <c r="L34" s="15"/>
      <c r="M34" s="11">
        <f t="shared" si="1"/>
        <v>250000</v>
      </c>
      <c r="N34" s="15"/>
      <c r="O34" s="15"/>
      <c r="P34" s="15"/>
      <c r="Q34" s="15"/>
      <c r="R34" s="15"/>
      <c r="S34" s="15"/>
      <c r="T34" s="10" t="s">
        <v>38</v>
      </c>
      <c r="U34" s="15"/>
      <c r="V34" s="15"/>
    </row>
    <row r="35" spans="1:22" ht="60">
      <c r="A35" s="20">
        <v>5</v>
      </c>
      <c r="B35" s="10" t="s">
        <v>31</v>
      </c>
      <c r="C35" s="10" t="s">
        <v>32</v>
      </c>
      <c r="D35" s="10" t="s">
        <v>106</v>
      </c>
      <c r="E35" s="10" t="s">
        <v>34</v>
      </c>
      <c r="F35" s="10" t="s">
        <v>35</v>
      </c>
      <c r="G35" s="11">
        <v>237500</v>
      </c>
      <c r="H35" s="11">
        <v>12500</v>
      </c>
      <c r="I35" s="15"/>
      <c r="J35" s="15"/>
      <c r="K35" s="15"/>
      <c r="L35" s="15"/>
      <c r="M35" s="11">
        <f t="shared" si="1"/>
        <v>250000</v>
      </c>
      <c r="N35" s="15"/>
      <c r="O35" s="15"/>
      <c r="P35" s="15"/>
      <c r="Q35" s="15"/>
      <c r="R35" s="15"/>
      <c r="S35" s="15"/>
      <c r="T35" s="10" t="s">
        <v>38</v>
      </c>
      <c r="U35" s="15"/>
      <c r="V35" s="15"/>
    </row>
    <row r="36" spans="1:22" ht="90">
      <c r="A36" s="20">
        <v>6</v>
      </c>
      <c r="B36" s="10" t="s">
        <v>31</v>
      </c>
      <c r="C36" s="10" t="s">
        <v>32</v>
      </c>
      <c r="D36" s="10" t="s">
        <v>107</v>
      </c>
      <c r="E36" s="10" t="s">
        <v>84</v>
      </c>
      <c r="F36" s="10" t="s">
        <v>35</v>
      </c>
      <c r="G36" s="11">
        <v>237500</v>
      </c>
      <c r="H36" s="11">
        <v>12500</v>
      </c>
      <c r="I36" s="15"/>
      <c r="J36" s="15"/>
      <c r="K36" s="15"/>
      <c r="L36" s="15"/>
      <c r="M36" s="11">
        <f t="shared" si="1"/>
        <v>250000</v>
      </c>
      <c r="N36" s="15"/>
      <c r="O36" s="15"/>
      <c r="P36" s="15"/>
      <c r="Q36" s="15"/>
      <c r="R36" s="15"/>
      <c r="S36" s="15"/>
      <c r="T36" s="10" t="s">
        <v>38</v>
      </c>
      <c r="U36" s="15"/>
      <c r="V36" s="15"/>
    </row>
    <row r="37" spans="1:22" ht="75">
      <c r="A37" s="20">
        <v>7</v>
      </c>
      <c r="B37" s="10" t="s">
        <v>31</v>
      </c>
      <c r="C37" s="10" t="s">
        <v>32</v>
      </c>
      <c r="D37" s="10" t="s">
        <v>108</v>
      </c>
      <c r="E37" s="10" t="s">
        <v>109</v>
      </c>
      <c r="F37" s="10" t="s">
        <v>35</v>
      </c>
      <c r="G37" s="11">
        <v>237500</v>
      </c>
      <c r="H37" s="11">
        <v>12500</v>
      </c>
      <c r="I37" s="15"/>
      <c r="J37" s="15"/>
      <c r="K37" s="15"/>
      <c r="L37" s="15"/>
      <c r="M37" s="11">
        <f t="shared" si="1"/>
        <v>250000</v>
      </c>
      <c r="N37" s="15"/>
      <c r="O37" s="15"/>
      <c r="P37" s="15"/>
      <c r="Q37" s="15"/>
      <c r="R37" s="15"/>
      <c r="S37" s="15"/>
      <c r="T37" s="10" t="s">
        <v>38</v>
      </c>
      <c r="U37" s="15"/>
      <c r="V37" s="15"/>
    </row>
    <row r="38" spans="1:22" ht="86.25" customHeight="1">
      <c r="A38" s="20">
        <v>8</v>
      </c>
      <c r="B38" s="10" t="s">
        <v>31</v>
      </c>
      <c r="C38" s="10" t="s">
        <v>32</v>
      </c>
      <c r="D38" s="10" t="s">
        <v>110</v>
      </c>
      <c r="E38" s="10" t="s">
        <v>111</v>
      </c>
      <c r="F38" s="10" t="s">
        <v>35</v>
      </c>
      <c r="G38" s="11">
        <v>544578</v>
      </c>
      <c r="H38" s="11">
        <v>28662</v>
      </c>
      <c r="I38" s="15"/>
      <c r="J38" s="15"/>
      <c r="K38" s="15"/>
      <c r="L38" s="15"/>
      <c r="M38" s="11">
        <f t="shared" si="1"/>
        <v>573240</v>
      </c>
      <c r="N38" s="15"/>
      <c r="O38" s="15"/>
      <c r="P38" s="15"/>
      <c r="Q38" s="15"/>
      <c r="R38" s="15"/>
      <c r="S38" s="15"/>
      <c r="T38" s="10" t="s">
        <v>38</v>
      </c>
      <c r="U38" s="15"/>
      <c r="V38" s="15"/>
    </row>
    <row r="39" spans="1:22" ht="76.5" customHeight="1">
      <c r="A39" s="20">
        <v>9</v>
      </c>
      <c r="B39" s="10" t="s">
        <v>31</v>
      </c>
      <c r="C39" s="10" t="s">
        <v>32</v>
      </c>
      <c r="D39" s="10" t="s">
        <v>112</v>
      </c>
      <c r="E39" s="10" t="s">
        <v>105</v>
      </c>
      <c r="F39" s="10" t="s">
        <v>35</v>
      </c>
      <c r="G39" s="11">
        <v>285000</v>
      </c>
      <c r="H39" s="11">
        <v>15000</v>
      </c>
      <c r="I39" s="15"/>
      <c r="J39" s="15"/>
      <c r="K39" s="15"/>
      <c r="L39" s="15"/>
      <c r="M39" s="11">
        <f t="shared" si="1"/>
        <v>300000</v>
      </c>
      <c r="N39" s="15"/>
      <c r="O39" s="15"/>
      <c r="P39" s="15"/>
      <c r="Q39" s="15"/>
      <c r="R39" s="15"/>
      <c r="S39" s="15"/>
      <c r="T39" s="10" t="s">
        <v>38</v>
      </c>
      <c r="U39" s="15"/>
      <c r="V39" s="15"/>
    </row>
    <row r="40" spans="1:22" ht="78" customHeight="1">
      <c r="A40" s="20">
        <v>10</v>
      </c>
      <c r="B40" s="10" t="s">
        <v>31</v>
      </c>
      <c r="C40" s="10" t="s">
        <v>32</v>
      </c>
      <c r="D40" s="10" t="s">
        <v>113</v>
      </c>
      <c r="E40" s="10" t="s">
        <v>72</v>
      </c>
      <c r="F40" s="10" t="s">
        <v>35</v>
      </c>
      <c r="G40" s="11">
        <v>475000</v>
      </c>
      <c r="H40" s="11">
        <v>25000</v>
      </c>
      <c r="I40" s="15"/>
      <c r="J40" s="15"/>
      <c r="K40" s="15"/>
      <c r="L40" s="15"/>
      <c r="M40" s="11">
        <f t="shared" si="1"/>
        <v>500000</v>
      </c>
      <c r="N40" s="15"/>
      <c r="O40" s="15"/>
      <c r="P40" s="15"/>
      <c r="Q40" s="15"/>
      <c r="R40" s="15"/>
      <c r="S40" s="15"/>
      <c r="T40" s="10" t="s">
        <v>38</v>
      </c>
      <c r="U40" s="15"/>
      <c r="V40" s="15"/>
    </row>
    <row r="41" spans="1:22" ht="45">
      <c r="A41" s="20">
        <v>11</v>
      </c>
      <c r="B41" s="10" t="s">
        <v>31</v>
      </c>
      <c r="C41" s="10" t="s">
        <v>32</v>
      </c>
      <c r="D41" s="10" t="s">
        <v>114</v>
      </c>
      <c r="E41" s="10" t="s">
        <v>115</v>
      </c>
      <c r="F41" s="10" t="s">
        <v>35</v>
      </c>
      <c r="G41" s="11">
        <v>475000</v>
      </c>
      <c r="H41" s="11">
        <v>25000</v>
      </c>
      <c r="I41" s="15"/>
      <c r="J41" s="15"/>
      <c r="K41" s="15"/>
      <c r="L41" s="15"/>
      <c r="M41" s="11">
        <f t="shared" si="1"/>
        <v>500000</v>
      </c>
      <c r="N41" s="15"/>
      <c r="O41" s="15"/>
      <c r="P41" s="15"/>
      <c r="Q41" s="15"/>
      <c r="R41" s="15"/>
      <c r="S41" s="15"/>
      <c r="T41" s="10" t="s">
        <v>38</v>
      </c>
      <c r="U41" s="15"/>
      <c r="V41" s="15"/>
    </row>
    <row r="42" spans="1:22" ht="64.5" customHeight="1">
      <c r="A42" s="20">
        <v>12</v>
      </c>
      <c r="B42" s="10" t="s">
        <v>31</v>
      </c>
      <c r="C42" s="10" t="s">
        <v>32</v>
      </c>
      <c r="D42" s="10" t="s">
        <v>116</v>
      </c>
      <c r="E42" s="10" t="s">
        <v>89</v>
      </c>
      <c r="F42" s="10" t="s">
        <v>35</v>
      </c>
      <c r="G42" s="11">
        <v>285000</v>
      </c>
      <c r="H42" s="11">
        <v>15000</v>
      </c>
      <c r="I42" s="15"/>
      <c r="J42" s="15"/>
      <c r="K42" s="15"/>
      <c r="L42" s="15"/>
      <c r="M42" s="11">
        <f t="shared" si="1"/>
        <v>300000</v>
      </c>
      <c r="N42" s="15"/>
      <c r="O42" s="15"/>
      <c r="P42" s="15"/>
      <c r="Q42" s="15"/>
      <c r="R42" s="15"/>
      <c r="S42" s="15"/>
      <c r="T42" s="10" t="s">
        <v>38</v>
      </c>
      <c r="U42" s="15"/>
      <c r="V42" s="15"/>
    </row>
    <row r="43" spans="1:22" ht="45" customHeight="1">
      <c r="A43" s="15"/>
      <c r="B43" s="1141" t="s">
        <v>98</v>
      </c>
      <c r="C43" s="1141"/>
      <c r="D43" s="1141"/>
      <c r="E43" s="1141"/>
      <c r="F43" s="1141"/>
      <c r="G43" s="21">
        <f>SUM(G31:G42)</f>
        <v>3679578</v>
      </c>
      <c r="H43" s="21">
        <f>SUM(H31:H42)</f>
        <v>193662</v>
      </c>
      <c r="I43" s="15"/>
      <c r="J43" s="15"/>
      <c r="K43" s="15"/>
      <c r="L43" s="15"/>
      <c r="M43" s="21">
        <f>SUM(M31:M42)</f>
        <v>3873240</v>
      </c>
      <c r="N43" s="15"/>
      <c r="O43" s="15"/>
      <c r="P43" s="15"/>
      <c r="Q43" s="15"/>
      <c r="R43" s="15"/>
      <c r="S43" s="15"/>
      <c r="T43" s="15"/>
      <c r="U43" s="15"/>
      <c r="V43" s="15"/>
    </row>
    <row r="44" spans="1:22" ht="45" customHeight="1">
      <c r="A44" s="1113"/>
      <c r="B44" s="1113"/>
      <c r="C44" s="1113"/>
      <c r="D44" s="1113"/>
      <c r="E44" s="1113"/>
      <c r="F44" s="1113"/>
      <c r="G44" s="1113"/>
      <c r="H44" s="1113"/>
      <c r="I44" s="1113"/>
      <c r="J44" s="1113"/>
      <c r="K44" s="1113"/>
      <c r="L44" s="1113"/>
      <c r="M44" s="1113"/>
      <c r="N44" s="1113"/>
      <c r="O44" s="1113"/>
      <c r="P44" s="1113"/>
      <c r="Q44" s="1113"/>
      <c r="R44" s="1113"/>
      <c r="S44" s="1113"/>
      <c r="T44" s="1113"/>
      <c r="U44" s="1113"/>
      <c r="V44" s="1113"/>
    </row>
    <row r="45" spans="1:22" ht="33.75" customHeight="1">
      <c r="A45" s="1146" t="s">
        <v>117</v>
      </c>
      <c r="B45" s="1146"/>
      <c r="C45" s="1146"/>
      <c r="D45" s="1146"/>
      <c r="E45" s="1146"/>
      <c r="F45" s="1146"/>
      <c r="G45" s="1146"/>
      <c r="H45" s="1146"/>
      <c r="I45" s="1146"/>
      <c r="J45" s="1146"/>
      <c r="K45" s="1146"/>
      <c r="L45" s="1146"/>
      <c r="M45" s="1146"/>
      <c r="N45" s="1146"/>
      <c r="O45" s="1146"/>
      <c r="P45" s="1146"/>
      <c r="Q45" s="1146"/>
      <c r="R45" s="1146"/>
      <c r="S45" s="1146"/>
      <c r="T45" s="1146"/>
      <c r="U45" s="1146"/>
      <c r="V45" s="1146"/>
    </row>
    <row r="46" spans="1:22" ht="150">
      <c r="A46" s="304">
        <v>1</v>
      </c>
      <c r="B46" s="26" t="s">
        <v>118</v>
      </c>
      <c r="C46" s="26" t="s">
        <v>119</v>
      </c>
      <c r="D46" s="26" t="s">
        <v>120</v>
      </c>
      <c r="E46" s="26" t="s">
        <v>121</v>
      </c>
      <c r="F46" s="27" t="s">
        <v>122</v>
      </c>
      <c r="G46" s="339" t="s">
        <v>123</v>
      </c>
      <c r="H46" s="24">
        <f>M46+P46+S46</f>
        <v>1000000</v>
      </c>
      <c r="I46" s="339"/>
      <c r="J46" s="339"/>
      <c r="K46" s="351" t="s">
        <v>124</v>
      </c>
      <c r="L46" s="351" t="s">
        <v>125</v>
      </c>
      <c r="M46" s="24">
        <v>1000000</v>
      </c>
      <c r="N46" s="351"/>
      <c r="O46" s="351"/>
      <c r="P46" s="24"/>
      <c r="Q46" s="351"/>
      <c r="R46" s="351"/>
      <c r="S46" s="24"/>
      <c r="T46" s="26" t="s">
        <v>38</v>
      </c>
      <c r="U46" s="339"/>
      <c r="V46" s="1114" t="s">
        <v>126</v>
      </c>
    </row>
    <row r="47" spans="1:22" ht="75">
      <c r="A47" s="304">
        <v>2</v>
      </c>
      <c r="B47" s="26" t="s">
        <v>127</v>
      </c>
      <c r="C47" s="26" t="s">
        <v>128</v>
      </c>
      <c r="D47" s="26" t="s">
        <v>129</v>
      </c>
      <c r="E47" s="26" t="s">
        <v>130</v>
      </c>
      <c r="F47" s="27" t="s">
        <v>122</v>
      </c>
      <c r="G47" s="339"/>
      <c r="H47" s="24">
        <f t="shared" ref="H47:H80" si="2">M47+P47+S47</f>
        <v>4200000</v>
      </c>
      <c r="I47" s="339"/>
      <c r="J47" s="339"/>
      <c r="K47" s="351" t="s">
        <v>131</v>
      </c>
      <c r="L47" s="351" t="s">
        <v>132</v>
      </c>
      <c r="M47" s="24">
        <v>4200000</v>
      </c>
      <c r="N47" s="351"/>
      <c r="O47" s="351"/>
      <c r="P47" s="24"/>
      <c r="Q47" s="351"/>
      <c r="R47" s="351"/>
      <c r="S47" s="24"/>
      <c r="T47" s="26" t="s">
        <v>38</v>
      </c>
      <c r="U47" s="1115"/>
      <c r="V47" s="1114" t="s">
        <v>133</v>
      </c>
    </row>
    <row r="48" spans="1:22" ht="225">
      <c r="A48" s="304">
        <v>3</v>
      </c>
      <c r="B48" s="26" t="s">
        <v>134</v>
      </c>
      <c r="C48" s="26" t="s">
        <v>135</v>
      </c>
      <c r="D48" s="26" t="s">
        <v>136</v>
      </c>
      <c r="E48" s="26" t="s">
        <v>137</v>
      </c>
      <c r="F48" s="27" t="s">
        <v>122</v>
      </c>
      <c r="G48" s="339"/>
      <c r="H48" s="24">
        <f t="shared" si="2"/>
        <v>200000</v>
      </c>
      <c r="I48" s="339"/>
      <c r="J48" s="339"/>
      <c r="K48" s="351" t="s">
        <v>124</v>
      </c>
      <c r="L48" s="351" t="s">
        <v>125</v>
      </c>
      <c r="M48" s="24">
        <v>200000</v>
      </c>
      <c r="N48" s="351"/>
      <c r="O48" s="351"/>
      <c r="P48" s="24"/>
      <c r="Q48" s="351"/>
      <c r="R48" s="351"/>
      <c r="S48" s="24"/>
      <c r="T48" s="26" t="s">
        <v>38</v>
      </c>
      <c r="U48" s="339"/>
      <c r="V48" s="1114" t="s">
        <v>138</v>
      </c>
    </row>
    <row r="49" spans="1:22" ht="105">
      <c r="A49" s="304">
        <v>4</v>
      </c>
      <c r="B49" s="26" t="s">
        <v>139</v>
      </c>
      <c r="C49" s="26" t="s">
        <v>140</v>
      </c>
      <c r="D49" s="26" t="s">
        <v>141</v>
      </c>
      <c r="E49" s="26" t="s">
        <v>142</v>
      </c>
      <c r="F49" s="27" t="s">
        <v>122</v>
      </c>
      <c r="G49" s="339"/>
      <c r="H49" s="24">
        <f t="shared" si="2"/>
        <v>20000</v>
      </c>
      <c r="I49" s="339"/>
      <c r="J49" s="339"/>
      <c r="K49" s="351" t="s">
        <v>131</v>
      </c>
      <c r="L49" s="351" t="s">
        <v>125</v>
      </c>
      <c r="M49" s="24">
        <v>20000</v>
      </c>
      <c r="N49" s="351"/>
      <c r="O49" s="351"/>
      <c r="P49" s="24"/>
      <c r="Q49" s="351"/>
      <c r="R49" s="351"/>
      <c r="S49" s="24"/>
      <c r="T49" s="26" t="s">
        <v>38</v>
      </c>
      <c r="U49" s="339"/>
      <c r="V49" s="720" t="s">
        <v>143</v>
      </c>
    </row>
    <row r="50" spans="1:22" ht="285">
      <c r="A50" s="304">
        <v>5</v>
      </c>
      <c r="B50" s="26" t="s">
        <v>118</v>
      </c>
      <c r="C50" s="26" t="s">
        <v>144</v>
      </c>
      <c r="D50" s="26" t="s">
        <v>145</v>
      </c>
      <c r="E50" s="26" t="s">
        <v>146</v>
      </c>
      <c r="F50" s="27" t="s">
        <v>122</v>
      </c>
      <c r="G50" s="339"/>
      <c r="H50" s="24">
        <f t="shared" si="2"/>
        <v>4200000</v>
      </c>
      <c r="I50" s="339"/>
      <c r="J50" s="339"/>
      <c r="K50" s="351" t="s">
        <v>131</v>
      </c>
      <c r="L50" s="351"/>
      <c r="M50" s="24">
        <v>4200000</v>
      </c>
      <c r="N50" s="351"/>
      <c r="O50" s="351"/>
      <c r="P50" s="24"/>
      <c r="Q50" s="351"/>
      <c r="R50" s="351"/>
      <c r="S50" s="24"/>
      <c r="T50" s="26" t="s">
        <v>38</v>
      </c>
      <c r="U50" s="339"/>
      <c r="V50" s="1114" t="s">
        <v>147</v>
      </c>
    </row>
    <row r="51" spans="1:22" ht="90">
      <c r="A51" s="304">
        <v>6</v>
      </c>
      <c r="B51" s="26" t="s">
        <v>118</v>
      </c>
      <c r="C51" s="26" t="s">
        <v>135</v>
      </c>
      <c r="D51" s="26" t="s">
        <v>148</v>
      </c>
      <c r="E51" s="26" t="s">
        <v>149</v>
      </c>
      <c r="F51" s="27" t="s">
        <v>122</v>
      </c>
      <c r="G51" s="343"/>
      <c r="H51" s="24">
        <f t="shared" si="2"/>
        <v>200000</v>
      </c>
      <c r="I51" s="343"/>
      <c r="J51" s="343"/>
      <c r="K51" s="351" t="s">
        <v>124</v>
      </c>
      <c r="L51" s="351" t="s">
        <v>150</v>
      </c>
      <c r="M51" s="24">
        <v>200000</v>
      </c>
      <c r="N51" s="351"/>
      <c r="O51" s="351"/>
      <c r="P51" s="24"/>
      <c r="Q51" s="351"/>
      <c r="R51" s="351"/>
      <c r="S51" s="24"/>
      <c r="T51" s="26" t="s">
        <v>38</v>
      </c>
      <c r="U51" s="343"/>
      <c r="V51" s="720" t="s">
        <v>151</v>
      </c>
    </row>
    <row r="52" spans="1:22" ht="120">
      <c r="A52" s="304">
        <v>7</v>
      </c>
      <c r="B52" s="26" t="s">
        <v>152</v>
      </c>
      <c r="C52" s="26" t="s">
        <v>153</v>
      </c>
      <c r="D52" s="26" t="s">
        <v>154</v>
      </c>
      <c r="E52" s="26" t="s">
        <v>155</v>
      </c>
      <c r="F52" s="27" t="s">
        <v>122</v>
      </c>
      <c r="G52" s="343"/>
      <c r="H52" s="24">
        <f t="shared" si="2"/>
        <v>300000</v>
      </c>
      <c r="I52" s="343"/>
      <c r="J52" s="343"/>
      <c r="K52" s="351" t="s">
        <v>131</v>
      </c>
      <c r="L52" s="351" t="s">
        <v>125</v>
      </c>
      <c r="M52" s="24">
        <v>300000</v>
      </c>
      <c r="N52" s="351"/>
      <c r="O52" s="351"/>
      <c r="P52" s="24"/>
      <c r="Q52" s="351"/>
      <c r="R52" s="351"/>
      <c r="S52" s="24"/>
      <c r="T52" s="26" t="s">
        <v>38</v>
      </c>
      <c r="U52" s="343"/>
      <c r="V52" s="26" t="s">
        <v>156</v>
      </c>
    </row>
    <row r="53" spans="1:22" ht="180">
      <c r="A53" s="304">
        <v>8</v>
      </c>
      <c r="B53" s="26"/>
      <c r="C53" s="26"/>
      <c r="D53" s="26" t="s">
        <v>157</v>
      </c>
      <c r="E53" s="26" t="s">
        <v>158</v>
      </c>
      <c r="F53" s="27" t="s">
        <v>122</v>
      </c>
      <c r="G53" s="343"/>
      <c r="H53" s="24">
        <f t="shared" si="2"/>
        <v>800000</v>
      </c>
      <c r="I53" s="343"/>
      <c r="J53" s="343"/>
      <c r="K53" s="351" t="s">
        <v>131</v>
      </c>
      <c r="L53" s="351" t="s">
        <v>125</v>
      </c>
      <c r="M53" s="24">
        <v>800000</v>
      </c>
      <c r="N53" s="351"/>
      <c r="O53" s="351"/>
      <c r="P53" s="24"/>
      <c r="Q53" s="351"/>
      <c r="R53" s="351"/>
      <c r="S53" s="24"/>
      <c r="T53" s="26" t="s">
        <v>38</v>
      </c>
      <c r="U53" s="343"/>
      <c r="V53" s="26" t="s">
        <v>159</v>
      </c>
    </row>
    <row r="54" spans="1:22" ht="165">
      <c r="A54" s="304">
        <v>9</v>
      </c>
      <c r="B54" s="26" t="s">
        <v>160</v>
      </c>
      <c r="C54" s="26" t="s">
        <v>161</v>
      </c>
      <c r="D54" s="26" t="s">
        <v>162</v>
      </c>
      <c r="E54" s="1116" t="s">
        <v>163</v>
      </c>
      <c r="F54" s="27" t="s">
        <v>122</v>
      </c>
      <c r="G54" s="343"/>
      <c r="H54" s="24">
        <f t="shared" si="2"/>
        <v>1000000</v>
      </c>
      <c r="I54" s="343"/>
      <c r="J54" s="343"/>
      <c r="K54" s="351" t="s">
        <v>131</v>
      </c>
      <c r="L54" s="351" t="s">
        <v>125</v>
      </c>
      <c r="M54" s="24">
        <v>1000000</v>
      </c>
      <c r="N54" s="351"/>
      <c r="O54" s="351"/>
      <c r="P54" s="24"/>
      <c r="Q54" s="351"/>
      <c r="R54" s="351"/>
      <c r="S54" s="24"/>
      <c r="T54" s="26" t="s">
        <v>38</v>
      </c>
      <c r="U54" s="343"/>
      <c r="V54" s="26"/>
    </row>
    <row r="55" spans="1:22" ht="120">
      <c r="A55" s="304">
        <v>10</v>
      </c>
      <c r="B55" s="26" t="s">
        <v>164</v>
      </c>
      <c r="C55" s="26" t="s">
        <v>165</v>
      </c>
      <c r="D55" s="26" t="s">
        <v>166</v>
      </c>
      <c r="E55" s="26" t="s">
        <v>167</v>
      </c>
      <c r="F55" s="27" t="s">
        <v>122</v>
      </c>
      <c r="G55" s="343"/>
      <c r="H55" s="24">
        <f t="shared" si="2"/>
        <v>5000000</v>
      </c>
      <c r="I55" s="343"/>
      <c r="J55" s="343"/>
      <c r="K55" s="351" t="s">
        <v>131</v>
      </c>
      <c r="L55" s="351" t="s">
        <v>168</v>
      </c>
      <c r="M55" s="24">
        <v>5000000</v>
      </c>
      <c r="N55" s="351"/>
      <c r="O55" s="351"/>
      <c r="P55" s="24"/>
      <c r="Q55" s="351"/>
      <c r="R55" s="351"/>
      <c r="S55" s="24"/>
      <c r="T55" s="26" t="s">
        <v>38</v>
      </c>
      <c r="U55" s="343"/>
      <c r="V55" s="343"/>
    </row>
    <row r="56" spans="1:22" ht="120">
      <c r="A56" s="304">
        <v>11</v>
      </c>
      <c r="B56" s="26" t="s">
        <v>164</v>
      </c>
      <c r="C56" s="26" t="s">
        <v>165</v>
      </c>
      <c r="D56" s="26" t="s">
        <v>169</v>
      </c>
      <c r="E56" s="26" t="s">
        <v>170</v>
      </c>
      <c r="F56" s="27" t="s">
        <v>122</v>
      </c>
      <c r="G56" s="343"/>
      <c r="H56" s="24">
        <f t="shared" si="2"/>
        <v>200000</v>
      </c>
      <c r="I56" s="343"/>
      <c r="J56" s="343"/>
      <c r="K56" s="351" t="s">
        <v>131</v>
      </c>
      <c r="L56" s="351" t="s">
        <v>125</v>
      </c>
      <c r="M56" s="24">
        <v>200000</v>
      </c>
      <c r="N56" s="351"/>
      <c r="O56" s="351"/>
      <c r="P56" s="24"/>
      <c r="Q56" s="351"/>
      <c r="R56" s="351"/>
      <c r="S56" s="24"/>
      <c r="T56" s="26" t="s">
        <v>38</v>
      </c>
      <c r="U56" s="343"/>
      <c r="V56" s="343"/>
    </row>
    <row r="57" spans="1:22" ht="90">
      <c r="A57" s="304">
        <v>12</v>
      </c>
      <c r="B57" s="26" t="s">
        <v>164</v>
      </c>
      <c r="C57" s="26"/>
      <c r="D57" s="26" t="s">
        <v>171</v>
      </c>
      <c r="E57" s="26" t="s">
        <v>172</v>
      </c>
      <c r="F57" s="27" t="s">
        <v>122</v>
      </c>
      <c r="G57" s="343"/>
      <c r="H57" s="24">
        <f t="shared" si="2"/>
        <v>900000</v>
      </c>
      <c r="I57" s="343"/>
      <c r="J57" s="343"/>
      <c r="K57" s="351" t="s">
        <v>131</v>
      </c>
      <c r="L57" s="351" t="s">
        <v>125</v>
      </c>
      <c r="M57" s="24">
        <v>900000</v>
      </c>
      <c r="N57" s="351"/>
      <c r="O57" s="351"/>
      <c r="P57" s="24"/>
      <c r="Q57" s="351"/>
      <c r="R57" s="351"/>
      <c r="S57" s="24"/>
      <c r="T57" s="26" t="s">
        <v>38</v>
      </c>
      <c r="U57" s="343"/>
      <c r="V57" s="343"/>
    </row>
    <row r="58" spans="1:22" ht="90">
      <c r="A58" s="304">
        <v>13</v>
      </c>
      <c r="B58" s="26" t="s">
        <v>164</v>
      </c>
      <c r="C58" s="26"/>
      <c r="D58" s="26" t="s">
        <v>173</v>
      </c>
      <c r="E58" s="26" t="s">
        <v>174</v>
      </c>
      <c r="F58" s="27" t="s">
        <v>122</v>
      </c>
      <c r="G58" s="343"/>
      <c r="H58" s="24">
        <f t="shared" si="2"/>
        <v>60000</v>
      </c>
      <c r="I58" s="343"/>
      <c r="J58" s="343"/>
      <c r="K58" s="351" t="s">
        <v>131</v>
      </c>
      <c r="L58" s="351" t="s">
        <v>125</v>
      </c>
      <c r="M58" s="24">
        <v>60000</v>
      </c>
      <c r="N58" s="351"/>
      <c r="O58" s="351"/>
      <c r="P58" s="24"/>
      <c r="Q58" s="351"/>
      <c r="R58" s="351"/>
      <c r="S58" s="24"/>
      <c r="T58" s="26" t="s">
        <v>38</v>
      </c>
      <c r="U58" s="343"/>
      <c r="V58" s="343"/>
    </row>
    <row r="59" spans="1:22" ht="165" customHeight="1">
      <c r="A59" s="304">
        <v>14</v>
      </c>
      <c r="B59" s="26" t="s">
        <v>164</v>
      </c>
      <c r="C59" s="26" t="s">
        <v>175</v>
      </c>
      <c r="D59" s="26" t="s">
        <v>176</v>
      </c>
      <c r="E59" s="26" t="s">
        <v>177</v>
      </c>
      <c r="F59" s="27" t="s">
        <v>122</v>
      </c>
      <c r="G59" s="343"/>
      <c r="H59" s="24">
        <f t="shared" si="2"/>
        <v>1300000</v>
      </c>
      <c r="I59" s="343"/>
      <c r="J59" s="343"/>
      <c r="K59" s="351" t="s">
        <v>131</v>
      </c>
      <c r="L59" s="351" t="s">
        <v>125</v>
      </c>
      <c r="M59" s="24">
        <v>1300000</v>
      </c>
      <c r="N59" s="351"/>
      <c r="O59" s="351"/>
      <c r="P59" s="24"/>
      <c r="Q59" s="351"/>
      <c r="R59" s="351"/>
      <c r="S59" s="24"/>
      <c r="T59" s="26" t="s">
        <v>38</v>
      </c>
      <c r="U59" s="343"/>
      <c r="V59" s="343"/>
    </row>
    <row r="60" spans="1:22" ht="234.75" customHeight="1">
      <c r="A60" s="304">
        <v>15</v>
      </c>
      <c r="B60" s="26" t="s">
        <v>164</v>
      </c>
      <c r="C60" s="26"/>
      <c r="D60" s="26" t="s">
        <v>178</v>
      </c>
      <c r="E60" s="26" t="s">
        <v>179</v>
      </c>
      <c r="F60" s="27" t="s">
        <v>122</v>
      </c>
      <c r="G60" s="343"/>
      <c r="H60" s="24">
        <f t="shared" si="2"/>
        <v>30000</v>
      </c>
      <c r="I60" s="343"/>
      <c r="J60" s="343"/>
      <c r="K60" s="351" t="s">
        <v>131</v>
      </c>
      <c r="L60" s="351" t="s">
        <v>125</v>
      </c>
      <c r="M60" s="24">
        <v>30000</v>
      </c>
      <c r="N60" s="351"/>
      <c r="O60" s="351"/>
      <c r="P60" s="24"/>
      <c r="Q60" s="351"/>
      <c r="R60" s="351"/>
      <c r="S60" s="24"/>
      <c r="T60" s="26" t="s">
        <v>38</v>
      </c>
      <c r="U60" s="343"/>
      <c r="V60" s="343"/>
    </row>
    <row r="61" spans="1:22" ht="167.25" customHeight="1">
      <c r="A61" s="304">
        <v>16</v>
      </c>
      <c r="B61" s="26" t="s">
        <v>164</v>
      </c>
      <c r="C61" s="26"/>
      <c r="D61" s="26" t="s">
        <v>180</v>
      </c>
      <c r="E61" s="26" t="s">
        <v>181</v>
      </c>
      <c r="F61" s="27" t="s">
        <v>122</v>
      </c>
      <c r="G61" s="343"/>
      <c r="H61" s="24">
        <f t="shared" si="2"/>
        <v>910000</v>
      </c>
      <c r="I61" s="343"/>
      <c r="J61" s="343"/>
      <c r="K61" s="351" t="s">
        <v>131</v>
      </c>
      <c r="L61" s="351" t="s">
        <v>125</v>
      </c>
      <c r="M61" s="24">
        <v>910000</v>
      </c>
      <c r="N61" s="351"/>
      <c r="O61" s="351"/>
      <c r="P61" s="24"/>
      <c r="Q61" s="351"/>
      <c r="R61" s="351"/>
      <c r="S61" s="24"/>
      <c r="T61" s="26" t="s">
        <v>38</v>
      </c>
      <c r="U61" s="343"/>
      <c r="V61" s="343"/>
    </row>
    <row r="62" spans="1:22" ht="75">
      <c r="A62" s="304">
        <v>17</v>
      </c>
      <c r="B62" s="26" t="s">
        <v>164</v>
      </c>
      <c r="C62" s="26"/>
      <c r="D62" s="26" t="s">
        <v>182</v>
      </c>
      <c r="E62" s="26" t="s">
        <v>183</v>
      </c>
      <c r="F62" s="27" t="s">
        <v>122</v>
      </c>
      <c r="G62" s="343"/>
      <c r="H62" s="24">
        <f t="shared" si="2"/>
        <v>500000</v>
      </c>
      <c r="I62" s="343"/>
      <c r="J62" s="343"/>
      <c r="K62" s="351" t="s">
        <v>131</v>
      </c>
      <c r="L62" s="351" t="s">
        <v>125</v>
      </c>
      <c r="M62" s="24">
        <v>500000</v>
      </c>
      <c r="N62" s="351"/>
      <c r="O62" s="351"/>
      <c r="P62" s="24"/>
      <c r="Q62" s="351"/>
      <c r="R62" s="351"/>
      <c r="S62" s="24"/>
      <c r="T62" s="26" t="s">
        <v>38</v>
      </c>
      <c r="U62" s="343"/>
      <c r="V62" s="343"/>
    </row>
    <row r="63" spans="1:22" ht="45">
      <c r="A63" s="304">
        <v>18</v>
      </c>
      <c r="B63" s="26" t="s">
        <v>164</v>
      </c>
      <c r="C63" s="26"/>
      <c r="D63" s="26" t="s">
        <v>184</v>
      </c>
      <c r="E63" s="26" t="s">
        <v>185</v>
      </c>
      <c r="F63" s="27" t="s">
        <v>122</v>
      </c>
      <c r="G63" s="343"/>
      <c r="H63" s="24">
        <f t="shared" si="2"/>
        <v>64596</v>
      </c>
      <c r="I63" s="343"/>
      <c r="J63" s="343"/>
      <c r="K63" s="351" t="s">
        <v>131</v>
      </c>
      <c r="L63" s="351"/>
      <c r="M63" s="24">
        <v>64596</v>
      </c>
      <c r="N63" s="351"/>
      <c r="O63" s="351"/>
      <c r="P63" s="24"/>
      <c r="Q63" s="351"/>
      <c r="R63" s="351"/>
      <c r="S63" s="24"/>
      <c r="T63" s="26" t="s">
        <v>38</v>
      </c>
      <c r="U63" s="343"/>
      <c r="V63" s="343"/>
    </row>
    <row r="64" spans="1:22" ht="105">
      <c r="A64" s="304">
        <v>19</v>
      </c>
      <c r="B64" s="26" t="s">
        <v>186</v>
      </c>
      <c r="C64" s="26" t="s">
        <v>187</v>
      </c>
      <c r="D64" s="26" t="s">
        <v>188</v>
      </c>
      <c r="E64" s="26" t="s">
        <v>189</v>
      </c>
      <c r="F64" s="27" t="s">
        <v>122</v>
      </c>
      <c r="G64" s="343"/>
      <c r="H64" s="24">
        <f t="shared" si="2"/>
        <v>45000</v>
      </c>
      <c r="I64" s="343"/>
      <c r="J64" s="343"/>
      <c r="K64" s="351" t="s">
        <v>131</v>
      </c>
      <c r="L64" s="351" t="s">
        <v>125</v>
      </c>
      <c r="M64" s="24">
        <v>45000</v>
      </c>
      <c r="N64" s="351"/>
      <c r="O64" s="351"/>
      <c r="P64" s="24"/>
      <c r="Q64" s="351"/>
      <c r="R64" s="351"/>
      <c r="S64" s="24"/>
      <c r="T64" s="26" t="s">
        <v>38</v>
      </c>
      <c r="U64" s="343"/>
      <c r="V64" s="343"/>
    </row>
    <row r="65" spans="1:22" ht="285">
      <c r="A65" s="304">
        <v>20</v>
      </c>
      <c r="B65" s="26" t="s">
        <v>164</v>
      </c>
      <c r="C65" s="26"/>
      <c r="D65" s="26" t="s">
        <v>190</v>
      </c>
      <c r="E65" s="26" t="s">
        <v>191</v>
      </c>
      <c r="F65" s="27" t="s">
        <v>122</v>
      </c>
      <c r="G65" s="343"/>
      <c r="H65" s="24">
        <f t="shared" si="2"/>
        <v>50000</v>
      </c>
      <c r="I65" s="343"/>
      <c r="J65" s="343"/>
      <c r="K65" s="351" t="s">
        <v>131</v>
      </c>
      <c r="L65" s="351" t="s">
        <v>125</v>
      </c>
      <c r="M65" s="24">
        <v>50000</v>
      </c>
      <c r="N65" s="351"/>
      <c r="O65" s="351"/>
      <c r="P65" s="24"/>
      <c r="Q65" s="351"/>
      <c r="R65" s="351"/>
      <c r="S65" s="24"/>
      <c r="T65" s="26" t="s">
        <v>38</v>
      </c>
      <c r="U65" s="343"/>
      <c r="V65" s="343"/>
    </row>
    <row r="66" spans="1:22" ht="75">
      <c r="A66" s="304">
        <v>21</v>
      </c>
      <c r="B66" s="26" t="s">
        <v>192</v>
      </c>
      <c r="C66" s="26" t="s">
        <v>193</v>
      </c>
      <c r="D66" s="26" t="s">
        <v>194</v>
      </c>
      <c r="E66" s="26" t="s">
        <v>195</v>
      </c>
      <c r="F66" s="27" t="s">
        <v>122</v>
      </c>
      <c r="G66" s="343"/>
      <c r="H66" s="24">
        <f t="shared" si="2"/>
        <v>150000</v>
      </c>
      <c r="I66" s="343"/>
      <c r="J66" s="343"/>
      <c r="K66" s="351" t="s">
        <v>131</v>
      </c>
      <c r="L66" s="351" t="s">
        <v>125</v>
      </c>
      <c r="M66" s="24">
        <v>150000</v>
      </c>
      <c r="N66" s="351"/>
      <c r="O66" s="351"/>
      <c r="P66" s="24"/>
      <c r="Q66" s="351"/>
      <c r="R66" s="351"/>
      <c r="S66" s="24"/>
      <c r="T66" s="26" t="s">
        <v>38</v>
      </c>
      <c r="U66" s="343"/>
      <c r="V66" s="343"/>
    </row>
    <row r="67" spans="1:22" ht="75">
      <c r="A67" s="304">
        <v>22</v>
      </c>
      <c r="B67" s="26" t="s">
        <v>192</v>
      </c>
      <c r="C67" s="26"/>
      <c r="D67" s="26" t="s">
        <v>196</v>
      </c>
      <c r="E67" s="26" t="s">
        <v>197</v>
      </c>
      <c r="F67" s="27" t="s">
        <v>122</v>
      </c>
      <c r="G67" s="343"/>
      <c r="H67" s="24">
        <f t="shared" si="2"/>
        <v>60000</v>
      </c>
      <c r="I67" s="343"/>
      <c r="J67" s="343"/>
      <c r="K67" s="351" t="s">
        <v>131</v>
      </c>
      <c r="L67" s="351" t="s">
        <v>125</v>
      </c>
      <c r="M67" s="24">
        <v>60000</v>
      </c>
      <c r="N67" s="351"/>
      <c r="O67" s="351"/>
      <c r="P67" s="24"/>
      <c r="Q67" s="351"/>
      <c r="R67" s="351"/>
      <c r="S67" s="24"/>
      <c r="T67" s="26" t="s">
        <v>38</v>
      </c>
      <c r="U67" s="343"/>
      <c r="V67" s="26" t="s">
        <v>198</v>
      </c>
    </row>
    <row r="68" spans="1:22" ht="150">
      <c r="A68" s="304">
        <v>23</v>
      </c>
      <c r="B68" s="26" t="s">
        <v>192</v>
      </c>
      <c r="C68" s="26" t="s">
        <v>199</v>
      </c>
      <c r="D68" s="26" t="s">
        <v>200</v>
      </c>
      <c r="E68" s="26" t="s">
        <v>201</v>
      </c>
      <c r="F68" s="27" t="s">
        <v>122</v>
      </c>
      <c r="G68" s="343"/>
      <c r="H68" s="24">
        <f t="shared" si="2"/>
        <v>100000</v>
      </c>
      <c r="I68" s="343"/>
      <c r="J68" s="343"/>
      <c r="K68" s="351" t="s">
        <v>131</v>
      </c>
      <c r="L68" s="351" t="s">
        <v>125</v>
      </c>
      <c r="M68" s="24">
        <v>100000</v>
      </c>
      <c r="N68" s="351"/>
      <c r="O68" s="351"/>
      <c r="P68" s="24"/>
      <c r="Q68" s="351"/>
      <c r="R68" s="351"/>
      <c r="S68" s="24"/>
      <c r="T68" s="26" t="s">
        <v>38</v>
      </c>
      <c r="U68" s="343"/>
      <c r="V68" s="26" t="s">
        <v>202</v>
      </c>
    </row>
    <row r="69" spans="1:22" ht="90">
      <c r="A69" s="304">
        <v>24</v>
      </c>
      <c r="B69" s="26" t="s">
        <v>192</v>
      </c>
      <c r="C69" s="26" t="s">
        <v>203</v>
      </c>
      <c r="D69" s="26" t="s">
        <v>204</v>
      </c>
      <c r="E69" s="26" t="s">
        <v>205</v>
      </c>
      <c r="F69" s="27" t="s">
        <v>122</v>
      </c>
      <c r="G69" s="343"/>
      <c r="H69" s="24">
        <f t="shared" si="2"/>
        <v>200000</v>
      </c>
      <c r="I69" s="343"/>
      <c r="J69" s="343"/>
      <c r="K69" s="351" t="s">
        <v>131</v>
      </c>
      <c r="L69" s="351" t="s">
        <v>125</v>
      </c>
      <c r="M69" s="24">
        <v>200000</v>
      </c>
      <c r="N69" s="343"/>
      <c r="O69" s="343"/>
      <c r="P69" s="24"/>
      <c r="Q69" s="343"/>
      <c r="R69" s="351"/>
      <c r="S69" s="24"/>
      <c r="T69" s="26" t="s">
        <v>38</v>
      </c>
      <c r="U69" s="343"/>
      <c r="V69" s="26" t="s">
        <v>206</v>
      </c>
    </row>
    <row r="70" spans="1:22" ht="45">
      <c r="A70" s="304">
        <v>25</v>
      </c>
      <c r="B70" s="26" t="s">
        <v>192</v>
      </c>
      <c r="C70" s="26"/>
      <c r="D70" s="26" t="s">
        <v>207</v>
      </c>
      <c r="E70" s="26" t="s">
        <v>208</v>
      </c>
      <c r="F70" s="27" t="s">
        <v>122</v>
      </c>
      <c r="G70" s="343"/>
      <c r="H70" s="24">
        <f t="shared" si="2"/>
        <v>80000</v>
      </c>
      <c r="I70" s="343"/>
      <c r="J70" s="343"/>
      <c r="K70" s="351" t="s">
        <v>131</v>
      </c>
      <c r="L70" s="351" t="s">
        <v>125</v>
      </c>
      <c r="M70" s="24">
        <v>80000</v>
      </c>
      <c r="N70" s="343"/>
      <c r="O70" s="343"/>
      <c r="P70" s="24"/>
      <c r="Q70" s="343"/>
      <c r="R70" s="351"/>
      <c r="S70" s="24"/>
      <c r="T70" s="26" t="s">
        <v>38</v>
      </c>
      <c r="U70" s="343"/>
      <c r="V70" s="26" t="s">
        <v>209</v>
      </c>
    </row>
    <row r="71" spans="1:22" ht="90">
      <c r="A71" s="304">
        <v>26</v>
      </c>
      <c r="B71" s="26" t="s">
        <v>192</v>
      </c>
      <c r="C71" s="26" t="s">
        <v>203</v>
      </c>
      <c r="D71" s="26" t="s">
        <v>210</v>
      </c>
      <c r="E71" s="26" t="s">
        <v>211</v>
      </c>
      <c r="F71" s="27" t="s">
        <v>122</v>
      </c>
      <c r="G71" s="343"/>
      <c r="H71" s="24">
        <f t="shared" si="2"/>
        <v>70000</v>
      </c>
      <c r="I71" s="343"/>
      <c r="J71" s="343"/>
      <c r="K71" s="351" t="s">
        <v>131</v>
      </c>
      <c r="L71" s="351" t="s">
        <v>125</v>
      </c>
      <c r="M71" s="24">
        <v>70000</v>
      </c>
      <c r="N71" s="343"/>
      <c r="O71" s="343"/>
      <c r="P71" s="24"/>
      <c r="Q71" s="343"/>
      <c r="R71" s="351"/>
      <c r="S71" s="24"/>
      <c r="T71" s="26" t="s">
        <v>38</v>
      </c>
      <c r="U71" s="343"/>
      <c r="V71" s="26" t="s">
        <v>212</v>
      </c>
    </row>
    <row r="72" spans="1:22" ht="75">
      <c r="A72" s="304">
        <v>27</v>
      </c>
      <c r="B72" s="26" t="s">
        <v>192</v>
      </c>
      <c r="C72" s="26"/>
      <c r="D72" s="26" t="s">
        <v>213</v>
      </c>
      <c r="E72" s="26" t="s">
        <v>214</v>
      </c>
      <c r="F72" s="27" t="s">
        <v>122</v>
      </c>
      <c r="G72" s="343"/>
      <c r="H72" s="24">
        <f t="shared" si="2"/>
        <v>75000</v>
      </c>
      <c r="I72" s="343"/>
      <c r="J72" s="343"/>
      <c r="K72" s="351" t="s">
        <v>131</v>
      </c>
      <c r="L72" s="351" t="s">
        <v>125</v>
      </c>
      <c r="M72" s="24">
        <v>75000</v>
      </c>
      <c r="N72" s="343"/>
      <c r="O72" s="343"/>
      <c r="P72" s="24"/>
      <c r="Q72" s="343"/>
      <c r="R72" s="351"/>
      <c r="S72" s="24"/>
      <c r="T72" s="26" t="s">
        <v>38</v>
      </c>
      <c r="U72" s="343"/>
      <c r="V72" s="26" t="s">
        <v>215</v>
      </c>
    </row>
    <row r="73" spans="1:22" ht="75">
      <c r="A73" s="304">
        <v>28</v>
      </c>
      <c r="B73" s="26" t="s">
        <v>192</v>
      </c>
      <c r="C73" s="26"/>
      <c r="D73" s="26" t="s">
        <v>216</v>
      </c>
      <c r="E73" s="26" t="s">
        <v>217</v>
      </c>
      <c r="F73" s="27" t="s">
        <v>122</v>
      </c>
      <c r="G73" s="343"/>
      <c r="H73" s="24">
        <f t="shared" si="2"/>
        <v>130000</v>
      </c>
      <c r="I73" s="343"/>
      <c r="J73" s="343"/>
      <c r="K73" s="351" t="s">
        <v>131</v>
      </c>
      <c r="L73" s="351" t="s">
        <v>125</v>
      </c>
      <c r="M73" s="24">
        <v>130000</v>
      </c>
      <c r="N73" s="343"/>
      <c r="O73" s="343"/>
      <c r="P73" s="24"/>
      <c r="Q73" s="343"/>
      <c r="R73" s="351"/>
      <c r="S73" s="24"/>
      <c r="T73" s="26" t="s">
        <v>38</v>
      </c>
      <c r="U73" s="343"/>
      <c r="V73" s="26" t="s">
        <v>218</v>
      </c>
    </row>
    <row r="74" spans="1:22" ht="90">
      <c r="A74" s="304">
        <v>29</v>
      </c>
      <c r="B74" s="26" t="s">
        <v>192</v>
      </c>
      <c r="C74" s="26" t="s">
        <v>203</v>
      </c>
      <c r="D74" s="26" t="s">
        <v>219</v>
      </c>
      <c r="E74" s="26" t="s">
        <v>220</v>
      </c>
      <c r="F74" s="27" t="s">
        <v>122</v>
      </c>
      <c r="G74" s="343"/>
      <c r="H74" s="24">
        <f t="shared" si="2"/>
        <v>170000</v>
      </c>
      <c r="I74" s="343"/>
      <c r="J74" s="343"/>
      <c r="K74" s="351" t="s">
        <v>131</v>
      </c>
      <c r="L74" s="351" t="s">
        <v>125</v>
      </c>
      <c r="M74" s="24">
        <v>170000</v>
      </c>
      <c r="N74" s="343"/>
      <c r="O74" s="343"/>
      <c r="P74" s="24"/>
      <c r="Q74" s="343"/>
      <c r="R74" s="351"/>
      <c r="S74" s="24"/>
      <c r="T74" s="26" t="s">
        <v>38</v>
      </c>
      <c r="U74" s="343"/>
      <c r="V74" s="26" t="s">
        <v>221</v>
      </c>
    </row>
    <row r="75" spans="1:22" ht="45">
      <c r="A75" s="304">
        <v>30</v>
      </c>
      <c r="B75" s="26" t="s">
        <v>192</v>
      </c>
      <c r="C75" s="26"/>
      <c r="D75" s="26" t="s">
        <v>222</v>
      </c>
      <c r="E75" s="26" t="s">
        <v>223</v>
      </c>
      <c r="F75" s="27" t="s">
        <v>122</v>
      </c>
      <c r="G75" s="343"/>
      <c r="H75" s="24">
        <f t="shared" si="2"/>
        <v>45000</v>
      </c>
      <c r="I75" s="343"/>
      <c r="J75" s="343"/>
      <c r="K75" s="351" t="s">
        <v>131</v>
      </c>
      <c r="L75" s="351" t="s">
        <v>125</v>
      </c>
      <c r="M75" s="24">
        <v>45000</v>
      </c>
      <c r="N75" s="343"/>
      <c r="O75" s="343"/>
      <c r="P75" s="24"/>
      <c r="Q75" s="343"/>
      <c r="R75" s="351"/>
      <c r="S75" s="24"/>
      <c r="T75" s="26" t="s">
        <v>38</v>
      </c>
      <c r="U75" s="343"/>
      <c r="V75" s="26" t="s">
        <v>224</v>
      </c>
    </row>
    <row r="76" spans="1:22" ht="90">
      <c r="A76" s="304">
        <v>31</v>
      </c>
      <c r="B76" s="26" t="s">
        <v>192</v>
      </c>
      <c r="C76" s="26"/>
      <c r="D76" s="26" t="s">
        <v>225</v>
      </c>
      <c r="E76" s="26" t="s">
        <v>226</v>
      </c>
      <c r="F76" s="27" t="s">
        <v>122</v>
      </c>
      <c r="G76" s="343"/>
      <c r="H76" s="24">
        <f t="shared" si="2"/>
        <v>110000</v>
      </c>
      <c r="I76" s="343"/>
      <c r="J76" s="343"/>
      <c r="K76" s="351" t="s">
        <v>131</v>
      </c>
      <c r="L76" s="351" t="s">
        <v>125</v>
      </c>
      <c r="M76" s="24">
        <v>110000</v>
      </c>
      <c r="N76" s="343"/>
      <c r="O76" s="343"/>
      <c r="P76" s="24"/>
      <c r="Q76" s="343"/>
      <c r="R76" s="351"/>
      <c r="S76" s="24"/>
      <c r="T76" s="26" t="s">
        <v>38</v>
      </c>
      <c r="U76" s="343"/>
      <c r="V76" s="26" t="s">
        <v>227</v>
      </c>
    </row>
    <row r="77" spans="1:22" ht="90">
      <c r="A77" s="304">
        <v>32</v>
      </c>
      <c r="B77" s="26" t="s">
        <v>192</v>
      </c>
      <c r="C77" s="26" t="s">
        <v>228</v>
      </c>
      <c r="D77" s="26" t="s">
        <v>229</v>
      </c>
      <c r="E77" s="26" t="s">
        <v>230</v>
      </c>
      <c r="F77" s="27" t="s">
        <v>122</v>
      </c>
      <c r="G77" s="343"/>
      <c r="H77" s="24">
        <f t="shared" si="2"/>
        <v>900000</v>
      </c>
      <c r="I77" s="343"/>
      <c r="J77" s="343"/>
      <c r="K77" s="351" t="s">
        <v>131</v>
      </c>
      <c r="L77" s="351" t="s">
        <v>125</v>
      </c>
      <c r="M77" s="24">
        <v>900000</v>
      </c>
      <c r="N77" s="343"/>
      <c r="O77" s="343"/>
      <c r="P77" s="24"/>
      <c r="Q77" s="343"/>
      <c r="R77" s="351"/>
      <c r="S77" s="24"/>
      <c r="T77" s="26" t="s">
        <v>38</v>
      </c>
      <c r="U77" s="343"/>
      <c r="V77" s="26" t="s">
        <v>231</v>
      </c>
    </row>
    <row r="78" spans="1:22" ht="90">
      <c r="A78" s="304">
        <v>33</v>
      </c>
      <c r="B78" s="26" t="s">
        <v>192</v>
      </c>
      <c r="C78" s="26" t="s">
        <v>203</v>
      </c>
      <c r="D78" s="26" t="s">
        <v>232</v>
      </c>
      <c r="E78" s="26" t="s">
        <v>233</v>
      </c>
      <c r="F78" s="27" t="s">
        <v>122</v>
      </c>
      <c r="G78" s="343"/>
      <c r="H78" s="24">
        <f t="shared" si="2"/>
        <v>25000</v>
      </c>
      <c r="I78" s="343"/>
      <c r="J78" s="343"/>
      <c r="K78" s="351" t="s">
        <v>131</v>
      </c>
      <c r="L78" s="351" t="s">
        <v>125</v>
      </c>
      <c r="M78" s="24">
        <v>25000</v>
      </c>
      <c r="N78" s="343"/>
      <c r="O78" s="343"/>
      <c r="P78" s="24"/>
      <c r="Q78" s="343"/>
      <c r="R78" s="351"/>
      <c r="S78" s="24"/>
      <c r="T78" s="26" t="s">
        <v>38</v>
      </c>
      <c r="U78" s="343"/>
      <c r="V78" s="26" t="s">
        <v>234</v>
      </c>
    </row>
    <row r="79" spans="1:22" ht="90">
      <c r="A79" s="304">
        <v>34</v>
      </c>
      <c r="B79" s="26" t="s">
        <v>192</v>
      </c>
      <c r="C79" s="26" t="s">
        <v>203</v>
      </c>
      <c r="D79" s="26" t="s">
        <v>235</v>
      </c>
      <c r="E79" s="26" t="s">
        <v>236</v>
      </c>
      <c r="F79" s="27" t="s">
        <v>122</v>
      </c>
      <c r="G79" s="343"/>
      <c r="H79" s="24">
        <f t="shared" si="2"/>
        <v>700000</v>
      </c>
      <c r="I79" s="343"/>
      <c r="J79" s="343"/>
      <c r="K79" s="351" t="s">
        <v>131</v>
      </c>
      <c r="L79" s="351" t="s">
        <v>125</v>
      </c>
      <c r="M79" s="24">
        <v>700000</v>
      </c>
      <c r="N79" s="343"/>
      <c r="O79" s="343"/>
      <c r="P79" s="24"/>
      <c r="Q79" s="343"/>
      <c r="R79" s="351"/>
      <c r="S79" s="24"/>
      <c r="T79" s="26" t="s">
        <v>38</v>
      </c>
      <c r="U79" s="343"/>
      <c r="V79" s="26"/>
    </row>
    <row r="80" spans="1:22" ht="150">
      <c r="A80" s="304">
        <v>35</v>
      </c>
      <c r="B80" s="26" t="s">
        <v>192</v>
      </c>
      <c r="C80" s="26"/>
      <c r="D80" s="26" t="s">
        <v>237</v>
      </c>
      <c r="E80" s="26" t="s">
        <v>238</v>
      </c>
      <c r="F80" s="27" t="s">
        <v>122</v>
      </c>
      <c r="G80" s="343"/>
      <c r="H80" s="24">
        <f t="shared" si="2"/>
        <v>70000</v>
      </c>
      <c r="I80" s="343"/>
      <c r="J80" s="343"/>
      <c r="K80" s="351" t="s">
        <v>131</v>
      </c>
      <c r="L80" s="351" t="s">
        <v>125</v>
      </c>
      <c r="M80" s="24">
        <v>70000</v>
      </c>
      <c r="N80" s="343"/>
      <c r="O80" s="343"/>
      <c r="P80" s="24"/>
      <c r="Q80" s="343"/>
      <c r="R80" s="351"/>
      <c r="S80" s="24"/>
      <c r="T80" s="26" t="s">
        <v>38</v>
      </c>
      <c r="U80" s="343"/>
      <c r="V80" s="26" t="s">
        <v>239</v>
      </c>
    </row>
    <row r="81" spans="1:22" ht="24" customHeight="1">
      <c r="A81" s="343"/>
      <c r="B81" s="1147" t="s">
        <v>98</v>
      </c>
      <c r="C81" s="1147"/>
      <c r="D81" s="1147"/>
      <c r="E81" s="1147"/>
      <c r="F81" s="1147"/>
      <c r="G81" s="343"/>
      <c r="H81" s="1117">
        <f>SUM(H46:H80)</f>
        <v>23864596</v>
      </c>
      <c r="I81" s="1118"/>
      <c r="J81" s="1118"/>
      <c r="K81" s="1118"/>
      <c r="L81" s="1118"/>
      <c r="M81" s="1117">
        <f>SUM(M46:M80)</f>
        <v>23864596</v>
      </c>
      <c r="N81" s="1119"/>
      <c r="O81" s="1119"/>
      <c r="P81" s="24">
        <f>SUM(P46:P80)</f>
        <v>0</v>
      </c>
      <c r="Q81" s="1119"/>
      <c r="R81" s="1120"/>
      <c r="S81" s="1117">
        <f>SUM(S46:S80)</f>
        <v>0</v>
      </c>
      <c r="T81" s="343"/>
      <c r="U81" s="343"/>
      <c r="V81" s="343"/>
    </row>
    <row r="82" spans="1:22" ht="42.75" customHeight="1">
      <c r="A82" s="1148" t="s">
        <v>240</v>
      </c>
      <c r="B82" s="1149"/>
      <c r="C82" s="1149"/>
      <c r="D82" s="1149"/>
      <c r="E82" s="1149"/>
      <c r="F82" s="1149"/>
      <c r="G82" s="1149"/>
      <c r="H82" s="1149"/>
      <c r="I82" s="1149"/>
      <c r="J82" s="1149"/>
      <c r="K82" s="1149"/>
      <c r="L82" s="1149"/>
      <c r="M82" s="1149"/>
      <c r="N82" s="1149"/>
      <c r="O82" s="1149"/>
      <c r="P82" s="1149"/>
      <c r="Q82" s="1149"/>
      <c r="R82" s="1149"/>
      <c r="S82" s="1149"/>
      <c r="T82" s="1149"/>
      <c r="U82" s="1149"/>
      <c r="V82" s="1150"/>
    </row>
    <row r="83" spans="1:22" ht="70.5" customHeight="1">
      <c r="A83" s="1121">
        <v>1</v>
      </c>
      <c r="B83" s="26" t="s">
        <v>31</v>
      </c>
      <c r="C83" s="26" t="s">
        <v>32</v>
      </c>
      <c r="D83" s="1064" t="s">
        <v>241</v>
      </c>
      <c r="E83" s="7" t="s">
        <v>242</v>
      </c>
      <c r="F83" s="27" t="s">
        <v>122</v>
      </c>
      <c r="G83" s="1122">
        <v>855000</v>
      </c>
      <c r="H83" s="1122">
        <v>45000</v>
      </c>
      <c r="I83" s="343"/>
      <c r="J83" s="343"/>
      <c r="K83" s="343"/>
      <c r="L83" s="343"/>
      <c r="M83" s="343"/>
      <c r="N83" s="1123" t="s">
        <v>36</v>
      </c>
      <c r="O83" s="1123" t="s">
        <v>243</v>
      </c>
      <c r="P83" s="1122">
        <v>900000</v>
      </c>
      <c r="Q83" s="343"/>
      <c r="R83" s="343"/>
      <c r="S83" s="1122">
        <v>774160</v>
      </c>
      <c r="T83" s="1124" t="s">
        <v>38</v>
      </c>
      <c r="U83" s="343"/>
      <c r="V83" s="1124" t="s">
        <v>244</v>
      </c>
    </row>
    <row r="84" spans="1:22" ht="66.75" customHeight="1">
      <c r="A84" s="1121">
        <v>2</v>
      </c>
      <c r="B84" s="26" t="s">
        <v>31</v>
      </c>
      <c r="C84" s="26" t="s">
        <v>32</v>
      </c>
      <c r="D84" s="1125" t="s">
        <v>245</v>
      </c>
      <c r="E84" s="7" t="s">
        <v>246</v>
      </c>
      <c r="F84" s="27" t="s">
        <v>122</v>
      </c>
      <c r="G84" s="1122">
        <v>237500</v>
      </c>
      <c r="H84" s="1122">
        <v>12500</v>
      </c>
      <c r="I84" s="1122"/>
      <c r="J84" s="343"/>
      <c r="K84" s="343"/>
      <c r="L84" s="343"/>
      <c r="M84" s="343"/>
      <c r="N84" s="1123" t="s">
        <v>36</v>
      </c>
      <c r="O84" s="1123" t="s">
        <v>74</v>
      </c>
      <c r="P84" s="1122">
        <v>250000</v>
      </c>
      <c r="Q84" s="343"/>
      <c r="R84" s="343"/>
      <c r="S84" s="1122">
        <v>323240</v>
      </c>
      <c r="T84" s="1124" t="s">
        <v>38</v>
      </c>
      <c r="U84" s="343"/>
      <c r="V84" s="343"/>
    </row>
    <row r="85" spans="1:22" ht="45">
      <c r="A85" s="1121">
        <v>3</v>
      </c>
      <c r="B85" s="26" t="s">
        <v>31</v>
      </c>
      <c r="C85" s="26" t="s">
        <v>32</v>
      </c>
      <c r="D85" s="1064" t="s">
        <v>247</v>
      </c>
      <c r="E85" s="7" t="s">
        <v>248</v>
      </c>
      <c r="F85" s="27" t="s">
        <v>122</v>
      </c>
      <c r="G85" s="1122">
        <v>0</v>
      </c>
      <c r="H85" s="1122">
        <v>0</v>
      </c>
      <c r="I85" s="1122"/>
      <c r="J85" s="343"/>
      <c r="K85" s="343"/>
      <c r="L85" s="343"/>
      <c r="M85" s="343"/>
      <c r="N85" s="1123"/>
      <c r="O85" s="1123"/>
      <c r="P85" s="1122">
        <v>0</v>
      </c>
      <c r="Q85" s="343"/>
      <c r="R85" s="343"/>
      <c r="S85" s="1122"/>
      <c r="T85" s="1124" t="s">
        <v>38</v>
      </c>
      <c r="U85" s="343"/>
      <c r="V85" s="343"/>
    </row>
    <row r="86" spans="1:22" ht="60">
      <c r="A86" s="1121">
        <v>4</v>
      </c>
      <c r="B86" s="26" t="s">
        <v>54</v>
      </c>
      <c r="C86" s="26" t="s">
        <v>55</v>
      </c>
      <c r="D86" s="1064" t="s">
        <v>249</v>
      </c>
      <c r="E86" s="7" t="s">
        <v>250</v>
      </c>
      <c r="F86" s="27" t="s">
        <v>122</v>
      </c>
      <c r="G86" s="1122">
        <v>0</v>
      </c>
      <c r="H86" s="1122">
        <v>0</v>
      </c>
      <c r="I86" s="1122"/>
      <c r="J86" s="343"/>
      <c r="K86" s="343"/>
      <c r="L86" s="343"/>
      <c r="M86" s="343"/>
      <c r="N86" s="1123"/>
      <c r="O86" s="1123"/>
      <c r="P86" s="1122">
        <v>0</v>
      </c>
      <c r="Q86" s="343"/>
      <c r="R86" s="343"/>
      <c r="S86" s="1122"/>
      <c r="T86" s="1124" t="s">
        <v>38</v>
      </c>
      <c r="U86" s="343"/>
      <c r="V86" s="343"/>
    </row>
    <row r="87" spans="1:22" ht="105">
      <c r="A87" s="1121">
        <v>5</v>
      </c>
      <c r="B87" s="26" t="s">
        <v>31</v>
      </c>
      <c r="C87" s="26" t="s">
        <v>32</v>
      </c>
      <c r="D87" s="1125" t="s">
        <v>251</v>
      </c>
      <c r="E87" s="7" t="s">
        <v>252</v>
      </c>
      <c r="F87" s="27" t="s">
        <v>122</v>
      </c>
      <c r="G87" s="1122">
        <v>475000</v>
      </c>
      <c r="H87" s="1122">
        <v>25000</v>
      </c>
      <c r="I87" s="1122"/>
      <c r="J87" s="343"/>
      <c r="K87" s="343"/>
      <c r="L87" s="343"/>
      <c r="M87" s="343"/>
      <c r="N87" s="1123" t="s">
        <v>36</v>
      </c>
      <c r="O87" s="1123" t="s">
        <v>78</v>
      </c>
      <c r="P87" s="1122">
        <v>500000</v>
      </c>
      <c r="Q87" s="343"/>
      <c r="R87" s="343"/>
      <c r="S87" s="1122">
        <v>1340580</v>
      </c>
      <c r="T87" s="1124" t="s">
        <v>38</v>
      </c>
      <c r="U87" s="343"/>
      <c r="V87" s="1124" t="s">
        <v>244</v>
      </c>
    </row>
    <row r="88" spans="1:22" ht="61.5" customHeight="1">
      <c r="A88" s="1121">
        <v>6</v>
      </c>
      <c r="B88" s="26" t="s">
        <v>31</v>
      </c>
      <c r="C88" s="26" t="s">
        <v>32</v>
      </c>
      <c r="D88" s="1064" t="s">
        <v>253</v>
      </c>
      <c r="E88" s="7" t="s">
        <v>254</v>
      </c>
      <c r="F88" s="27" t="s">
        <v>122</v>
      </c>
      <c r="G88" s="1122">
        <v>475000</v>
      </c>
      <c r="H88" s="1122">
        <v>25000</v>
      </c>
      <c r="I88" s="1122"/>
      <c r="J88" s="343"/>
      <c r="K88" s="343"/>
      <c r="L88" s="343"/>
      <c r="M88" s="343"/>
      <c r="N88" s="1123" t="s">
        <v>36</v>
      </c>
      <c r="O88" s="1123" t="s">
        <v>78</v>
      </c>
      <c r="P88" s="1122">
        <v>500000</v>
      </c>
      <c r="Q88" s="343"/>
      <c r="R88" s="343"/>
      <c r="S88" s="1122">
        <v>672000</v>
      </c>
      <c r="T88" s="1124" t="s">
        <v>38</v>
      </c>
      <c r="U88" s="343"/>
      <c r="V88" s="1124" t="s">
        <v>244</v>
      </c>
    </row>
    <row r="89" spans="1:22" ht="120">
      <c r="A89" s="1121">
        <v>7</v>
      </c>
      <c r="B89" s="26" t="s">
        <v>31</v>
      </c>
      <c r="C89" s="26" t="s">
        <v>32</v>
      </c>
      <c r="D89" s="1126" t="s">
        <v>255</v>
      </c>
      <c r="E89" s="7" t="s">
        <v>256</v>
      </c>
      <c r="F89" s="27" t="s">
        <v>122</v>
      </c>
      <c r="G89" s="1122">
        <v>0</v>
      </c>
      <c r="H89" s="1122">
        <v>0</v>
      </c>
      <c r="I89" s="1122"/>
      <c r="J89" s="343"/>
      <c r="K89" s="343"/>
      <c r="L89" s="343"/>
      <c r="M89" s="343"/>
      <c r="N89" s="1123"/>
      <c r="O89" s="1123"/>
      <c r="P89" s="1122">
        <v>0</v>
      </c>
      <c r="Q89" s="343"/>
      <c r="R89" s="343"/>
      <c r="S89" s="1122"/>
      <c r="T89" s="1124" t="s">
        <v>38</v>
      </c>
      <c r="U89" s="343"/>
      <c r="V89" s="343"/>
    </row>
    <row r="90" spans="1:22" ht="135">
      <c r="A90" s="1121">
        <v>8</v>
      </c>
      <c r="B90" s="26" t="s">
        <v>31</v>
      </c>
      <c r="C90" s="26" t="s">
        <v>32</v>
      </c>
      <c r="D90" s="1126" t="s">
        <v>257</v>
      </c>
      <c r="E90" s="7" t="s">
        <v>246</v>
      </c>
      <c r="F90" s="27" t="s">
        <v>122</v>
      </c>
      <c r="G90" s="1122">
        <v>570000</v>
      </c>
      <c r="H90" s="1122">
        <v>30000</v>
      </c>
      <c r="I90" s="1122"/>
      <c r="J90" s="343"/>
      <c r="K90" s="343"/>
      <c r="L90" s="343"/>
      <c r="M90" s="343"/>
      <c r="N90" s="1123" t="s">
        <v>36</v>
      </c>
      <c r="O90" s="1123" t="s">
        <v>78</v>
      </c>
      <c r="P90" s="1122">
        <v>600000</v>
      </c>
      <c r="Q90" s="343"/>
      <c r="R90" s="343"/>
      <c r="S90" s="1122">
        <v>522606</v>
      </c>
      <c r="T90" s="1124" t="s">
        <v>38</v>
      </c>
      <c r="U90" s="343"/>
      <c r="V90" s="1124" t="s">
        <v>244</v>
      </c>
    </row>
    <row r="91" spans="1:22" ht="60">
      <c r="A91" s="1121">
        <v>9</v>
      </c>
      <c r="B91" s="26" t="s">
        <v>31</v>
      </c>
      <c r="C91" s="26" t="s">
        <v>32</v>
      </c>
      <c r="D91" s="1064" t="s">
        <v>258</v>
      </c>
      <c r="E91" s="7" t="s">
        <v>259</v>
      </c>
      <c r="F91" s="27" t="s">
        <v>122</v>
      </c>
      <c r="G91" s="1122">
        <v>76000</v>
      </c>
      <c r="H91" s="1122">
        <v>4000</v>
      </c>
      <c r="I91" s="1122"/>
      <c r="J91" s="343"/>
      <c r="K91" s="343"/>
      <c r="L91" s="343"/>
      <c r="M91" s="343"/>
      <c r="N91" s="1123" t="s">
        <v>36</v>
      </c>
      <c r="O91" s="1123" t="s">
        <v>74</v>
      </c>
      <c r="P91" s="1122">
        <v>80000</v>
      </c>
      <c r="Q91" s="343"/>
      <c r="R91" s="343"/>
      <c r="S91" s="1122"/>
      <c r="T91" s="1124" t="s">
        <v>38</v>
      </c>
      <c r="U91" s="343"/>
      <c r="V91" s="343"/>
    </row>
    <row r="92" spans="1:22" ht="90">
      <c r="A92" s="1121">
        <v>10</v>
      </c>
      <c r="B92" s="343"/>
      <c r="C92" s="343"/>
      <c r="D92" s="1127" t="s">
        <v>260</v>
      </c>
      <c r="E92" s="7" t="s">
        <v>261</v>
      </c>
      <c r="F92" s="27" t="s">
        <v>122</v>
      </c>
      <c r="G92" s="1122">
        <v>0</v>
      </c>
      <c r="H92" s="1122">
        <v>0</v>
      </c>
      <c r="I92" s="1122"/>
      <c r="J92" s="343"/>
      <c r="K92" s="343"/>
      <c r="L92" s="343"/>
      <c r="M92" s="343"/>
      <c r="N92" s="1123"/>
      <c r="O92" s="1123"/>
      <c r="P92" s="1122">
        <v>0</v>
      </c>
      <c r="Q92" s="343"/>
      <c r="R92" s="343"/>
      <c r="S92" s="1122"/>
      <c r="T92" s="1124" t="s">
        <v>38</v>
      </c>
      <c r="U92" s="343"/>
      <c r="V92" s="343"/>
    </row>
    <row r="93" spans="1:22" ht="75">
      <c r="A93" s="1121">
        <v>11</v>
      </c>
      <c r="B93" s="26" t="s">
        <v>31</v>
      </c>
      <c r="C93" s="26" t="s">
        <v>32</v>
      </c>
      <c r="D93" s="1125" t="s">
        <v>262</v>
      </c>
      <c r="E93" s="7" t="s">
        <v>259</v>
      </c>
      <c r="F93" s="27" t="s">
        <v>122</v>
      </c>
      <c r="G93" s="1122">
        <v>380000</v>
      </c>
      <c r="H93" s="1122">
        <v>20000</v>
      </c>
      <c r="I93" s="343"/>
      <c r="J93" s="343"/>
      <c r="K93" s="343"/>
      <c r="L93" s="343"/>
      <c r="M93" s="343"/>
      <c r="N93" s="1123" t="s">
        <v>36</v>
      </c>
      <c r="O93" s="1123" t="s">
        <v>74</v>
      </c>
      <c r="P93" s="1122">
        <v>400000</v>
      </c>
      <c r="Q93" s="343"/>
      <c r="R93" s="343"/>
      <c r="S93" s="1122">
        <v>455022</v>
      </c>
      <c r="T93" s="1124" t="s">
        <v>38</v>
      </c>
      <c r="U93" s="343"/>
      <c r="V93" s="1124" t="s">
        <v>244</v>
      </c>
    </row>
    <row r="94" spans="1:22" ht="90">
      <c r="A94" s="1121">
        <v>12</v>
      </c>
      <c r="B94" s="26" t="s">
        <v>31</v>
      </c>
      <c r="C94" s="26" t="s">
        <v>32</v>
      </c>
      <c r="D94" s="1125" t="s">
        <v>263</v>
      </c>
      <c r="E94" s="7" t="s">
        <v>264</v>
      </c>
      <c r="F94" s="27" t="s">
        <v>122</v>
      </c>
      <c r="G94" s="1122">
        <v>0</v>
      </c>
      <c r="H94" s="1122">
        <v>0</v>
      </c>
      <c r="I94" s="343"/>
      <c r="J94" s="343"/>
      <c r="K94" s="343"/>
      <c r="L94" s="343"/>
      <c r="M94" s="343"/>
      <c r="N94" s="1123"/>
      <c r="O94" s="1123"/>
      <c r="P94" s="1122">
        <v>0</v>
      </c>
      <c r="Q94" s="343"/>
      <c r="R94" s="343"/>
      <c r="S94" s="1122"/>
      <c r="T94" s="1124" t="s">
        <v>38</v>
      </c>
      <c r="U94" s="343"/>
      <c r="V94" s="343"/>
    </row>
    <row r="95" spans="1:22" ht="75">
      <c r="A95" s="1121">
        <v>13</v>
      </c>
      <c r="B95" s="26" t="s">
        <v>31</v>
      </c>
      <c r="C95" s="26" t="s">
        <v>32</v>
      </c>
      <c r="D95" s="1126" t="s">
        <v>265</v>
      </c>
      <c r="E95" s="7" t="s">
        <v>246</v>
      </c>
      <c r="F95" s="27" t="s">
        <v>122</v>
      </c>
      <c r="G95" s="1122">
        <v>0</v>
      </c>
      <c r="H95" s="1122">
        <v>0</v>
      </c>
      <c r="I95" s="343"/>
      <c r="J95" s="343"/>
      <c r="K95" s="343"/>
      <c r="L95" s="343"/>
      <c r="M95" s="343"/>
      <c r="N95" s="1123"/>
      <c r="O95" s="1123"/>
      <c r="P95" s="1122">
        <v>0</v>
      </c>
      <c r="Q95" s="343"/>
      <c r="R95" s="343"/>
      <c r="S95" s="1122"/>
      <c r="T95" s="1124" t="s">
        <v>38</v>
      </c>
      <c r="U95" s="343"/>
      <c r="V95" s="343"/>
    </row>
    <row r="96" spans="1:22" ht="66" customHeight="1">
      <c r="A96" s="1121">
        <v>14</v>
      </c>
      <c r="B96" s="343"/>
      <c r="C96" s="343"/>
      <c r="D96" s="1064" t="s">
        <v>266</v>
      </c>
      <c r="E96" s="7" t="s">
        <v>267</v>
      </c>
      <c r="F96" s="27" t="s">
        <v>122</v>
      </c>
      <c r="G96" s="1122">
        <v>0</v>
      </c>
      <c r="H96" s="1122">
        <v>0</v>
      </c>
      <c r="I96" s="343"/>
      <c r="J96" s="343"/>
      <c r="K96" s="343"/>
      <c r="L96" s="343"/>
      <c r="M96" s="343"/>
      <c r="N96" s="1123"/>
      <c r="O96" s="1123"/>
      <c r="P96" s="1122">
        <v>0</v>
      </c>
      <c r="Q96" s="343"/>
      <c r="R96" s="343"/>
      <c r="S96" s="1122"/>
      <c r="T96" s="1124" t="s">
        <v>38</v>
      </c>
      <c r="U96" s="343"/>
      <c r="V96" s="343"/>
    </row>
    <row r="97" spans="1:22" ht="60">
      <c r="A97" s="1121">
        <v>15</v>
      </c>
      <c r="B97" s="26" t="s">
        <v>54</v>
      </c>
      <c r="C97" s="26" t="s">
        <v>55</v>
      </c>
      <c r="D97" s="1064" t="s">
        <v>268</v>
      </c>
      <c r="E97" s="7" t="s">
        <v>269</v>
      </c>
      <c r="F97" s="27" t="s">
        <v>122</v>
      </c>
      <c r="G97" s="1122">
        <v>0</v>
      </c>
      <c r="H97" s="1122">
        <v>0</v>
      </c>
      <c r="I97" s="343"/>
      <c r="J97" s="343"/>
      <c r="K97" s="343"/>
      <c r="L97" s="343"/>
      <c r="M97" s="343"/>
      <c r="N97" s="1123"/>
      <c r="O97" s="1123"/>
      <c r="P97" s="1122">
        <v>0</v>
      </c>
      <c r="Q97" s="343"/>
      <c r="R97" s="343"/>
      <c r="S97" s="1122"/>
      <c r="T97" s="1124" t="s">
        <v>38</v>
      </c>
      <c r="U97" s="343"/>
      <c r="V97" s="343"/>
    </row>
    <row r="98" spans="1:22" ht="60">
      <c r="A98" s="1121">
        <v>16</v>
      </c>
      <c r="B98" s="26" t="s">
        <v>54</v>
      </c>
      <c r="C98" s="26" t="s">
        <v>55</v>
      </c>
      <c r="D98" s="1064" t="s">
        <v>270</v>
      </c>
      <c r="E98" s="7" t="s">
        <v>271</v>
      </c>
      <c r="F98" s="27" t="s">
        <v>122</v>
      </c>
      <c r="G98" s="1122">
        <v>0</v>
      </c>
      <c r="H98" s="1122">
        <v>0</v>
      </c>
      <c r="I98" s="343"/>
      <c r="J98" s="343"/>
      <c r="K98" s="343"/>
      <c r="L98" s="343"/>
      <c r="M98" s="343"/>
      <c r="N98" s="1123"/>
      <c r="O98" s="1123"/>
      <c r="P98" s="1122">
        <v>0</v>
      </c>
      <c r="Q98" s="343"/>
      <c r="R98" s="343"/>
      <c r="S98" s="1122"/>
      <c r="T98" s="1124" t="s">
        <v>38</v>
      </c>
      <c r="U98" s="343"/>
      <c r="V98" s="343"/>
    </row>
    <row r="99" spans="1:22" ht="45">
      <c r="A99" s="1121">
        <v>17</v>
      </c>
      <c r="B99" s="26" t="s">
        <v>31</v>
      </c>
      <c r="C99" s="26" t="s">
        <v>32</v>
      </c>
      <c r="D99" s="1126" t="s">
        <v>104</v>
      </c>
      <c r="E99" s="7" t="s">
        <v>272</v>
      </c>
      <c r="F99" s="27" t="s">
        <v>122</v>
      </c>
      <c r="G99" s="1122">
        <v>270750</v>
      </c>
      <c r="H99" s="1122">
        <v>14250</v>
      </c>
      <c r="I99" s="343"/>
      <c r="J99" s="343"/>
      <c r="K99" s="343"/>
      <c r="L99" s="343"/>
      <c r="M99" s="343"/>
      <c r="N99" s="1123" t="s">
        <v>36</v>
      </c>
      <c r="O99" s="1123" t="s">
        <v>74</v>
      </c>
      <c r="P99" s="1122">
        <v>285000</v>
      </c>
      <c r="Q99" s="343"/>
      <c r="R99" s="343"/>
      <c r="S99" s="1122">
        <v>726000</v>
      </c>
      <c r="T99" s="1124" t="s">
        <v>38</v>
      </c>
      <c r="U99" s="343"/>
      <c r="V99" s="1124" t="s">
        <v>244</v>
      </c>
    </row>
    <row r="100" spans="1:22" ht="75">
      <c r="A100" s="1121">
        <v>18</v>
      </c>
      <c r="B100" s="26" t="s">
        <v>31</v>
      </c>
      <c r="C100" s="26" t="s">
        <v>32</v>
      </c>
      <c r="D100" s="1125" t="s">
        <v>108</v>
      </c>
      <c r="E100" s="7" t="s">
        <v>246</v>
      </c>
      <c r="F100" s="27" t="s">
        <v>122</v>
      </c>
      <c r="G100" s="1122">
        <v>0</v>
      </c>
      <c r="H100" s="1122">
        <v>0</v>
      </c>
      <c r="I100" s="343"/>
      <c r="J100" s="343"/>
      <c r="K100" s="343"/>
      <c r="L100" s="343"/>
      <c r="M100" s="343"/>
      <c r="N100" s="1123"/>
      <c r="O100" s="1123"/>
      <c r="P100" s="1122">
        <v>0</v>
      </c>
      <c r="Q100" s="343"/>
      <c r="R100" s="343"/>
      <c r="S100" s="1122"/>
      <c r="T100" s="1124" t="s">
        <v>38</v>
      </c>
      <c r="U100" s="343"/>
      <c r="V100" s="343"/>
    </row>
    <row r="101" spans="1:22" ht="90">
      <c r="A101" s="1121">
        <v>19</v>
      </c>
      <c r="B101" s="26" t="s">
        <v>31</v>
      </c>
      <c r="C101" s="26" t="s">
        <v>32</v>
      </c>
      <c r="D101" s="1064" t="s">
        <v>273</v>
      </c>
      <c r="E101" s="7" t="s">
        <v>274</v>
      </c>
      <c r="F101" s="27" t="s">
        <v>122</v>
      </c>
      <c r="G101" s="1122">
        <v>0</v>
      </c>
      <c r="H101" s="1122">
        <v>0</v>
      </c>
      <c r="I101" s="343"/>
      <c r="J101" s="343"/>
      <c r="K101" s="343"/>
      <c r="L101" s="343"/>
      <c r="M101" s="343"/>
      <c r="N101" s="1123"/>
      <c r="O101" s="1123"/>
      <c r="P101" s="1122">
        <v>0</v>
      </c>
      <c r="Q101" s="343"/>
      <c r="R101" s="343"/>
      <c r="S101" s="1122"/>
      <c r="T101" s="1124" t="s">
        <v>38</v>
      </c>
      <c r="U101" s="343"/>
      <c r="V101" s="343"/>
    </row>
    <row r="102" spans="1:22" ht="93.75" customHeight="1">
      <c r="A102" s="1121">
        <v>20</v>
      </c>
      <c r="B102" s="26" t="s">
        <v>31</v>
      </c>
      <c r="C102" s="26" t="s">
        <v>32</v>
      </c>
      <c r="D102" s="1064" t="s">
        <v>275</v>
      </c>
      <c r="E102" s="7" t="s">
        <v>242</v>
      </c>
      <c r="F102" s="27" t="s">
        <v>122</v>
      </c>
      <c r="G102" s="1122">
        <v>475000</v>
      </c>
      <c r="H102" s="1122">
        <v>25000</v>
      </c>
      <c r="I102" s="343"/>
      <c r="J102" s="343"/>
      <c r="K102" s="343"/>
      <c r="L102" s="343"/>
      <c r="M102" s="343"/>
      <c r="N102" s="1123" t="s">
        <v>36</v>
      </c>
      <c r="O102" s="1123" t="s">
        <v>74</v>
      </c>
      <c r="P102" s="1122">
        <v>500000</v>
      </c>
      <c r="Q102" s="343"/>
      <c r="R102" s="343"/>
      <c r="S102" s="1122"/>
      <c r="T102" s="1124" t="s">
        <v>38</v>
      </c>
      <c r="U102" s="343"/>
      <c r="V102" s="1124" t="s">
        <v>244</v>
      </c>
    </row>
    <row r="103" spans="1:22" ht="165">
      <c r="A103" s="1121">
        <v>21</v>
      </c>
      <c r="B103" s="26" t="s">
        <v>48</v>
      </c>
      <c r="C103" s="26" t="s">
        <v>68</v>
      </c>
      <c r="D103" s="1125" t="s">
        <v>276</v>
      </c>
      <c r="E103" s="7" t="s">
        <v>277</v>
      </c>
      <c r="F103" s="27" t="s">
        <v>122</v>
      </c>
      <c r="G103" s="1122">
        <v>855000</v>
      </c>
      <c r="H103" s="1122">
        <v>45000</v>
      </c>
      <c r="I103" s="343"/>
      <c r="J103" s="343"/>
      <c r="K103" s="343"/>
      <c r="L103" s="343"/>
      <c r="M103" s="343"/>
      <c r="N103" s="1123" t="s">
        <v>36</v>
      </c>
      <c r="O103" s="1123" t="s">
        <v>78</v>
      </c>
      <c r="P103" s="1122">
        <v>900000</v>
      </c>
      <c r="Q103" s="343"/>
      <c r="R103" s="343"/>
      <c r="S103" s="1122"/>
      <c r="T103" s="1124" t="s">
        <v>38</v>
      </c>
      <c r="U103" s="343"/>
      <c r="V103" s="343"/>
    </row>
    <row r="104" spans="1:22" ht="300.75" customHeight="1">
      <c r="A104" s="1121">
        <v>22</v>
      </c>
      <c r="B104" s="26" t="s">
        <v>31</v>
      </c>
      <c r="C104" s="26" t="s">
        <v>32</v>
      </c>
      <c r="D104" s="1125" t="s">
        <v>278</v>
      </c>
      <c r="E104" s="7" t="s">
        <v>279</v>
      </c>
      <c r="F104" s="27" t="s">
        <v>122</v>
      </c>
      <c r="G104" s="1122">
        <v>0</v>
      </c>
      <c r="H104" s="1122">
        <v>0</v>
      </c>
      <c r="I104" s="343"/>
      <c r="J104" s="343"/>
      <c r="K104" s="343"/>
      <c r="L104" s="343"/>
      <c r="M104" s="343"/>
      <c r="N104" s="1123"/>
      <c r="O104" s="1123"/>
      <c r="P104" s="1122">
        <v>0</v>
      </c>
      <c r="Q104" s="343"/>
      <c r="R104" s="343"/>
      <c r="S104" s="1122"/>
      <c r="T104" s="1124" t="s">
        <v>38</v>
      </c>
      <c r="U104" s="343"/>
      <c r="V104" s="343"/>
    </row>
    <row r="105" spans="1:22" ht="51" customHeight="1">
      <c r="A105" s="1121">
        <v>23</v>
      </c>
      <c r="B105" s="26" t="s">
        <v>31</v>
      </c>
      <c r="C105" s="26" t="s">
        <v>32</v>
      </c>
      <c r="D105" s="1125" t="s">
        <v>280</v>
      </c>
      <c r="E105" s="7" t="s">
        <v>281</v>
      </c>
      <c r="F105" s="27" t="s">
        <v>122</v>
      </c>
      <c r="G105" s="1122">
        <v>0</v>
      </c>
      <c r="H105" s="1122">
        <v>0</v>
      </c>
      <c r="I105" s="343"/>
      <c r="J105" s="343"/>
      <c r="K105" s="343"/>
      <c r="L105" s="343"/>
      <c r="M105" s="343"/>
      <c r="N105" s="1123"/>
      <c r="O105" s="1123"/>
      <c r="P105" s="1122">
        <v>0</v>
      </c>
      <c r="Q105" s="343"/>
      <c r="R105" s="343"/>
      <c r="S105" s="1122"/>
      <c r="T105" s="1124" t="s">
        <v>38</v>
      </c>
      <c r="U105" s="343"/>
      <c r="V105" s="343"/>
    </row>
    <row r="106" spans="1:22" ht="108.75" customHeight="1">
      <c r="A106" s="1121">
        <v>24</v>
      </c>
      <c r="B106" s="26" t="s">
        <v>31</v>
      </c>
      <c r="C106" s="26" t="s">
        <v>32</v>
      </c>
      <c r="D106" s="1125" t="s">
        <v>282</v>
      </c>
      <c r="E106" s="7" t="s">
        <v>283</v>
      </c>
      <c r="F106" s="27" t="s">
        <v>122</v>
      </c>
      <c r="G106" s="1122">
        <v>190000</v>
      </c>
      <c r="H106" s="1122">
        <v>10000</v>
      </c>
      <c r="I106" s="343"/>
      <c r="J106" s="343"/>
      <c r="K106" s="343"/>
      <c r="L106" s="343"/>
      <c r="M106" s="343"/>
      <c r="N106" s="1123" t="s">
        <v>36</v>
      </c>
      <c r="O106" s="1123" t="s">
        <v>74</v>
      </c>
      <c r="P106" s="1122">
        <v>200000</v>
      </c>
      <c r="Q106" s="343"/>
      <c r="R106" s="343"/>
      <c r="S106" s="1122"/>
      <c r="T106" s="1124" t="s">
        <v>38</v>
      </c>
      <c r="U106" s="343"/>
      <c r="V106" s="343"/>
    </row>
    <row r="107" spans="1:22" ht="98.25" customHeight="1">
      <c r="A107" s="1121">
        <v>25</v>
      </c>
      <c r="B107" s="26" t="s">
        <v>31</v>
      </c>
      <c r="C107" s="26" t="s">
        <v>32</v>
      </c>
      <c r="D107" s="1125" t="s">
        <v>284</v>
      </c>
      <c r="E107" s="7" t="s">
        <v>285</v>
      </c>
      <c r="F107" s="27" t="s">
        <v>122</v>
      </c>
      <c r="G107" s="1122">
        <v>475000</v>
      </c>
      <c r="H107" s="1122">
        <v>25000</v>
      </c>
      <c r="I107" s="343"/>
      <c r="J107" s="343"/>
      <c r="K107" s="343"/>
      <c r="L107" s="343"/>
      <c r="M107" s="343"/>
      <c r="N107" s="1123" t="s">
        <v>36</v>
      </c>
      <c r="O107" s="1123" t="s">
        <v>74</v>
      </c>
      <c r="P107" s="1122">
        <v>500000</v>
      </c>
      <c r="Q107" s="343"/>
      <c r="R107" s="343"/>
      <c r="S107" s="1122"/>
      <c r="T107" s="1124" t="s">
        <v>38</v>
      </c>
      <c r="U107" s="343"/>
      <c r="V107" s="343"/>
    </row>
    <row r="108" spans="1:22" ht="65.25" customHeight="1">
      <c r="A108" s="1121">
        <v>26</v>
      </c>
      <c r="B108" s="26" t="s">
        <v>31</v>
      </c>
      <c r="C108" s="26" t="s">
        <v>32</v>
      </c>
      <c r="D108" s="1125" t="s">
        <v>286</v>
      </c>
      <c r="E108" s="7" t="s">
        <v>287</v>
      </c>
      <c r="F108" s="27" t="s">
        <v>122</v>
      </c>
      <c r="G108" s="1122">
        <v>475000</v>
      </c>
      <c r="H108" s="1122">
        <v>25000</v>
      </c>
      <c r="I108" s="343"/>
      <c r="J108" s="343"/>
      <c r="K108" s="343"/>
      <c r="L108" s="343"/>
      <c r="M108" s="343"/>
      <c r="N108" s="1123" t="s">
        <v>36</v>
      </c>
      <c r="O108" s="1123" t="s">
        <v>74</v>
      </c>
      <c r="P108" s="1122">
        <v>500000</v>
      </c>
      <c r="Q108" s="343"/>
      <c r="R108" s="343"/>
      <c r="S108" s="1122">
        <v>486030</v>
      </c>
      <c r="T108" s="1124" t="s">
        <v>38</v>
      </c>
      <c r="U108" s="343"/>
      <c r="V108" s="1124" t="s">
        <v>244</v>
      </c>
    </row>
    <row r="109" spans="1:22" ht="65.25" customHeight="1">
      <c r="A109" s="1121">
        <v>27</v>
      </c>
      <c r="B109" s="26" t="s">
        <v>31</v>
      </c>
      <c r="C109" s="26" t="s">
        <v>32</v>
      </c>
      <c r="D109" s="1125" t="s">
        <v>288</v>
      </c>
      <c r="E109" s="7" t="s">
        <v>289</v>
      </c>
      <c r="F109" s="27" t="s">
        <v>122</v>
      </c>
      <c r="G109" s="1122">
        <v>475000</v>
      </c>
      <c r="H109" s="1122">
        <v>25000</v>
      </c>
      <c r="I109" s="343"/>
      <c r="J109" s="343"/>
      <c r="K109" s="343"/>
      <c r="L109" s="343"/>
      <c r="M109" s="343"/>
      <c r="N109" s="1123" t="s">
        <v>36</v>
      </c>
      <c r="O109" s="1123" t="s">
        <v>74</v>
      </c>
      <c r="P109" s="1122">
        <v>500000</v>
      </c>
      <c r="Q109" s="343"/>
      <c r="R109" s="343"/>
      <c r="S109" s="1122"/>
      <c r="T109" s="1124" t="s">
        <v>38</v>
      </c>
      <c r="U109" s="343"/>
      <c r="V109" s="343"/>
    </row>
    <row r="110" spans="1:22" ht="85.5" customHeight="1">
      <c r="A110" s="1121">
        <v>28</v>
      </c>
      <c r="B110" s="26" t="s">
        <v>134</v>
      </c>
      <c r="C110" s="26" t="s">
        <v>135</v>
      </c>
      <c r="D110" s="1125" t="s">
        <v>290</v>
      </c>
      <c r="E110" s="7" t="s">
        <v>291</v>
      </c>
      <c r="F110" s="27" t="s">
        <v>122</v>
      </c>
      <c r="G110" s="1122">
        <v>80750</v>
      </c>
      <c r="H110" s="1122">
        <v>4250</v>
      </c>
      <c r="I110" s="343"/>
      <c r="J110" s="343"/>
      <c r="K110" s="343"/>
      <c r="L110" s="343"/>
      <c r="M110" s="343"/>
      <c r="N110" s="1123" t="s">
        <v>36</v>
      </c>
      <c r="O110" s="1123" t="s">
        <v>74</v>
      </c>
      <c r="P110" s="1122">
        <v>85000</v>
      </c>
      <c r="Q110" s="343"/>
      <c r="R110" s="343"/>
      <c r="S110" s="1122"/>
      <c r="T110" s="1124" t="s">
        <v>38</v>
      </c>
      <c r="U110" s="343"/>
      <c r="V110" s="343"/>
    </row>
    <row r="111" spans="1:22" ht="93.75" customHeight="1">
      <c r="A111" s="1121">
        <v>29</v>
      </c>
      <c r="B111" s="26" t="s">
        <v>31</v>
      </c>
      <c r="C111" s="26" t="s">
        <v>32</v>
      </c>
      <c r="D111" s="1125" t="s">
        <v>292</v>
      </c>
      <c r="E111" s="7" t="s">
        <v>293</v>
      </c>
      <c r="F111" s="27" t="s">
        <v>122</v>
      </c>
      <c r="G111" s="1122">
        <v>285000</v>
      </c>
      <c r="H111" s="1122">
        <v>15000</v>
      </c>
      <c r="I111" s="343"/>
      <c r="J111" s="343"/>
      <c r="K111" s="343"/>
      <c r="L111" s="343"/>
      <c r="M111" s="343"/>
      <c r="N111" s="1123" t="s">
        <v>36</v>
      </c>
      <c r="O111" s="1123" t="s">
        <v>74</v>
      </c>
      <c r="P111" s="1122">
        <v>300000</v>
      </c>
      <c r="Q111" s="343"/>
      <c r="R111" s="343"/>
      <c r="S111" s="1122">
        <v>231980</v>
      </c>
      <c r="T111" s="1124" t="s">
        <v>38</v>
      </c>
      <c r="U111" s="343"/>
      <c r="V111" s="1124" t="s">
        <v>244</v>
      </c>
    </row>
    <row r="112" spans="1:22" ht="93.75" customHeight="1">
      <c r="A112" s="1121">
        <v>30</v>
      </c>
      <c r="B112" s="26" t="s">
        <v>31</v>
      </c>
      <c r="C112" s="26" t="s">
        <v>32</v>
      </c>
      <c r="D112" s="1125" t="s">
        <v>294</v>
      </c>
      <c r="E112" s="7" t="s">
        <v>295</v>
      </c>
      <c r="F112" s="27" t="s">
        <v>122</v>
      </c>
      <c r="G112" s="1122">
        <v>524901</v>
      </c>
      <c r="H112" s="1122">
        <v>27626</v>
      </c>
      <c r="I112" s="343"/>
      <c r="J112" s="343"/>
      <c r="K112" s="343"/>
      <c r="L112" s="343"/>
      <c r="M112" s="343"/>
      <c r="N112" s="1123" t="s">
        <v>36</v>
      </c>
      <c r="O112" s="1123" t="s">
        <v>74</v>
      </c>
      <c r="P112" s="1122">
        <v>552527</v>
      </c>
      <c r="Q112" s="343"/>
      <c r="R112" s="343"/>
      <c r="S112" s="1122"/>
      <c r="T112" s="1124" t="s">
        <v>38</v>
      </c>
      <c r="U112" s="343"/>
      <c r="V112" s="343"/>
    </row>
    <row r="113" spans="1:22" ht="93.75" customHeight="1">
      <c r="A113" s="1121">
        <v>31</v>
      </c>
      <c r="B113" s="26" t="s">
        <v>60</v>
      </c>
      <c r="C113" s="26" t="s">
        <v>61</v>
      </c>
      <c r="D113" s="1125" t="s">
        <v>296</v>
      </c>
      <c r="E113" s="7" t="s">
        <v>297</v>
      </c>
      <c r="F113" s="27" t="s">
        <v>122</v>
      </c>
      <c r="G113" s="1122">
        <v>422959</v>
      </c>
      <c r="H113" s="1122">
        <v>22261</v>
      </c>
      <c r="I113" s="343"/>
      <c r="J113" s="343"/>
      <c r="K113" s="343"/>
      <c r="L113" s="343"/>
      <c r="M113" s="343"/>
      <c r="N113" s="1123" t="s">
        <v>36</v>
      </c>
      <c r="O113" s="1123" t="s">
        <v>74</v>
      </c>
      <c r="P113" s="1122">
        <v>445220</v>
      </c>
      <c r="Q113" s="343"/>
      <c r="R113" s="343"/>
      <c r="S113" s="1122"/>
      <c r="T113" s="1124" t="s">
        <v>38</v>
      </c>
      <c r="U113" s="343"/>
      <c r="V113" s="343"/>
    </row>
    <row r="114" spans="1:22" ht="93.75" customHeight="1">
      <c r="A114" s="1121">
        <v>32</v>
      </c>
      <c r="B114" s="26" t="s">
        <v>60</v>
      </c>
      <c r="C114" s="26" t="s">
        <v>61</v>
      </c>
      <c r="D114" s="1125" t="s">
        <v>298</v>
      </c>
      <c r="E114" s="7" t="s">
        <v>297</v>
      </c>
      <c r="F114" s="27" t="s">
        <v>122</v>
      </c>
      <c r="G114" s="1122">
        <v>285000</v>
      </c>
      <c r="H114" s="1122">
        <v>15000</v>
      </c>
      <c r="I114" s="343"/>
      <c r="J114" s="343"/>
      <c r="K114" s="343"/>
      <c r="L114" s="343"/>
      <c r="M114" s="343"/>
      <c r="N114" s="1123" t="s">
        <v>36</v>
      </c>
      <c r="O114" s="1123" t="s">
        <v>74</v>
      </c>
      <c r="P114" s="1122">
        <v>300000</v>
      </c>
      <c r="Q114" s="343"/>
      <c r="R114" s="343"/>
      <c r="S114" s="1122"/>
      <c r="T114" s="1124" t="s">
        <v>38</v>
      </c>
      <c r="U114" s="343"/>
      <c r="V114" s="343"/>
    </row>
    <row r="115" spans="1:22" ht="93.75" customHeight="1">
      <c r="A115" s="1121">
        <v>33</v>
      </c>
      <c r="B115" s="26" t="s">
        <v>31</v>
      </c>
      <c r="C115" s="26" t="s">
        <v>32</v>
      </c>
      <c r="D115" s="1125" t="s">
        <v>299</v>
      </c>
      <c r="E115" s="7" t="s">
        <v>293</v>
      </c>
      <c r="F115" s="27" t="s">
        <v>122</v>
      </c>
      <c r="G115" s="1122">
        <v>475000</v>
      </c>
      <c r="H115" s="1122">
        <v>25000</v>
      </c>
      <c r="I115" s="343"/>
      <c r="J115" s="343"/>
      <c r="K115" s="343"/>
      <c r="L115" s="343"/>
      <c r="M115" s="343"/>
      <c r="N115" s="1123" t="s">
        <v>36</v>
      </c>
      <c r="O115" s="1123" t="s">
        <v>74</v>
      </c>
      <c r="P115" s="1122">
        <v>500000</v>
      </c>
      <c r="Q115" s="343"/>
      <c r="R115" s="343"/>
      <c r="S115" s="1122">
        <v>233287</v>
      </c>
      <c r="T115" s="1124" t="s">
        <v>38</v>
      </c>
      <c r="U115" s="343"/>
      <c r="V115" s="1124" t="s">
        <v>244</v>
      </c>
    </row>
    <row r="116" spans="1:22" ht="93.75" customHeight="1">
      <c r="A116" s="1121">
        <v>34</v>
      </c>
      <c r="B116" s="26" t="s">
        <v>31</v>
      </c>
      <c r="C116" s="26" t="s">
        <v>32</v>
      </c>
      <c r="D116" s="1125" t="s">
        <v>300</v>
      </c>
      <c r="E116" s="7" t="s">
        <v>301</v>
      </c>
      <c r="F116" s="27" t="s">
        <v>122</v>
      </c>
      <c r="G116" s="1122">
        <v>380000</v>
      </c>
      <c r="H116" s="1122">
        <v>20000</v>
      </c>
      <c r="I116" s="343"/>
      <c r="J116" s="343"/>
      <c r="K116" s="343"/>
      <c r="L116" s="343"/>
      <c r="M116" s="343"/>
      <c r="N116" s="1123" t="s">
        <v>36</v>
      </c>
      <c r="O116" s="1123" t="s">
        <v>74</v>
      </c>
      <c r="P116" s="1122">
        <v>400000</v>
      </c>
      <c r="Q116" s="343"/>
      <c r="R116" s="343"/>
      <c r="S116" s="1122">
        <v>335552</v>
      </c>
      <c r="T116" s="1124" t="s">
        <v>38</v>
      </c>
      <c r="U116" s="343"/>
      <c r="V116" s="1124" t="s">
        <v>244</v>
      </c>
    </row>
    <row r="117" spans="1:22" ht="97.5" customHeight="1">
      <c r="A117" s="1121">
        <v>35</v>
      </c>
      <c r="B117" s="26" t="s">
        <v>31</v>
      </c>
      <c r="C117" s="26" t="s">
        <v>32</v>
      </c>
      <c r="D117" s="1125" t="s">
        <v>302</v>
      </c>
      <c r="E117" s="7" t="s">
        <v>289</v>
      </c>
      <c r="F117" s="27" t="s">
        <v>122</v>
      </c>
      <c r="G117" s="1122">
        <v>270750</v>
      </c>
      <c r="H117" s="1122">
        <v>14250</v>
      </c>
      <c r="I117" s="343"/>
      <c r="J117" s="343"/>
      <c r="K117" s="343"/>
      <c r="L117" s="343"/>
      <c r="M117" s="343"/>
      <c r="N117" s="1123" t="s">
        <v>36</v>
      </c>
      <c r="O117" s="1123" t="s">
        <v>74</v>
      </c>
      <c r="P117" s="1122">
        <v>285000</v>
      </c>
      <c r="Q117" s="343"/>
      <c r="R117" s="343"/>
      <c r="S117" s="1122">
        <v>612520</v>
      </c>
      <c r="T117" s="1124" t="s">
        <v>38</v>
      </c>
      <c r="U117" s="343"/>
      <c r="V117" s="1124" t="s">
        <v>244</v>
      </c>
    </row>
    <row r="118" spans="1:22" ht="81" customHeight="1">
      <c r="A118" s="1121">
        <v>36</v>
      </c>
      <c r="B118" s="26" t="s">
        <v>31</v>
      </c>
      <c r="C118" s="26" t="s">
        <v>32</v>
      </c>
      <c r="D118" s="1125" t="s">
        <v>303</v>
      </c>
      <c r="E118" s="7" t="s">
        <v>304</v>
      </c>
      <c r="F118" s="27" t="s">
        <v>122</v>
      </c>
      <c r="G118" s="1122">
        <v>365750</v>
      </c>
      <c r="H118" s="1122">
        <v>19250</v>
      </c>
      <c r="I118" s="343"/>
      <c r="J118" s="343"/>
      <c r="K118" s="343"/>
      <c r="L118" s="343"/>
      <c r="M118" s="343"/>
      <c r="N118" s="1123" t="s">
        <v>36</v>
      </c>
      <c r="O118" s="1123" t="s">
        <v>74</v>
      </c>
      <c r="P118" s="1122">
        <v>385000</v>
      </c>
      <c r="Q118" s="343"/>
      <c r="R118" s="343"/>
      <c r="S118" s="1122">
        <v>199680</v>
      </c>
      <c r="T118" s="1124" t="s">
        <v>38</v>
      </c>
      <c r="U118" s="343"/>
      <c r="V118" s="1124" t="s">
        <v>244</v>
      </c>
    </row>
    <row r="119" spans="1:22" ht="81" customHeight="1">
      <c r="A119" s="1121">
        <v>37</v>
      </c>
      <c r="B119" s="26" t="s">
        <v>31</v>
      </c>
      <c r="C119" s="26" t="s">
        <v>32</v>
      </c>
      <c r="D119" s="1125" t="s">
        <v>305</v>
      </c>
      <c r="E119" s="7" t="s">
        <v>306</v>
      </c>
      <c r="F119" s="27" t="s">
        <v>122</v>
      </c>
      <c r="G119" s="1122">
        <v>95000</v>
      </c>
      <c r="H119" s="1122">
        <v>5000</v>
      </c>
      <c r="I119" s="343"/>
      <c r="J119" s="343"/>
      <c r="K119" s="343"/>
      <c r="L119" s="343"/>
      <c r="M119" s="343"/>
      <c r="N119" s="1123" t="s">
        <v>36</v>
      </c>
      <c r="O119" s="1123" t="s">
        <v>74</v>
      </c>
      <c r="P119" s="1122">
        <v>100000</v>
      </c>
      <c r="Q119" s="343"/>
      <c r="R119" s="343"/>
      <c r="S119" s="1122"/>
      <c r="T119" s="1124" t="s">
        <v>38</v>
      </c>
      <c r="U119" s="343"/>
      <c r="V119" s="343"/>
    </row>
    <row r="120" spans="1:22" ht="81" customHeight="1">
      <c r="A120" s="1121">
        <v>38</v>
      </c>
      <c r="B120" s="26" t="s">
        <v>31</v>
      </c>
      <c r="C120" s="26" t="s">
        <v>32</v>
      </c>
      <c r="D120" s="1125" t="s">
        <v>307</v>
      </c>
      <c r="E120" s="7" t="s">
        <v>293</v>
      </c>
      <c r="F120" s="27" t="s">
        <v>122</v>
      </c>
      <c r="G120" s="1122">
        <v>237500</v>
      </c>
      <c r="H120" s="1122">
        <v>12500</v>
      </c>
      <c r="I120" s="343"/>
      <c r="J120" s="343"/>
      <c r="K120" s="343"/>
      <c r="L120" s="343"/>
      <c r="M120" s="343"/>
      <c r="N120" s="1123" t="s">
        <v>36</v>
      </c>
      <c r="O120" s="1123" t="s">
        <v>74</v>
      </c>
      <c r="P120" s="1122">
        <v>250000</v>
      </c>
      <c r="Q120" s="343"/>
      <c r="R120" s="343"/>
      <c r="S120" s="1122">
        <v>433856</v>
      </c>
      <c r="T120" s="1124" t="s">
        <v>38</v>
      </c>
      <c r="U120" s="343"/>
      <c r="V120" s="1124" t="s">
        <v>244</v>
      </c>
    </row>
    <row r="121" spans="1:22" ht="81" customHeight="1">
      <c r="A121" s="1121">
        <v>39</v>
      </c>
      <c r="B121" s="26" t="s">
        <v>54</v>
      </c>
      <c r="C121" s="26" t="s">
        <v>55</v>
      </c>
      <c r="D121" s="1064" t="s">
        <v>308</v>
      </c>
      <c r="E121" s="7" t="s">
        <v>291</v>
      </c>
      <c r="F121" s="27" t="s">
        <v>122</v>
      </c>
      <c r="G121" s="1122">
        <v>142500</v>
      </c>
      <c r="H121" s="1122">
        <v>7500</v>
      </c>
      <c r="I121" s="343"/>
      <c r="J121" s="343"/>
      <c r="K121" s="343"/>
      <c r="L121" s="343"/>
      <c r="M121" s="343"/>
      <c r="N121" s="1123" t="s">
        <v>36</v>
      </c>
      <c r="O121" s="1123" t="s">
        <v>74</v>
      </c>
      <c r="P121" s="1122">
        <v>150000</v>
      </c>
      <c r="Q121" s="343"/>
      <c r="R121" s="343"/>
      <c r="S121" s="1122"/>
      <c r="T121" s="1124" t="s">
        <v>38</v>
      </c>
      <c r="U121" s="343"/>
      <c r="V121" s="343"/>
    </row>
    <row r="122" spans="1:22" ht="81" customHeight="1">
      <c r="A122" s="1121">
        <v>40</v>
      </c>
      <c r="B122" s="26" t="s">
        <v>31</v>
      </c>
      <c r="C122" s="26" t="s">
        <v>32</v>
      </c>
      <c r="D122" s="1125" t="s">
        <v>309</v>
      </c>
      <c r="E122" s="7" t="s">
        <v>310</v>
      </c>
      <c r="F122" s="27" t="s">
        <v>122</v>
      </c>
      <c r="G122" s="1122" t="e">
        <f>G106:G1221607239</f>
        <v>#NAME?</v>
      </c>
      <c r="H122" s="1122">
        <v>84591</v>
      </c>
      <c r="I122" s="343"/>
      <c r="J122" s="343"/>
      <c r="K122" s="343"/>
      <c r="L122" s="343"/>
      <c r="M122" s="343"/>
      <c r="N122" s="1123" t="s">
        <v>36</v>
      </c>
      <c r="O122" s="1123" t="s">
        <v>74</v>
      </c>
      <c r="P122" s="1122">
        <v>1691830</v>
      </c>
      <c r="Q122" s="343"/>
      <c r="R122" s="343"/>
      <c r="S122" s="1122"/>
      <c r="T122" s="1124" t="s">
        <v>38</v>
      </c>
      <c r="U122" s="343"/>
      <c r="V122" s="343"/>
    </row>
    <row r="123" spans="1:22" ht="98.25" customHeight="1">
      <c r="A123" s="25"/>
      <c r="B123" s="26" t="s">
        <v>31</v>
      </c>
      <c r="C123" s="26" t="s">
        <v>32</v>
      </c>
      <c r="D123" s="31" t="s">
        <v>311</v>
      </c>
      <c r="E123" s="6" t="s">
        <v>312</v>
      </c>
      <c r="F123" s="27" t="s">
        <v>122</v>
      </c>
      <c r="G123" s="28"/>
      <c r="H123" s="28"/>
      <c r="I123" s="23"/>
      <c r="J123" s="23"/>
      <c r="K123" s="23"/>
      <c r="L123" s="23"/>
      <c r="M123" s="23"/>
      <c r="N123" s="29" t="s">
        <v>36</v>
      </c>
      <c r="O123" s="29" t="s">
        <v>74</v>
      </c>
      <c r="P123" s="28"/>
      <c r="Q123" s="32"/>
      <c r="R123" s="32"/>
      <c r="S123" s="28"/>
      <c r="T123" s="30" t="s">
        <v>38</v>
      </c>
      <c r="U123" s="32"/>
      <c r="V123" s="32"/>
    </row>
    <row r="124" spans="1:22" ht="98.25" customHeight="1">
      <c r="A124" s="25"/>
      <c r="B124" s="26"/>
      <c r="C124" s="26" t="s">
        <v>32</v>
      </c>
      <c r="D124" s="31" t="s">
        <v>313</v>
      </c>
      <c r="E124" s="6" t="s">
        <v>314</v>
      </c>
      <c r="F124" s="27" t="s">
        <v>122</v>
      </c>
      <c r="G124" s="28"/>
      <c r="H124" s="28"/>
      <c r="I124" s="23"/>
      <c r="J124" s="23"/>
      <c r="K124" s="23"/>
      <c r="L124" s="23"/>
      <c r="M124" s="23"/>
      <c r="N124" s="29"/>
      <c r="O124" s="29"/>
      <c r="P124" s="28"/>
      <c r="Q124" s="32"/>
      <c r="R124" s="32"/>
      <c r="S124" s="28"/>
      <c r="T124" s="30"/>
      <c r="U124" s="32"/>
      <c r="V124" s="32"/>
    </row>
    <row r="125" spans="1:22" ht="98.25" customHeight="1">
      <c r="A125" s="25"/>
      <c r="B125" s="26"/>
      <c r="C125" s="26" t="s">
        <v>32</v>
      </c>
      <c r="D125" s="31" t="s">
        <v>315</v>
      </c>
      <c r="E125" s="6" t="s">
        <v>312</v>
      </c>
      <c r="F125" s="27" t="s">
        <v>122</v>
      </c>
      <c r="G125" s="28"/>
      <c r="H125" s="28"/>
      <c r="I125" s="23"/>
      <c r="J125" s="23"/>
      <c r="K125" s="23"/>
      <c r="L125" s="23"/>
      <c r="M125" s="23"/>
      <c r="N125" s="29"/>
      <c r="O125" s="29"/>
      <c r="P125" s="28"/>
      <c r="Q125" s="32"/>
      <c r="R125" s="32"/>
      <c r="S125" s="28"/>
      <c r="T125" s="30"/>
      <c r="U125" s="32"/>
      <c r="V125" s="32"/>
    </row>
    <row r="126" spans="1:22" ht="81" customHeight="1">
      <c r="A126" s="25"/>
      <c r="B126" s="26" t="s">
        <v>31</v>
      </c>
      <c r="C126" s="26" t="s">
        <v>32</v>
      </c>
      <c r="D126" s="31" t="s">
        <v>316</v>
      </c>
      <c r="E126" s="6" t="s">
        <v>312</v>
      </c>
      <c r="F126" s="27" t="s">
        <v>122</v>
      </c>
      <c r="G126" s="28"/>
      <c r="H126" s="28"/>
      <c r="I126" s="23"/>
      <c r="J126" s="23"/>
      <c r="K126" s="23"/>
      <c r="L126" s="23"/>
      <c r="M126" s="23"/>
      <c r="N126" s="29" t="s">
        <v>36</v>
      </c>
      <c r="O126" s="29" t="s">
        <v>74</v>
      </c>
      <c r="P126" s="28"/>
      <c r="Q126" s="32"/>
      <c r="R126" s="32"/>
      <c r="S126" s="28"/>
      <c r="T126" s="30" t="s">
        <v>38</v>
      </c>
      <c r="U126" s="32"/>
      <c r="V126" s="32"/>
    </row>
    <row r="127" spans="1:22" ht="81" customHeight="1">
      <c r="A127" s="25"/>
      <c r="B127" s="26"/>
      <c r="C127" s="26" t="s">
        <v>32</v>
      </c>
      <c r="D127" s="31" t="s">
        <v>317</v>
      </c>
      <c r="E127" s="6" t="s">
        <v>314</v>
      </c>
      <c r="F127" s="27" t="s">
        <v>122</v>
      </c>
      <c r="G127" s="28"/>
      <c r="H127" s="28"/>
      <c r="I127" s="23"/>
      <c r="J127" s="23"/>
      <c r="K127" s="23"/>
      <c r="L127" s="23"/>
      <c r="M127" s="23"/>
      <c r="N127" s="29"/>
      <c r="O127" s="29"/>
      <c r="P127" s="28"/>
      <c r="Q127" s="32"/>
      <c r="R127" s="32"/>
      <c r="S127" s="28"/>
      <c r="T127" s="30"/>
      <c r="U127" s="32"/>
      <c r="V127" s="32"/>
    </row>
    <row r="128" spans="1:22" ht="60" customHeight="1">
      <c r="A128" s="23"/>
      <c r="B128" s="39" t="s">
        <v>98</v>
      </c>
      <c r="C128" s="40"/>
      <c r="D128" s="40"/>
      <c r="E128" s="40"/>
      <c r="F128" s="40"/>
      <c r="G128" s="41" t="e">
        <f>SUM(G83:G122)</f>
        <v>#NAME?</v>
      </c>
      <c r="H128" s="42">
        <f>SUM(H83:H122)</f>
        <v>602978</v>
      </c>
      <c r="I128" s="43"/>
      <c r="J128" s="43"/>
      <c r="K128" s="43"/>
      <c r="L128" s="43"/>
      <c r="M128" s="43"/>
      <c r="N128" s="43"/>
      <c r="O128" s="43"/>
      <c r="P128" s="44">
        <f>SUM(P83:P122)</f>
        <v>12059577</v>
      </c>
      <c r="Q128" s="40"/>
      <c r="R128" s="40"/>
      <c r="S128" s="40"/>
      <c r="T128" s="40"/>
      <c r="U128" s="40"/>
      <c r="V128" s="40"/>
    </row>
    <row r="129" spans="1:22" ht="57.75" customHeight="1">
      <c r="A129" s="45">
        <v>1</v>
      </c>
      <c r="B129" s="10" t="s">
        <v>31</v>
      </c>
      <c r="C129" s="10" t="s">
        <v>32</v>
      </c>
      <c r="D129" s="46" t="s">
        <v>318</v>
      </c>
      <c r="E129" s="8" t="s">
        <v>319</v>
      </c>
      <c r="F129" s="22"/>
      <c r="G129" s="35">
        <v>57000</v>
      </c>
      <c r="H129" s="35">
        <v>3000</v>
      </c>
      <c r="I129" s="22"/>
      <c r="J129" s="22"/>
      <c r="K129" s="22"/>
      <c r="L129" s="22"/>
      <c r="M129" s="22"/>
      <c r="N129" s="22"/>
      <c r="O129" s="22"/>
      <c r="P129" s="22"/>
      <c r="Q129" s="34" t="s">
        <v>36</v>
      </c>
      <c r="R129" s="34" t="s">
        <v>51</v>
      </c>
      <c r="S129" s="11">
        <f t="shared" ref="S129:S154" si="3">G129+H129</f>
        <v>60000</v>
      </c>
      <c r="T129" s="36" t="s">
        <v>38</v>
      </c>
      <c r="U129" s="22"/>
      <c r="V129" s="22"/>
    </row>
    <row r="130" spans="1:22" ht="45">
      <c r="A130" s="45">
        <v>2</v>
      </c>
      <c r="B130" s="10" t="s">
        <v>31</v>
      </c>
      <c r="C130" s="10" t="s">
        <v>32</v>
      </c>
      <c r="D130" s="46" t="s">
        <v>320</v>
      </c>
      <c r="E130" s="8" t="s">
        <v>321</v>
      </c>
      <c r="F130" s="22"/>
      <c r="G130" s="35">
        <v>190000</v>
      </c>
      <c r="H130" s="35">
        <v>10000</v>
      </c>
      <c r="I130" s="22"/>
      <c r="J130" s="22"/>
      <c r="K130" s="22"/>
      <c r="L130" s="22"/>
      <c r="M130" s="22"/>
      <c r="N130" s="22"/>
      <c r="O130" s="22"/>
      <c r="P130" s="22"/>
      <c r="Q130" s="34" t="s">
        <v>74</v>
      </c>
      <c r="R130" s="34" t="s">
        <v>51</v>
      </c>
      <c r="S130" s="11">
        <f t="shared" si="3"/>
        <v>200000</v>
      </c>
      <c r="T130" s="36" t="s">
        <v>38</v>
      </c>
      <c r="U130" s="22"/>
      <c r="V130" s="22"/>
    </row>
    <row r="131" spans="1:22" ht="45">
      <c r="A131" s="45">
        <v>3</v>
      </c>
      <c r="B131" s="10" t="s">
        <v>31</v>
      </c>
      <c r="C131" s="10" t="s">
        <v>32</v>
      </c>
      <c r="D131" s="46" t="s">
        <v>322</v>
      </c>
      <c r="E131" s="8" t="s">
        <v>323</v>
      </c>
      <c r="F131" s="22"/>
      <c r="G131" s="35">
        <v>47500</v>
      </c>
      <c r="H131" s="35">
        <v>2500</v>
      </c>
      <c r="I131" s="22"/>
      <c r="J131" s="22"/>
      <c r="K131" s="22"/>
      <c r="L131" s="22"/>
      <c r="M131" s="22"/>
      <c r="N131" s="22"/>
      <c r="O131" s="22"/>
      <c r="P131" s="22"/>
      <c r="Q131" s="34" t="s">
        <v>74</v>
      </c>
      <c r="R131" s="34" t="s">
        <v>51</v>
      </c>
      <c r="S131" s="11">
        <f t="shared" si="3"/>
        <v>50000</v>
      </c>
      <c r="T131" s="36" t="s">
        <v>38</v>
      </c>
      <c r="U131" s="22"/>
      <c r="V131" s="22"/>
    </row>
    <row r="132" spans="1:22" ht="60">
      <c r="A132" s="45">
        <v>4</v>
      </c>
      <c r="B132" s="10" t="s">
        <v>54</v>
      </c>
      <c r="C132" s="10" t="s">
        <v>55</v>
      </c>
      <c r="D132" s="33" t="s">
        <v>324</v>
      </c>
      <c r="E132" s="8" t="s">
        <v>325</v>
      </c>
      <c r="F132" s="22"/>
      <c r="G132" s="35">
        <v>285000</v>
      </c>
      <c r="H132" s="35">
        <v>15000</v>
      </c>
      <c r="I132" s="22"/>
      <c r="J132" s="22"/>
      <c r="K132" s="22"/>
      <c r="L132" s="22"/>
      <c r="M132" s="22"/>
      <c r="N132" s="22"/>
      <c r="O132" s="22"/>
      <c r="P132" s="22"/>
      <c r="Q132" s="34" t="s">
        <v>74</v>
      </c>
      <c r="R132" s="34" t="s">
        <v>51</v>
      </c>
      <c r="S132" s="11">
        <f t="shared" si="3"/>
        <v>300000</v>
      </c>
      <c r="T132" s="36" t="s">
        <v>38</v>
      </c>
      <c r="U132" s="22"/>
      <c r="V132" s="22"/>
    </row>
    <row r="133" spans="1:22" ht="44.25" customHeight="1">
      <c r="A133" s="45">
        <v>5</v>
      </c>
      <c r="B133" s="10" t="s">
        <v>54</v>
      </c>
      <c r="C133" s="10" t="s">
        <v>55</v>
      </c>
      <c r="D133" s="46" t="s">
        <v>326</v>
      </c>
      <c r="E133" s="8" t="s">
        <v>327</v>
      </c>
      <c r="F133" s="22"/>
      <c r="G133" s="35">
        <v>95000</v>
      </c>
      <c r="H133" s="35">
        <v>5000</v>
      </c>
      <c r="I133" s="22"/>
      <c r="J133" s="22"/>
      <c r="K133" s="22"/>
      <c r="L133" s="22"/>
      <c r="M133" s="22"/>
      <c r="N133" s="22"/>
      <c r="O133" s="22"/>
      <c r="P133" s="22"/>
      <c r="Q133" s="34" t="s">
        <v>74</v>
      </c>
      <c r="R133" s="34" t="s">
        <v>51</v>
      </c>
      <c r="S133" s="11">
        <f t="shared" si="3"/>
        <v>100000</v>
      </c>
      <c r="T133" s="36" t="s">
        <v>38</v>
      </c>
      <c r="U133" s="22"/>
      <c r="V133" s="22"/>
    </row>
    <row r="134" spans="1:22" ht="67.5" customHeight="1">
      <c r="A134" s="45">
        <v>6</v>
      </c>
      <c r="B134" s="10" t="s">
        <v>31</v>
      </c>
      <c r="C134" s="10" t="s">
        <v>32</v>
      </c>
      <c r="D134" s="46" t="s">
        <v>328</v>
      </c>
      <c r="E134" s="8" t="s">
        <v>329</v>
      </c>
      <c r="F134" s="22"/>
      <c r="G134" s="35">
        <v>190000</v>
      </c>
      <c r="H134" s="35">
        <v>10000</v>
      </c>
      <c r="I134" s="22"/>
      <c r="J134" s="22"/>
      <c r="K134" s="22"/>
      <c r="L134" s="22"/>
      <c r="M134" s="22"/>
      <c r="N134" s="22"/>
      <c r="O134" s="22"/>
      <c r="P134" s="22"/>
      <c r="Q134" s="34" t="s">
        <v>74</v>
      </c>
      <c r="R134" s="34" t="s">
        <v>51</v>
      </c>
      <c r="S134" s="11">
        <f t="shared" si="3"/>
        <v>200000</v>
      </c>
      <c r="T134" s="36" t="s">
        <v>38</v>
      </c>
      <c r="U134" s="22"/>
      <c r="V134" s="22"/>
    </row>
    <row r="135" spans="1:22" ht="60">
      <c r="A135" s="45">
        <v>7</v>
      </c>
      <c r="B135" s="10" t="s">
        <v>54</v>
      </c>
      <c r="C135" s="10" t="s">
        <v>55</v>
      </c>
      <c r="D135" s="46" t="s">
        <v>330</v>
      </c>
      <c r="E135" s="8" t="s">
        <v>331</v>
      </c>
      <c r="F135" s="22"/>
      <c r="G135" s="35">
        <v>285000</v>
      </c>
      <c r="H135" s="35">
        <v>15000</v>
      </c>
      <c r="I135" s="22"/>
      <c r="J135" s="22"/>
      <c r="K135" s="22"/>
      <c r="L135" s="22"/>
      <c r="M135" s="22"/>
      <c r="N135" s="22"/>
      <c r="O135" s="22"/>
      <c r="P135" s="22"/>
      <c r="Q135" s="34" t="s">
        <v>74</v>
      </c>
      <c r="R135" s="34" t="s">
        <v>51</v>
      </c>
      <c r="S135" s="11">
        <f t="shared" si="3"/>
        <v>300000</v>
      </c>
      <c r="T135" s="36" t="s">
        <v>38</v>
      </c>
      <c r="U135" s="22"/>
      <c r="V135" s="22"/>
    </row>
    <row r="136" spans="1:22" ht="62.25" customHeight="1">
      <c r="A136" s="45">
        <v>8</v>
      </c>
      <c r="B136" s="10" t="s">
        <v>31</v>
      </c>
      <c r="C136" s="10" t="s">
        <v>32</v>
      </c>
      <c r="D136" s="46" t="s">
        <v>332</v>
      </c>
      <c r="E136" s="8" t="s">
        <v>333</v>
      </c>
      <c r="F136" s="22"/>
      <c r="G136" s="35">
        <v>190000</v>
      </c>
      <c r="H136" s="35">
        <v>10000</v>
      </c>
      <c r="I136" s="22"/>
      <c r="J136" s="22"/>
      <c r="K136" s="22"/>
      <c r="L136" s="22"/>
      <c r="M136" s="22"/>
      <c r="N136" s="22"/>
      <c r="O136" s="22"/>
      <c r="P136" s="22"/>
      <c r="Q136" s="34" t="s">
        <v>74</v>
      </c>
      <c r="R136" s="34" t="s">
        <v>51</v>
      </c>
      <c r="S136" s="11">
        <f t="shared" si="3"/>
        <v>200000</v>
      </c>
      <c r="T136" s="36" t="s">
        <v>38</v>
      </c>
      <c r="U136" s="22"/>
      <c r="V136" s="22"/>
    </row>
    <row r="137" spans="1:22" ht="45">
      <c r="A137" s="45">
        <v>9</v>
      </c>
      <c r="B137" s="10" t="s">
        <v>31</v>
      </c>
      <c r="C137" s="10" t="s">
        <v>32</v>
      </c>
      <c r="D137" s="46" t="s">
        <v>247</v>
      </c>
      <c r="E137" s="8" t="s">
        <v>334</v>
      </c>
      <c r="F137" s="22"/>
      <c r="G137" s="35">
        <v>475000</v>
      </c>
      <c r="H137" s="35">
        <v>25000</v>
      </c>
      <c r="I137" s="22"/>
      <c r="J137" s="22"/>
      <c r="K137" s="22"/>
      <c r="L137" s="22"/>
      <c r="M137" s="22"/>
      <c r="N137" s="22"/>
      <c r="O137" s="22"/>
      <c r="P137" s="22"/>
      <c r="Q137" s="34" t="s">
        <v>74</v>
      </c>
      <c r="R137" s="34" t="s">
        <v>51</v>
      </c>
      <c r="S137" s="11">
        <f t="shared" si="3"/>
        <v>500000</v>
      </c>
      <c r="T137" s="36" t="s">
        <v>38</v>
      </c>
      <c r="U137" s="22"/>
      <c r="V137" s="22"/>
    </row>
    <row r="138" spans="1:22" ht="45">
      <c r="A138" s="45">
        <v>10</v>
      </c>
      <c r="B138" s="10" t="s">
        <v>31</v>
      </c>
      <c r="C138" s="10" t="s">
        <v>32</v>
      </c>
      <c r="D138" s="46" t="s">
        <v>335</v>
      </c>
      <c r="E138" s="8" t="s">
        <v>336</v>
      </c>
      <c r="F138" s="22"/>
      <c r="G138" s="35">
        <v>190000</v>
      </c>
      <c r="H138" s="35">
        <v>10000</v>
      </c>
      <c r="I138" s="22"/>
      <c r="J138" s="22"/>
      <c r="K138" s="22"/>
      <c r="L138" s="22"/>
      <c r="M138" s="22"/>
      <c r="N138" s="22"/>
      <c r="O138" s="22"/>
      <c r="P138" s="22"/>
      <c r="Q138" s="34" t="s">
        <v>74</v>
      </c>
      <c r="R138" s="34" t="s">
        <v>51</v>
      </c>
      <c r="S138" s="11">
        <f t="shared" si="3"/>
        <v>200000</v>
      </c>
      <c r="T138" s="36" t="s">
        <v>38</v>
      </c>
      <c r="U138" s="22"/>
      <c r="V138" s="22"/>
    </row>
    <row r="139" spans="1:22" ht="165.75" customHeight="1">
      <c r="A139" s="45">
        <v>11</v>
      </c>
      <c r="B139" s="10" t="s">
        <v>31</v>
      </c>
      <c r="C139" s="10" t="s">
        <v>32</v>
      </c>
      <c r="D139" s="37" t="s">
        <v>255</v>
      </c>
      <c r="E139" s="8" t="s">
        <v>337</v>
      </c>
      <c r="F139" s="22"/>
      <c r="G139" s="35">
        <v>492100</v>
      </c>
      <c r="H139" s="35">
        <v>25900</v>
      </c>
      <c r="I139" s="22"/>
      <c r="J139" s="22"/>
      <c r="K139" s="22"/>
      <c r="L139" s="22"/>
      <c r="M139" s="22"/>
      <c r="N139" s="22"/>
      <c r="O139" s="22"/>
      <c r="P139" s="22"/>
      <c r="Q139" s="34" t="s">
        <v>74</v>
      </c>
      <c r="R139" s="34" t="s">
        <v>51</v>
      </c>
      <c r="S139" s="11">
        <f t="shared" si="3"/>
        <v>518000</v>
      </c>
      <c r="T139" s="36" t="s">
        <v>38</v>
      </c>
      <c r="U139" s="22"/>
      <c r="V139" s="22"/>
    </row>
    <row r="140" spans="1:22" ht="60">
      <c r="A140" s="45">
        <v>12</v>
      </c>
      <c r="B140" s="10" t="s">
        <v>54</v>
      </c>
      <c r="C140" s="10" t="s">
        <v>55</v>
      </c>
      <c r="D140" s="46" t="s">
        <v>338</v>
      </c>
      <c r="E140" s="8" t="s">
        <v>339</v>
      </c>
      <c r="F140" s="22"/>
      <c r="G140" s="35">
        <v>190000</v>
      </c>
      <c r="H140" s="35">
        <v>10000</v>
      </c>
      <c r="I140" s="22"/>
      <c r="J140" s="22"/>
      <c r="K140" s="22"/>
      <c r="L140" s="22"/>
      <c r="M140" s="22"/>
      <c r="N140" s="22"/>
      <c r="O140" s="22"/>
      <c r="P140" s="22"/>
      <c r="Q140" s="34" t="s">
        <v>74</v>
      </c>
      <c r="R140" s="34" t="s">
        <v>51</v>
      </c>
      <c r="S140" s="11">
        <f t="shared" si="3"/>
        <v>200000</v>
      </c>
      <c r="T140" s="36" t="s">
        <v>38</v>
      </c>
      <c r="U140" s="22"/>
      <c r="V140" s="22"/>
    </row>
    <row r="141" spans="1:22" ht="67.5" customHeight="1">
      <c r="A141" s="45">
        <v>13</v>
      </c>
      <c r="B141" s="10" t="s">
        <v>31</v>
      </c>
      <c r="C141" s="10" t="s">
        <v>32</v>
      </c>
      <c r="D141" s="33" t="s">
        <v>340</v>
      </c>
      <c r="E141" s="8" t="s">
        <v>341</v>
      </c>
      <c r="F141" s="22"/>
      <c r="G141" s="35">
        <v>163400</v>
      </c>
      <c r="H141" s="35">
        <v>8600</v>
      </c>
      <c r="I141" s="22"/>
      <c r="J141" s="22"/>
      <c r="K141" s="22"/>
      <c r="L141" s="22"/>
      <c r="M141" s="22"/>
      <c r="N141" s="22"/>
      <c r="O141" s="22"/>
      <c r="P141" s="22"/>
      <c r="Q141" s="34" t="s">
        <v>74</v>
      </c>
      <c r="R141" s="34" t="s">
        <v>51</v>
      </c>
      <c r="S141" s="11">
        <f t="shared" si="3"/>
        <v>172000</v>
      </c>
      <c r="T141" s="36" t="s">
        <v>38</v>
      </c>
      <c r="U141" s="22"/>
      <c r="V141" s="22"/>
    </row>
    <row r="142" spans="1:22" ht="72" customHeight="1">
      <c r="A142" s="45">
        <v>14</v>
      </c>
      <c r="B142" s="10" t="s">
        <v>31</v>
      </c>
      <c r="C142" s="10" t="s">
        <v>32</v>
      </c>
      <c r="D142" s="46" t="s">
        <v>342</v>
      </c>
      <c r="E142" s="8" t="s">
        <v>343</v>
      </c>
      <c r="F142" s="22"/>
      <c r="G142" s="35">
        <v>95000</v>
      </c>
      <c r="H142" s="35">
        <v>5000</v>
      </c>
      <c r="I142" s="22"/>
      <c r="J142" s="22"/>
      <c r="K142" s="22"/>
      <c r="L142" s="22"/>
      <c r="M142" s="22"/>
      <c r="N142" s="22"/>
      <c r="O142" s="22"/>
      <c r="P142" s="22"/>
      <c r="Q142" s="34" t="s">
        <v>74</v>
      </c>
      <c r="R142" s="34" t="s">
        <v>51</v>
      </c>
      <c r="S142" s="11">
        <f t="shared" si="3"/>
        <v>100000</v>
      </c>
      <c r="T142" s="36" t="s">
        <v>38</v>
      </c>
      <c r="U142" s="22"/>
      <c r="V142" s="22"/>
    </row>
    <row r="143" spans="1:22" ht="80.25" customHeight="1">
      <c r="A143" s="45">
        <v>15</v>
      </c>
      <c r="B143" s="10" t="s">
        <v>31</v>
      </c>
      <c r="C143" s="10" t="s">
        <v>32</v>
      </c>
      <c r="D143" s="37" t="s">
        <v>344</v>
      </c>
      <c r="E143" s="8" t="s">
        <v>345</v>
      </c>
      <c r="F143" s="22"/>
      <c r="G143" s="35">
        <v>285000</v>
      </c>
      <c r="H143" s="35">
        <v>15000</v>
      </c>
      <c r="I143" s="22"/>
      <c r="J143" s="22"/>
      <c r="K143" s="22"/>
      <c r="L143" s="22"/>
      <c r="M143" s="22"/>
      <c r="N143" s="22"/>
      <c r="O143" s="22"/>
      <c r="P143" s="22"/>
      <c r="Q143" s="34" t="s">
        <v>74</v>
      </c>
      <c r="R143" s="34" t="s">
        <v>51</v>
      </c>
      <c r="S143" s="11">
        <f t="shared" si="3"/>
        <v>300000</v>
      </c>
      <c r="T143" s="36" t="s">
        <v>38</v>
      </c>
      <c r="U143" s="22"/>
      <c r="V143" s="22"/>
    </row>
    <row r="144" spans="1:22" ht="72" customHeight="1">
      <c r="A144" s="45">
        <v>16</v>
      </c>
      <c r="B144" s="10" t="s">
        <v>31</v>
      </c>
      <c r="C144" s="10" t="s">
        <v>32</v>
      </c>
      <c r="D144" s="46" t="s">
        <v>346</v>
      </c>
      <c r="E144" s="8" t="s">
        <v>347</v>
      </c>
      <c r="F144" s="22"/>
      <c r="G144" s="35">
        <v>285000</v>
      </c>
      <c r="H144" s="35">
        <v>15000</v>
      </c>
      <c r="I144" s="22"/>
      <c r="J144" s="22"/>
      <c r="K144" s="22"/>
      <c r="L144" s="22"/>
      <c r="M144" s="22"/>
      <c r="N144" s="22"/>
      <c r="O144" s="22"/>
      <c r="P144" s="22"/>
      <c r="Q144" s="34" t="s">
        <v>74</v>
      </c>
      <c r="R144" s="34" t="s">
        <v>51</v>
      </c>
      <c r="S144" s="11">
        <f t="shared" si="3"/>
        <v>300000</v>
      </c>
      <c r="T144" s="36" t="s">
        <v>38</v>
      </c>
      <c r="U144" s="22"/>
      <c r="V144" s="22"/>
    </row>
    <row r="145" spans="1:22" ht="46.5" customHeight="1">
      <c r="A145" s="45">
        <v>17</v>
      </c>
      <c r="B145" s="10" t="s">
        <v>54</v>
      </c>
      <c r="C145" s="10" t="s">
        <v>55</v>
      </c>
      <c r="D145" s="46" t="s">
        <v>348</v>
      </c>
      <c r="E145" s="8" t="s">
        <v>349</v>
      </c>
      <c r="F145" s="22"/>
      <c r="G145" s="35">
        <v>475000</v>
      </c>
      <c r="H145" s="35">
        <v>25000</v>
      </c>
      <c r="I145" s="22"/>
      <c r="J145" s="22"/>
      <c r="K145" s="22"/>
      <c r="L145" s="22"/>
      <c r="M145" s="22"/>
      <c r="N145" s="22"/>
      <c r="O145" s="22"/>
      <c r="P145" s="22"/>
      <c r="Q145" s="34" t="s">
        <v>74</v>
      </c>
      <c r="R145" s="34" t="s">
        <v>51</v>
      </c>
      <c r="S145" s="11">
        <f t="shared" si="3"/>
        <v>500000</v>
      </c>
      <c r="T145" s="36" t="s">
        <v>38</v>
      </c>
      <c r="U145" s="22"/>
      <c r="V145" s="22"/>
    </row>
    <row r="146" spans="1:22" ht="63.75" customHeight="1">
      <c r="A146" s="45">
        <v>18</v>
      </c>
      <c r="B146" s="10" t="s">
        <v>31</v>
      </c>
      <c r="C146" s="10" t="s">
        <v>32</v>
      </c>
      <c r="D146" s="38" t="s">
        <v>263</v>
      </c>
      <c r="E146" s="8" t="s">
        <v>350</v>
      </c>
      <c r="F146" s="22"/>
      <c r="G146" s="35">
        <v>361000</v>
      </c>
      <c r="H146" s="35">
        <v>19000</v>
      </c>
      <c r="I146" s="22"/>
      <c r="J146" s="22"/>
      <c r="K146" s="22"/>
      <c r="L146" s="22"/>
      <c r="M146" s="22"/>
      <c r="N146" s="22"/>
      <c r="O146" s="22"/>
      <c r="P146" s="22"/>
      <c r="Q146" s="34" t="s">
        <v>74</v>
      </c>
      <c r="R146" s="34" t="s">
        <v>51</v>
      </c>
      <c r="S146" s="11">
        <f t="shared" si="3"/>
        <v>380000</v>
      </c>
      <c r="T146" s="36" t="s">
        <v>38</v>
      </c>
      <c r="U146" s="22"/>
      <c r="V146" s="22"/>
    </row>
    <row r="147" spans="1:22" ht="60">
      <c r="A147" s="45">
        <v>19</v>
      </c>
      <c r="B147" s="10" t="s">
        <v>54</v>
      </c>
      <c r="C147" s="10" t="s">
        <v>55</v>
      </c>
      <c r="D147" s="46" t="s">
        <v>351</v>
      </c>
      <c r="E147" s="8" t="s">
        <v>352</v>
      </c>
      <c r="F147" s="22"/>
      <c r="G147" s="35">
        <v>285000</v>
      </c>
      <c r="H147" s="35">
        <v>15000</v>
      </c>
      <c r="I147" s="22"/>
      <c r="J147" s="22"/>
      <c r="K147" s="22"/>
      <c r="L147" s="22"/>
      <c r="M147" s="22"/>
      <c r="N147" s="22"/>
      <c r="O147" s="22"/>
      <c r="P147" s="22"/>
      <c r="Q147" s="34" t="s">
        <v>74</v>
      </c>
      <c r="R147" s="34" t="s">
        <v>51</v>
      </c>
      <c r="S147" s="11">
        <f t="shared" si="3"/>
        <v>300000</v>
      </c>
      <c r="T147" s="36" t="s">
        <v>38</v>
      </c>
      <c r="U147" s="22"/>
      <c r="V147" s="22"/>
    </row>
    <row r="148" spans="1:22" ht="45">
      <c r="A148" s="45">
        <v>20</v>
      </c>
      <c r="B148" s="10" t="s">
        <v>31</v>
      </c>
      <c r="C148" s="10" t="s">
        <v>32</v>
      </c>
      <c r="D148" s="46" t="s">
        <v>353</v>
      </c>
      <c r="E148" s="8" t="s">
        <v>354</v>
      </c>
      <c r="F148" s="22"/>
      <c r="G148" s="35">
        <v>142500</v>
      </c>
      <c r="H148" s="35">
        <v>7500</v>
      </c>
      <c r="I148" s="22"/>
      <c r="J148" s="22"/>
      <c r="K148" s="22"/>
      <c r="L148" s="22"/>
      <c r="M148" s="22"/>
      <c r="N148" s="22"/>
      <c r="O148" s="22"/>
      <c r="P148" s="22"/>
      <c r="Q148" s="34" t="s">
        <v>74</v>
      </c>
      <c r="R148" s="34" t="s">
        <v>51</v>
      </c>
      <c r="S148" s="11">
        <f t="shared" si="3"/>
        <v>150000</v>
      </c>
      <c r="T148" s="36" t="s">
        <v>38</v>
      </c>
      <c r="U148" s="22"/>
      <c r="V148" s="22"/>
    </row>
    <row r="149" spans="1:22" ht="45">
      <c r="A149" s="45">
        <v>21</v>
      </c>
      <c r="B149" s="10" t="s">
        <v>31</v>
      </c>
      <c r="C149" s="10" t="s">
        <v>32</v>
      </c>
      <c r="D149" s="46" t="s">
        <v>355</v>
      </c>
      <c r="E149" s="8" t="s">
        <v>356</v>
      </c>
      <c r="F149" s="22"/>
      <c r="G149" s="35">
        <v>285000</v>
      </c>
      <c r="H149" s="35">
        <v>15000</v>
      </c>
      <c r="I149" s="22"/>
      <c r="J149" s="22"/>
      <c r="K149" s="22"/>
      <c r="L149" s="22"/>
      <c r="M149" s="22"/>
      <c r="N149" s="22"/>
      <c r="O149" s="22"/>
      <c r="P149" s="22"/>
      <c r="Q149" s="34" t="s">
        <v>74</v>
      </c>
      <c r="R149" s="34" t="s">
        <v>51</v>
      </c>
      <c r="S149" s="11">
        <f t="shared" si="3"/>
        <v>300000</v>
      </c>
      <c r="T149" s="36" t="s">
        <v>38</v>
      </c>
      <c r="U149" s="22"/>
      <c r="V149" s="22"/>
    </row>
    <row r="150" spans="1:22" ht="78.75" customHeight="1">
      <c r="A150" s="45">
        <v>22</v>
      </c>
      <c r="B150" s="10" t="s">
        <v>31</v>
      </c>
      <c r="C150" s="10" t="s">
        <v>32</v>
      </c>
      <c r="D150" s="37" t="s">
        <v>85</v>
      </c>
      <c r="E150" s="8" t="s">
        <v>350</v>
      </c>
      <c r="F150" s="22"/>
      <c r="G150" s="35">
        <v>285000</v>
      </c>
      <c r="H150" s="35">
        <v>15000</v>
      </c>
      <c r="I150" s="22"/>
      <c r="J150" s="22"/>
      <c r="K150" s="22"/>
      <c r="L150" s="22"/>
      <c r="M150" s="22"/>
      <c r="N150" s="22"/>
      <c r="O150" s="22"/>
      <c r="P150" s="22"/>
      <c r="Q150" s="34" t="s">
        <v>74</v>
      </c>
      <c r="R150" s="34" t="s">
        <v>51</v>
      </c>
      <c r="S150" s="11">
        <f t="shared" si="3"/>
        <v>300000</v>
      </c>
      <c r="T150" s="36" t="s">
        <v>38</v>
      </c>
      <c r="U150" s="22"/>
      <c r="V150" s="22"/>
    </row>
    <row r="151" spans="1:22" ht="60">
      <c r="A151" s="45">
        <v>23</v>
      </c>
      <c r="B151" s="10" t="s">
        <v>54</v>
      </c>
      <c r="C151" s="10" t="s">
        <v>55</v>
      </c>
      <c r="D151" s="46" t="s">
        <v>357</v>
      </c>
      <c r="E151" s="8" t="s">
        <v>358</v>
      </c>
      <c r="F151" s="22"/>
      <c r="G151" s="35">
        <v>285000</v>
      </c>
      <c r="H151" s="35">
        <v>15000</v>
      </c>
      <c r="I151" s="22"/>
      <c r="J151" s="22"/>
      <c r="K151" s="22"/>
      <c r="L151" s="22"/>
      <c r="M151" s="22"/>
      <c r="N151" s="22"/>
      <c r="O151" s="22"/>
      <c r="P151" s="22"/>
      <c r="Q151" s="34" t="s">
        <v>74</v>
      </c>
      <c r="R151" s="34" t="s">
        <v>51</v>
      </c>
      <c r="S151" s="11">
        <f t="shared" si="3"/>
        <v>300000</v>
      </c>
      <c r="T151" s="36" t="s">
        <v>38</v>
      </c>
      <c r="U151" s="22"/>
      <c r="V151" s="22"/>
    </row>
    <row r="152" spans="1:22" ht="186" customHeight="1">
      <c r="A152" s="45">
        <v>24</v>
      </c>
      <c r="B152" s="10" t="s">
        <v>48</v>
      </c>
      <c r="C152" s="10" t="s">
        <v>68</v>
      </c>
      <c r="D152" s="47" t="s">
        <v>276</v>
      </c>
      <c r="E152" s="8" t="s">
        <v>359</v>
      </c>
      <c r="F152" s="22"/>
      <c r="G152" s="35">
        <v>285000</v>
      </c>
      <c r="H152" s="35">
        <v>15000</v>
      </c>
      <c r="I152" s="22"/>
      <c r="J152" s="22"/>
      <c r="K152" s="22"/>
      <c r="L152" s="22"/>
      <c r="M152" s="22"/>
      <c r="N152" s="22"/>
      <c r="O152" s="22"/>
      <c r="P152" s="22"/>
      <c r="Q152" s="34" t="s">
        <v>74</v>
      </c>
      <c r="R152" s="34" t="s">
        <v>51</v>
      </c>
      <c r="S152" s="11">
        <f t="shared" si="3"/>
        <v>300000</v>
      </c>
      <c r="T152" s="36" t="s">
        <v>38</v>
      </c>
      <c r="U152" s="22"/>
      <c r="V152" s="22"/>
    </row>
    <row r="153" spans="1:22" ht="175.5" customHeight="1">
      <c r="A153" s="45">
        <v>25</v>
      </c>
      <c r="B153" s="10" t="s">
        <v>31</v>
      </c>
      <c r="C153" s="10" t="s">
        <v>32</v>
      </c>
      <c r="D153" s="47" t="s">
        <v>360</v>
      </c>
      <c r="E153" s="8" t="s">
        <v>356</v>
      </c>
      <c r="F153" s="22"/>
      <c r="G153" s="35">
        <v>380000</v>
      </c>
      <c r="H153" s="35">
        <v>20000</v>
      </c>
      <c r="I153" s="22"/>
      <c r="J153" s="22"/>
      <c r="K153" s="22"/>
      <c r="L153" s="22"/>
      <c r="M153" s="22"/>
      <c r="N153" s="22"/>
      <c r="O153" s="22"/>
      <c r="P153" s="22"/>
      <c r="Q153" s="34" t="s">
        <v>74</v>
      </c>
      <c r="R153" s="34" t="s">
        <v>51</v>
      </c>
      <c r="S153" s="11">
        <f t="shared" si="3"/>
        <v>400000</v>
      </c>
      <c r="T153" s="36" t="s">
        <v>38</v>
      </c>
      <c r="U153" s="22"/>
      <c r="V153" s="22"/>
    </row>
    <row r="154" spans="1:22" ht="211.5" customHeight="1">
      <c r="A154" s="45">
        <v>26</v>
      </c>
      <c r="B154" s="10" t="s">
        <v>31</v>
      </c>
      <c r="C154" s="10" t="s">
        <v>32</v>
      </c>
      <c r="D154" s="47" t="s">
        <v>361</v>
      </c>
      <c r="E154" s="8" t="s">
        <v>362</v>
      </c>
      <c r="F154" s="22"/>
      <c r="G154" s="35">
        <v>3705000</v>
      </c>
      <c r="H154" s="35">
        <v>195000</v>
      </c>
      <c r="I154" s="22"/>
      <c r="J154" s="22"/>
      <c r="K154" s="22"/>
      <c r="L154" s="22"/>
      <c r="M154" s="22"/>
      <c r="N154" s="22"/>
      <c r="O154" s="22"/>
      <c r="P154" s="22"/>
      <c r="Q154" s="34" t="s">
        <v>74</v>
      </c>
      <c r="R154" s="34" t="s">
        <v>51</v>
      </c>
      <c r="S154" s="11">
        <f t="shared" si="3"/>
        <v>3900000</v>
      </c>
      <c r="T154" s="36" t="s">
        <v>38</v>
      </c>
      <c r="U154" s="22"/>
      <c r="V154" s="22"/>
    </row>
    <row r="155" spans="1:22" ht="42.75" customHeight="1">
      <c r="A155" s="45"/>
      <c r="B155" s="48" t="s">
        <v>98</v>
      </c>
      <c r="C155" s="22"/>
      <c r="D155" s="22"/>
      <c r="E155" s="22"/>
      <c r="F155" s="22"/>
      <c r="G155" s="49">
        <f>SUM(G129:G154)</f>
        <v>10003500</v>
      </c>
      <c r="H155" s="49">
        <f>SUM(H129:H154)</f>
        <v>526500</v>
      </c>
      <c r="I155" s="50"/>
      <c r="J155" s="50"/>
      <c r="K155" s="50"/>
      <c r="L155" s="50"/>
      <c r="M155" s="50"/>
      <c r="N155" s="50"/>
      <c r="O155" s="50"/>
      <c r="P155" s="22"/>
      <c r="Q155" s="22"/>
      <c r="R155" s="22"/>
      <c r="S155" s="51">
        <f>SUM(S129:S154)</f>
        <v>10530000</v>
      </c>
      <c r="T155" s="22"/>
      <c r="U155" s="22"/>
      <c r="V155" s="22"/>
    </row>
    <row r="156" spans="1:22" ht="39.75" customHeight="1">
      <c r="A156" s="45"/>
      <c r="B156" s="1128" t="s">
        <v>363</v>
      </c>
      <c r="C156" s="1129"/>
      <c r="D156" s="1129"/>
      <c r="E156" s="1129"/>
      <c r="F156" s="1129"/>
      <c r="G156" s="1129"/>
      <c r="H156" s="1129"/>
      <c r="I156" s="1129"/>
      <c r="J156" s="1129"/>
      <c r="K156" s="1129"/>
      <c r="L156" s="1129"/>
      <c r="M156" s="1129"/>
      <c r="N156" s="1129"/>
      <c r="O156" s="1129"/>
      <c r="P156" s="1130"/>
      <c r="Q156" s="52"/>
      <c r="R156" s="52"/>
      <c r="S156" s="52"/>
      <c r="T156" s="52"/>
      <c r="U156" s="52"/>
      <c r="V156" s="53"/>
    </row>
    <row r="157" spans="1:22" ht="111.75" customHeight="1">
      <c r="A157" s="45">
        <v>1</v>
      </c>
      <c r="B157" s="10" t="s">
        <v>31</v>
      </c>
      <c r="C157" s="10" t="s">
        <v>32</v>
      </c>
      <c r="D157" s="38" t="s">
        <v>364</v>
      </c>
      <c r="E157" s="8" t="s">
        <v>365</v>
      </c>
      <c r="F157" s="22"/>
      <c r="G157" s="35">
        <v>9500000</v>
      </c>
      <c r="H157" s="35">
        <v>500000</v>
      </c>
      <c r="I157" s="22"/>
      <c r="J157" s="22"/>
      <c r="K157" s="34" t="s">
        <v>36</v>
      </c>
      <c r="L157" s="34" t="s">
        <v>47</v>
      </c>
      <c r="M157" s="22"/>
      <c r="N157" s="22"/>
      <c r="O157" s="22"/>
      <c r="P157" s="35">
        <v>10000000</v>
      </c>
      <c r="Q157" s="34" t="s">
        <v>74</v>
      </c>
      <c r="R157" s="34" t="s">
        <v>37</v>
      </c>
      <c r="S157" s="22"/>
      <c r="T157" s="22"/>
      <c r="U157" s="22"/>
      <c r="V157" s="22"/>
    </row>
    <row r="158" spans="1:22" ht="103.5" customHeight="1">
      <c r="A158" s="45">
        <v>2</v>
      </c>
      <c r="B158" s="10" t="s">
        <v>366</v>
      </c>
      <c r="C158" s="10" t="s">
        <v>367</v>
      </c>
      <c r="D158" s="38" t="s">
        <v>368</v>
      </c>
      <c r="E158" s="8" t="s">
        <v>369</v>
      </c>
      <c r="F158" s="22"/>
      <c r="G158" s="35">
        <v>202982</v>
      </c>
      <c r="H158" s="35">
        <v>10684</v>
      </c>
      <c r="I158" s="22"/>
      <c r="J158" s="22"/>
      <c r="K158" s="34" t="s">
        <v>36</v>
      </c>
      <c r="L158" s="34" t="s">
        <v>47</v>
      </c>
      <c r="M158" s="22"/>
      <c r="N158" s="22"/>
      <c r="O158" s="22"/>
      <c r="P158" s="35">
        <v>213666</v>
      </c>
      <c r="Q158" s="34" t="s">
        <v>74</v>
      </c>
      <c r="R158" s="34" t="s">
        <v>37</v>
      </c>
      <c r="S158" s="22"/>
      <c r="T158" s="22"/>
      <c r="U158" s="22"/>
      <c r="V158" s="22"/>
    </row>
    <row r="159" spans="1:22" ht="48.75" customHeight="1">
      <c r="A159" s="45"/>
      <c r="B159" s="54" t="s">
        <v>98</v>
      </c>
      <c r="C159" s="10"/>
      <c r="D159" s="10"/>
      <c r="E159" s="8"/>
      <c r="F159" s="22"/>
      <c r="G159" s="21">
        <f>SUM(G157:G158)</f>
        <v>9702982</v>
      </c>
      <c r="H159" s="21">
        <f>SUM(H157:H158)</f>
        <v>510684</v>
      </c>
      <c r="I159" s="22"/>
      <c r="J159" s="22"/>
      <c r="K159" s="34"/>
      <c r="L159" s="34"/>
      <c r="M159" s="22"/>
      <c r="N159" s="22"/>
      <c r="O159" s="22"/>
      <c r="P159" s="55">
        <f>SUM(P157:P158)</f>
        <v>10213666</v>
      </c>
      <c r="Q159" s="34"/>
      <c r="R159" s="34"/>
      <c r="S159" s="22"/>
      <c r="T159" s="22"/>
      <c r="U159" s="22"/>
      <c r="V159" s="22"/>
    </row>
    <row r="160" spans="1:22" ht="103.5" customHeight="1">
      <c r="A160" s="45"/>
      <c r="B160" s="1131" t="s">
        <v>370</v>
      </c>
      <c r="C160" s="1132"/>
      <c r="D160" s="1132"/>
      <c r="E160" s="1132"/>
      <c r="F160" s="1132"/>
      <c r="G160" s="1132"/>
      <c r="H160" s="1132"/>
      <c r="I160" s="1132"/>
      <c r="J160" s="1132"/>
      <c r="K160" s="1132"/>
      <c r="L160" s="1132"/>
      <c r="M160" s="1132"/>
      <c r="N160" s="1132"/>
      <c r="O160" s="1132"/>
      <c r="P160" s="1132"/>
      <c r="Q160" s="1132"/>
      <c r="R160" s="1132"/>
      <c r="S160" s="1133"/>
      <c r="T160" s="22"/>
      <c r="U160" s="22"/>
      <c r="V160" s="22"/>
    </row>
    <row r="161" spans="1:22" ht="82.5" customHeight="1">
      <c r="A161" s="45">
        <v>1</v>
      </c>
      <c r="B161" s="10" t="s">
        <v>31</v>
      </c>
      <c r="C161" s="10" t="s">
        <v>32</v>
      </c>
      <c r="D161" s="8" t="s">
        <v>371</v>
      </c>
      <c r="E161" s="8" t="s">
        <v>372</v>
      </c>
      <c r="F161" s="22"/>
      <c r="G161" s="35">
        <v>475000</v>
      </c>
      <c r="H161" s="35">
        <v>25000</v>
      </c>
      <c r="I161" s="22"/>
      <c r="J161" s="22"/>
      <c r="K161" s="34"/>
      <c r="L161" s="34"/>
      <c r="M161" s="22"/>
      <c r="N161" s="22"/>
      <c r="O161" s="22"/>
      <c r="P161" s="35">
        <v>500000</v>
      </c>
      <c r="Q161" s="34"/>
      <c r="R161" s="34"/>
      <c r="S161" s="35">
        <v>561067</v>
      </c>
      <c r="T161" s="22"/>
      <c r="U161" s="22"/>
      <c r="V161" s="56" t="s">
        <v>244</v>
      </c>
    </row>
    <row r="162" spans="1:22" ht="82.5" customHeight="1">
      <c r="A162" s="45">
        <v>2</v>
      </c>
      <c r="B162" s="10" t="s">
        <v>31</v>
      </c>
      <c r="C162" s="10" t="s">
        <v>32</v>
      </c>
      <c r="D162" s="8" t="s">
        <v>108</v>
      </c>
      <c r="E162" s="8" t="s">
        <v>373</v>
      </c>
      <c r="F162" s="22"/>
      <c r="G162" s="35">
        <v>237500</v>
      </c>
      <c r="H162" s="35">
        <v>12500</v>
      </c>
      <c r="I162" s="22"/>
      <c r="J162" s="22"/>
      <c r="K162" s="34"/>
      <c r="L162" s="34"/>
      <c r="M162" s="22"/>
      <c r="N162" s="22"/>
      <c r="O162" s="22"/>
      <c r="P162" s="35">
        <v>250000</v>
      </c>
      <c r="Q162" s="34"/>
      <c r="R162" s="34"/>
      <c r="S162" s="35"/>
      <c r="T162" s="22"/>
      <c r="U162" s="22"/>
      <c r="V162" s="56" t="s">
        <v>244</v>
      </c>
    </row>
    <row r="163" spans="1:22" ht="82.5" customHeight="1">
      <c r="A163" s="45">
        <v>3</v>
      </c>
      <c r="B163" s="10" t="s">
        <v>31</v>
      </c>
      <c r="C163" s="10" t="s">
        <v>32</v>
      </c>
      <c r="D163" s="8" t="s">
        <v>374</v>
      </c>
      <c r="E163" s="8" t="s">
        <v>375</v>
      </c>
      <c r="F163" s="22"/>
      <c r="G163" s="35">
        <v>378537</v>
      </c>
      <c r="H163" s="35">
        <v>19923</v>
      </c>
      <c r="I163" s="22"/>
      <c r="J163" s="22"/>
      <c r="K163" s="34"/>
      <c r="L163" s="34"/>
      <c r="M163" s="22"/>
      <c r="N163" s="22"/>
      <c r="O163" s="22"/>
      <c r="P163" s="35">
        <v>398460</v>
      </c>
      <c r="Q163" s="34"/>
      <c r="R163" s="34"/>
      <c r="S163" s="35"/>
      <c r="T163" s="22"/>
      <c r="U163" s="22"/>
      <c r="V163" s="57"/>
    </row>
    <row r="164" spans="1:22" ht="82.5" customHeight="1">
      <c r="A164" s="45">
        <v>4</v>
      </c>
      <c r="B164" s="10" t="s">
        <v>31</v>
      </c>
      <c r="C164" s="10" t="s">
        <v>32</v>
      </c>
      <c r="D164" s="8" t="s">
        <v>376</v>
      </c>
      <c r="E164" s="8" t="s">
        <v>377</v>
      </c>
      <c r="F164" s="22"/>
      <c r="G164" s="35">
        <v>475000</v>
      </c>
      <c r="H164" s="35">
        <v>25000</v>
      </c>
      <c r="I164" s="22"/>
      <c r="J164" s="22"/>
      <c r="K164" s="34"/>
      <c r="L164" s="34"/>
      <c r="M164" s="22"/>
      <c r="N164" s="22"/>
      <c r="O164" s="22"/>
      <c r="P164" s="35">
        <v>500000</v>
      </c>
      <c r="Q164" s="34"/>
      <c r="R164" s="34"/>
      <c r="S164" s="35">
        <v>627353</v>
      </c>
      <c r="T164" s="22"/>
      <c r="U164" s="22"/>
      <c r="V164" s="56" t="s">
        <v>244</v>
      </c>
    </row>
    <row r="165" spans="1:22" ht="82.5" customHeight="1">
      <c r="A165" s="45">
        <v>5</v>
      </c>
      <c r="B165" s="10" t="s">
        <v>31</v>
      </c>
      <c r="C165" s="10" t="s">
        <v>32</v>
      </c>
      <c r="D165" s="8" t="s">
        <v>378</v>
      </c>
      <c r="E165" s="8" t="s">
        <v>379</v>
      </c>
      <c r="F165" s="22"/>
      <c r="G165" s="35">
        <v>475000</v>
      </c>
      <c r="H165" s="35">
        <v>25000</v>
      </c>
      <c r="I165" s="22"/>
      <c r="J165" s="22"/>
      <c r="K165" s="34"/>
      <c r="L165" s="34"/>
      <c r="M165" s="22"/>
      <c r="N165" s="22"/>
      <c r="O165" s="22"/>
      <c r="P165" s="35">
        <v>500000</v>
      </c>
      <c r="Q165" s="34"/>
      <c r="R165" s="34"/>
      <c r="S165" s="35">
        <v>470165</v>
      </c>
      <c r="T165" s="22"/>
      <c r="U165" s="22"/>
      <c r="V165" s="56" t="s">
        <v>244</v>
      </c>
    </row>
    <row r="166" spans="1:22" ht="82.5" customHeight="1">
      <c r="A166" s="45">
        <v>6</v>
      </c>
      <c r="B166" s="10" t="s">
        <v>31</v>
      </c>
      <c r="C166" s="10" t="s">
        <v>32</v>
      </c>
      <c r="D166" s="8" t="s">
        <v>380</v>
      </c>
      <c r="E166" s="8" t="s">
        <v>379</v>
      </c>
      <c r="F166" s="22"/>
      <c r="G166" s="35">
        <v>441750</v>
      </c>
      <c r="H166" s="35">
        <v>23250</v>
      </c>
      <c r="I166" s="22"/>
      <c r="J166" s="22"/>
      <c r="K166" s="34"/>
      <c r="L166" s="34"/>
      <c r="M166" s="22"/>
      <c r="N166" s="22"/>
      <c r="O166" s="22"/>
      <c r="P166" s="35">
        <v>465000</v>
      </c>
      <c r="Q166" s="34"/>
      <c r="R166" s="34"/>
      <c r="S166" s="35"/>
      <c r="T166" s="22"/>
      <c r="U166" s="22"/>
      <c r="V166" s="22"/>
    </row>
    <row r="167" spans="1:22" ht="82.5" customHeight="1">
      <c r="A167" s="45">
        <v>7</v>
      </c>
      <c r="B167" s="10" t="s">
        <v>31</v>
      </c>
      <c r="C167" s="10" t="s">
        <v>32</v>
      </c>
      <c r="D167" s="8" t="s">
        <v>381</v>
      </c>
      <c r="E167" s="8" t="s">
        <v>382</v>
      </c>
      <c r="F167" s="22"/>
      <c r="G167" s="35">
        <v>38000</v>
      </c>
      <c r="H167" s="35">
        <v>2000</v>
      </c>
      <c r="I167" s="22"/>
      <c r="J167" s="22"/>
      <c r="K167" s="34"/>
      <c r="L167" s="34"/>
      <c r="M167" s="22"/>
      <c r="N167" s="22"/>
      <c r="O167" s="22"/>
      <c r="P167" s="35">
        <v>40000</v>
      </c>
      <c r="Q167" s="34"/>
      <c r="R167" s="34"/>
      <c r="S167" s="35"/>
      <c r="T167" s="22"/>
      <c r="U167" s="22"/>
      <c r="V167" s="22"/>
    </row>
    <row r="168" spans="1:22" ht="82.5" customHeight="1">
      <c r="A168" s="45">
        <v>8</v>
      </c>
      <c r="B168" s="10" t="s">
        <v>31</v>
      </c>
      <c r="C168" s="10" t="s">
        <v>32</v>
      </c>
      <c r="D168" s="8" t="s">
        <v>383</v>
      </c>
      <c r="E168" s="8" t="s">
        <v>384</v>
      </c>
      <c r="F168" s="22"/>
      <c r="G168" s="35">
        <v>475000</v>
      </c>
      <c r="H168" s="35">
        <v>25000</v>
      </c>
      <c r="I168" s="22"/>
      <c r="J168" s="22"/>
      <c r="K168" s="34"/>
      <c r="L168" s="34"/>
      <c r="M168" s="22"/>
      <c r="N168" s="22"/>
      <c r="O168" s="22"/>
      <c r="P168" s="35">
        <v>500000</v>
      </c>
      <c r="Q168" s="34"/>
      <c r="R168" s="34"/>
      <c r="S168" s="35">
        <v>250000</v>
      </c>
      <c r="T168" s="22"/>
      <c r="U168" s="22"/>
      <c r="V168" s="56" t="s">
        <v>244</v>
      </c>
    </row>
    <row r="169" spans="1:22" ht="56.25" customHeight="1">
      <c r="A169" s="45">
        <v>9</v>
      </c>
      <c r="B169" s="10" t="s">
        <v>31</v>
      </c>
      <c r="C169" s="10" t="s">
        <v>32</v>
      </c>
      <c r="D169" s="8" t="s">
        <v>247</v>
      </c>
      <c r="E169" s="8" t="s">
        <v>385</v>
      </c>
      <c r="F169" s="22"/>
      <c r="G169" s="35">
        <v>950000</v>
      </c>
      <c r="H169" s="35">
        <v>50000</v>
      </c>
      <c r="I169" s="22"/>
      <c r="J169" s="22"/>
      <c r="K169" s="34"/>
      <c r="L169" s="34"/>
      <c r="M169" s="22"/>
      <c r="N169" s="22"/>
      <c r="O169" s="22"/>
      <c r="P169" s="35">
        <v>1000000</v>
      </c>
      <c r="Q169" s="35"/>
      <c r="R169" s="35"/>
      <c r="S169" s="35">
        <v>1716838</v>
      </c>
      <c r="T169" s="22"/>
      <c r="U169" s="22"/>
      <c r="V169" s="22"/>
    </row>
    <row r="170" spans="1:22" ht="56.25" customHeight="1">
      <c r="A170" s="45">
        <v>10</v>
      </c>
      <c r="B170" s="10" t="s">
        <v>31</v>
      </c>
      <c r="C170" s="10" t="s">
        <v>32</v>
      </c>
      <c r="D170" s="8" t="s">
        <v>386</v>
      </c>
      <c r="E170" s="8" t="s">
        <v>387</v>
      </c>
      <c r="F170" s="22"/>
      <c r="G170" s="35">
        <v>665000</v>
      </c>
      <c r="H170" s="35">
        <v>35000</v>
      </c>
      <c r="I170" s="22"/>
      <c r="J170" s="22"/>
      <c r="K170" s="34"/>
      <c r="L170" s="34"/>
      <c r="M170" s="22"/>
      <c r="N170" s="22"/>
      <c r="O170" s="22"/>
      <c r="P170" s="35">
        <v>700000</v>
      </c>
      <c r="Q170" s="35"/>
      <c r="R170" s="35"/>
      <c r="S170" s="35">
        <v>991830</v>
      </c>
      <c r="T170" s="22"/>
      <c r="U170" s="22"/>
      <c r="V170" s="22"/>
    </row>
    <row r="171" spans="1:22" ht="56.25" customHeight="1">
      <c r="A171" s="45">
        <v>11</v>
      </c>
      <c r="B171" s="10" t="s">
        <v>31</v>
      </c>
      <c r="C171" s="10" t="s">
        <v>32</v>
      </c>
      <c r="D171" s="8" t="s">
        <v>388</v>
      </c>
      <c r="E171" s="8" t="s">
        <v>389</v>
      </c>
      <c r="F171" s="22"/>
      <c r="G171" s="35">
        <v>19000</v>
      </c>
      <c r="H171" s="35">
        <v>1000</v>
      </c>
      <c r="I171" s="22"/>
      <c r="J171" s="22"/>
      <c r="K171" s="34"/>
      <c r="L171" s="34"/>
      <c r="M171" s="22"/>
      <c r="N171" s="22"/>
      <c r="O171" s="22"/>
      <c r="P171" s="35">
        <v>20000</v>
      </c>
      <c r="Q171" s="35"/>
      <c r="R171" s="35"/>
      <c r="S171" s="35"/>
      <c r="T171" s="22"/>
      <c r="U171" s="22"/>
      <c r="V171" s="22"/>
    </row>
    <row r="172" spans="1:22" ht="56.25" customHeight="1">
      <c r="A172" s="45">
        <v>12</v>
      </c>
      <c r="B172" s="10" t="s">
        <v>31</v>
      </c>
      <c r="C172" s="10" t="s">
        <v>32</v>
      </c>
      <c r="D172" s="8" t="s">
        <v>390</v>
      </c>
      <c r="E172" s="8" t="s">
        <v>391</v>
      </c>
      <c r="F172" s="22"/>
      <c r="G172" s="35">
        <v>19000</v>
      </c>
      <c r="H172" s="35">
        <v>1000</v>
      </c>
      <c r="I172" s="22"/>
      <c r="J172" s="22"/>
      <c r="K172" s="34"/>
      <c r="L172" s="34"/>
      <c r="M172" s="22"/>
      <c r="N172" s="22"/>
      <c r="O172" s="22"/>
      <c r="P172" s="35">
        <v>20000</v>
      </c>
      <c r="Q172" s="35"/>
      <c r="R172" s="35"/>
      <c r="S172" s="35"/>
      <c r="T172" s="22"/>
      <c r="U172" s="22"/>
      <c r="V172" s="22"/>
    </row>
    <row r="173" spans="1:22" ht="56.25" customHeight="1">
      <c r="A173" s="45">
        <v>13</v>
      </c>
      <c r="B173" s="10" t="s">
        <v>31</v>
      </c>
      <c r="C173" s="10" t="s">
        <v>32</v>
      </c>
      <c r="D173" s="8" t="s">
        <v>392</v>
      </c>
      <c r="E173" s="8" t="s">
        <v>393</v>
      </c>
      <c r="F173" s="22"/>
      <c r="G173" s="35">
        <v>7600</v>
      </c>
      <c r="H173" s="35">
        <v>400</v>
      </c>
      <c r="I173" s="22"/>
      <c r="J173" s="22"/>
      <c r="K173" s="34"/>
      <c r="L173" s="34"/>
      <c r="M173" s="22"/>
      <c r="N173" s="22"/>
      <c r="O173" s="22"/>
      <c r="P173" s="35">
        <v>8000</v>
      </c>
      <c r="Q173" s="35"/>
      <c r="R173" s="35"/>
      <c r="S173" s="35"/>
      <c r="T173" s="22"/>
      <c r="U173" s="22"/>
      <c r="V173" s="22"/>
    </row>
    <row r="174" spans="1:22" ht="56.25" customHeight="1">
      <c r="A174" s="45">
        <v>14</v>
      </c>
      <c r="B174" s="10" t="s">
        <v>31</v>
      </c>
      <c r="C174" s="10" t="s">
        <v>32</v>
      </c>
      <c r="D174" s="8" t="s">
        <v>394</v>
      </c>
      <c r="E174" s="8" t="s">
        <v>395</v>
      </c>
      <c r="F174" s="22"/>
      <c r="G174" s="35">
        <v>8075</v>
      </c>
      <c r="H174" s="35">
        <v>425</v>
      </c>
      <c r="I174" s="22"/>
      <c r="J174" s="22"/>
      <c r="K174" s="34"/>
      <c r="L174" s="34"/>
      <c r="M174" s="22"/>
      <c r="N174" s="22"/>
      <c r="O174" s="22"/>
      <c r="P174" s="35">
        <v>8500</v>
      </c>
      <c r="Q174" s="35"/>
      <c r="R174" s="35"/>
      <c r="S174" s="35"/>
      <c r="T174" s="22"/>
      <c r="U174" s="22"/>
      <c r="V174" s="22"/>
    </row>
    <row r="175" spans="1:22" ht="56.25" customHeight="1">
      <c r="A175" s="45">
        <v>15</v>
      </c>
      <c r="B175" s="10" t="s">
        <v>31</v>
      </c>
      <c r="C175" s="10" t="s">
        <v>32</v>
      </c>
      <c r="D175" s="8" t="s">
        <v>396</v>
      </c>
      <c r="E175" s="8" t="s">
        <v>397</v>
      </c>
      <c r="F175" s="22"/>
      <c r="G175" s="35">
        <v>19000</v>
      </c>
      <c r="H175" s="35">
        <v>1000</v>
      </c>
      <c r="I175" s="22"/>
      <c r="J175" s="22"/>
      <c r="K175" s="34"/>
      <c r="L175" s="34"/>
      <c r="M175" s="22"/>
      <c r="N175" s="22"/>
      <c r="O175" s="22"/>
      <c r="P175" s="35">
        <v>20000</v>
      </c>
      <c r="Q175" s="35"/>
      <c r="R175" s="35"/>
      <c r="S175" s="35"/>
      <c r="T175" s="22"/>
      <c r="U175" s="22"/>
      <c r="V175" s="22"/>
    </row>
    <row r="176" spans="1:22" ht="56.25" customHeight="1">
      <c r="A176" s="45">
        <v>16</v>
      </c>
      <c r="B176" s="10" t="s">
        <v>31</v>
      </c>
      <c r="C176" s="10" t="s">
        <v>32</v>
      </c>
      <c r="D176" s="8" t="s">
        <v>398</v>
      </c>
      <c r="E176" s="8" t="s">
        <v>399</v>
      </c>
      <c r="F176" s="22"/>
      <c r="G176" s="35">
        <v>33250</v>
      </c>
      <c r="H176" s="35">
        <v>1750</v>
      </c>
      <c r="I176" s="22"/>
      <c r="J176" s="22"/>
      <c r="K176" s="34"/>
      <c r="L176" s="34"/>
      <c r="M176" s="22"/>
      <c r="N176" s="22"/>
      <c r="O176" s="22"/>
      <c r="P176" s="35">
        <v>35000</v>
      </c>
      <c r="Q176" s="35"/>
      <c r="R176" s="35"/>
      <c r="S176" s="35"/>
      <c r="T176" s="22"/>
      <c r="U176" s="22"/>
      <c r="V176" s="22"/>
    </row>
    <row r="177" spans="1:22" ht="56.25" customHeight="1">
      <c r="A177" s="45">
        <v>17</v>
      </c>
      <c r="B177" s="10" t="s">
        <v>31</v>
      </c>
      <c r="C177" s="10" t="s">
        <v>32</v>
      </c>
      <c r="D177" s="8" t="s">
        <v>400</v>
      </c>
      <c r="E177" s="8" t="s">
        <v>401</v>
      </c>
      <c r="F177" s="22"/>
      <c r="G177" s="35">
        <v>237500</v>
      </c>
      <c r="H177" s="35">
        <v>12500</v>
      </c>
      <c r="I177" s="22"/>
      <c r="J177" s="22"/>
      <c r="K177" s="34"/>
      <c r="L177" s="34"/>
      <c r="M177" s="22"/>
      <c r="N177" s="22"/>
      <c r="O177" s="22"/>
      <c r="P177" s="35">
        <v>250000</v>
      </c>
      <c r="Q177" s="35"/>
      <c r="R177" s="35"/>
      <c r="S177" s="35"/>
      <c r="T177" s="22"/>
      <c r="U177" s="22"/>
      <c r="V177" s="22"/>
    </row>
    <row r="178" spans="1:22" ht="62.25" customHeight="1">
      <c r="A178" s="40"/>
      <c r="B178" s="58" t="s">
        <v>402</v>
      </c>
      <c r="C178" s="58"/>
      <c r="D178" s="8"/>
      <c r="E178" s="58"/>
      <c r="F178" s="58"/>
      <c r="G178" s="59">
        <f>SUM(G161:G177)</f>
        <v>4954212</v>
      </c>
      <c r="H178" s="59">
        <f>SUM(H161:H177)</f>
        <v>260748</v>
      </c>
      <c r="I178" s="58"/>
      <c r="J178" s="58"/>
      <c r="K178" s="58"/>
      <c r="L178" s="58"/>
      <c r="M178" s="58"/>
      <c r="N178" s="58"/>
      <c r="O178" s="58"/>
      <c r="P178" s="60">
        <f>SUM(P161:P177)</f>
        <v>5214960</v>
      </c>
      <c r="Q178" s="58"/>
      <c r="R178" s="58"/>
      <c r="S178" s="60">
        <f>SUM(S161:S177)</f>
        <v>4617253</v>
      </c>
      <c r="T178" s="58"/>
      <c r="U178" s="58"/>
      <c r="V178" s="58"/>
    </row>
    <row r="179" spans="1:22">
      <c r="B179" s="61"/>
      <c r="C179" s="61"/>
      <c r="D179" s="61"/>
      <c r="E179" s="61"/>
      <c r="F179" s="61"/>
      <c r="G179" s="61"/>
      <c r="H179" s="61"/>
      <c r="I179" s="61"/>
      <c r="J179" s="61"/>
      <c r="K179" s="61"/>
      <c r="L179" s="61"/>
      <c r="M179" s="61"/>
      <c r="N179" s="61"/>
      <c r="O179" s="61"/>
      <c r="P179" s="61"/>
      <c r="Q179" s="61"/>
      <c r="R179" s="61"/>
      <c r="T179" s="61"/>
      <c r="U179" s="61"/>
      <c r="V179" s="61"/>
    </row>
    <row r="180" spans="1:22">
      <c r="B180" s="61"/>
      <c r="C180" s="22"/>
      <c r="D180" s="22"/>
      <c r="E180" s="22"/>
      <c r="F180" s="22"/>
      <c r="G180" s="22"/>
      <c r="H180" s="22"/>
      <c r="I180" s="22"/>
      <c r="J180" s="22"/>
      <c r="K180" s="22"/>
      <c r="L180" s="22"/>
      <c r="M180" s="22"/>
      <c r="N180" s="22"/>
      <c r="O180" s="22"/>
      <c r="P180" s="22"/>
      <c r="Q180" s="22"/>
      <c r="R180" s="22"/>
      <c r="S180" s="22"/>
      <c r="T180" s="22"/>
      <c r="U180" s="22"/>
      <c r="V180" s="22"/>
    </row>
    <row r="181" spans="1:22" ht="77.25" customHeight="1">
      <c r="A181" s="23"/>
      <c r="B181" s="1134" t="s">
        <v>403</v>
      </c>
      <c r="C181" s="1135"/>
      <c r="D181" s="1135"/>
      <c r="E181" s="1135"/>
      <c r="F181" s="1135"/>
      <c r="G181" s="1135"/>
      <c r="H181" s="1135"/>
      <c r="I181" s="1135"/>
      <c r="J181" s="1135"/>
      <c r="K181" s="1135"/>
      <c r="L181" s="1135"/>
      <c r="M181" s="1135"/>
      <c r="N181" s="1135"/>
      <c r="O181" s="1135"/>
      <c r="P181" s="1135"/>
      <c r="Q181" s="1135"/>
      <c r="R181" s="1135"/>
      <c r="S181" s="1135"/>
      <c r="T181" s="1135"/>
      <c r="U181" s="1135"/>
      <c r="V181" s="1136"/>
    </row>
    <row r="182" spans="1:22" ht="52.5" customHeight="1">
      <c r="A182" s="45">
        <v>1</v>
      </c>
      <c r="B182" s="8" t="s">
        <v>54</v>
      </c>
      <c r="C182" s="8" t="s">
        <v>55</v>
      </c>
      <c r="D182" s="8" t="s">
        <v>404</v>
      </c>
      <c r="E182" s="22"/>
      <c r="F182" s="22"/>
      <c r="G182" s="22">
        <f>P182-H182</f>
        <v>754300</v>
      </c>
      <c r="H182" s="22">
        <v>39700</v>
      </c>
      <c r="I182" s="22"/>
      <c r="J182" s="22"/>
      <c r="K182" s="22"/>
      <c r="L182" s="22"/>
      <c r="M182" s="22"/>
      <c r="N182" s="22"/>
      <c r="O182" s="22"/>
      <c r="P182" s="22">
        <v>794000</v>
      </c>
      <c r="Q182" s="22"/>
      <c r="R182" s="22"/>
      <c r="S182" s="22"/>
      <c r="T182" s="22"/>
      <c r="U182" s="22"/>
      <c r="V182" s="22"/>
    </row>
    <row r="183" spans="1:22" ht="52.5" customHeight="1">
      <c r="A183" s="45">
        <v>2</v>
      </c>
      <c r="B183" s="8" t="s">
        <v>54</v>
      </c>
      <c r="C183" s="8" t="s">
        <v>55</v>
      </c>
      <c r="D183" s="8" t="s">
        <v>405</v>
      </c>
      <c r="E183" s="22"/>
      <c r="F183" s="22"/>
      <c r="G183" s="22">
        <f>P183-H183</f>
        <v>754300</v>
      </c>
      <c r="H183" s="22">
        <v>39700</v>
      </c>
      <c r="I183" s="22"/>
      <c r="J183" s="22"/>
      <c r="K183" s="22"/>
      <c r="L183" s="22"/>
      <c r="M183" s="22"/>
      <c r="N183" s="22"/>
      <c r="O183" s="22"/>
      <c r="P183" s="22">
        <v>794000</v>
      </c>
      <c r="Q183" s="22"/>
      <c r="R183" s="22"/>
      <c r="S183" s="22"/>
      <c r="T183" s="22"/>
      <c r="U183" s="22"/>
      <c r="V183" s="22"/>
    </row>
    <row r="184" spans="1:22" ht="52.5" customHeight="1">
      <c r="A184" s="45">
        <v>3</v>
      </c>
      <c r="B184" s="8" t="s">
        <v>54</v>
      </c>
      <c r="C184" s="8" t="s">
        <v>55</v>
      </c>
      <c r="D184" s="8" t="s">
        <v>406</v>
      </c>
      <c r="E184" s="22"/>
      <c r="F184" s="22"/>
      <c r="G184" s="22">
        <f>P184-H184</f>
        <v>593750</v>
      </c>
      <c r="H184" s="22">
        <v>31250</v>
      </c>
      <c r="I184" s="22"/>
      <c r="J184" s="22"/>
      <c r="K184" s="22"/>
      <c r="L184" s="22"/>
      <c r="M184" s="22"/>
      <c r="N184" s="22"/>
      <c r="O184" s="22"/>
      <c r="P184" s="22">
        <v>625000</v>
      </c>
      <c r="Q184" s="22"/>
      <c r="R184" s="22"/>
      <c r="S184" s="22"/>
      <c r="T184" s="22"/>
      <c r="U184" s="22"/>
      <c r="V184" s="22"/>
    </row>
    <row r="185" spans="1:22" ht="52.5" customHeight="1">
      <c r="A185" s="45">
        <v>4</v>
      </c>
      <c r="B185" s="8" t="s">
        <v>54</v>
      </c>
      <c r="C185" s="8" t="s">
        <v>55</v>
      </c>
      <c r="D185" s="8" t="s">
        <v>407</v>
      </c>
      <c r="E185" s="22"/>
      <c r="F185" s="22"/>
      <c r="G185" s="22">
        <f>P185-H185</f>
        <v>317300</v>
      </c>
      <c r="H185" s="22">
        <v>16700</v>
      </c>
      <c r="I185" s="22"/>
      <c r="J185" s="22"/>
      <c r="K185" s="22"/>
      <c r="L185" s="22"/>
      <c r="M185" s="22"/>
      <c r="N185" s="22"/>
      <c r="O185" s="22"/>
      <c r="P185" s="22">
        <v>334000</v>
      </c>
      <c r="Q185" s="22"/>
      <c r="R185" s="22"/>
      <c r="S185" s="22"/>
      <c r="T185" s="22"/>
      <c r="U185" s="22"/>
      <c r="V185" s="22"/>
    </row>
    <row r="186" spans="1:22" ht="66.75" customHeight="1">
      <c r="A186" s="45">
        <v>5</v>
      </c>
      <c r="B186" s="8" t="s">
        <v>54</v>
      </c>
      <c r="C186" s="8" t="s">
        <v>55</v>
      </c>
      <c r="D186" s="8" t="s">
        <v>408</v>
      </c>
      <c r="E186" s="22"/>
      <c r="F186" s="22"/>
      <c r="G186" s="22">
        <f t="shared" ref="G186:G187" si="4">P186-H186</f>
        <v>317300</v>
      </c>
      <c r="H186" s="22">
        <v>16700</v>
      </c>
      <c r="I186" s="22"/>
      <c r="J186" s="22"/>
      <c r="K186" s="22"/>
      <c r="L186" s="22"/>
      <c r="M186" s="22"/>
      <c r="N186" s="22"/>
      <c r="O186" s="22"/>
      <c r="P186" s="22">
        <v>334000</v>
      </c>
      <c r="Q186" s="22"/>
      <c r="R186" s="22"/>
      <c r="S186" s="22"/>
      <c r="T186" s="22"/>
      <c r="U186" s="22"/>
      <c r="V186" s="22"/>
    </row>
    <row r="187" spans="1:22" ht="59.25" customHeight="1">
      <c r="A187" s="45">
        <v>6</v>
      </c>
      <c r="B187" s="8" t="s">
        <v>54</v>
      </c>
      <c r="C187" s="8" t="s">
        <v>55</v>
      </c>
      <c r="D187" s="8" t="s">
        <v>409</v>
      </c>
      <c r="E187" s="22"/>
      <c r="F187" s="22"/>
      <c r="G187" s="22">
        <f t="shared" si="4"/>
        <v>317300</v>
      </c>
      <c r="H187" s="22">
        <v>16700</v>
      </c>
      <c r="I187" s="22"/>
      <c r="J187" s="22"/>
      <c r="K187" s="22"/>
      <c r="L187" s="22"/>
      <c r="M187" s="22"/>
      <c r="N187" s="22"/>
      <c r="O187" s="22"/>
      <c r="P187" s="22">
        <v>334000</v>
      </c>
      <c r="Q187" s="22"/>
      <c r="R187" s="22"/>
      <c r="S187" s="22"/>
      <c r="T187" s="22"/>
      <c r="U187" s="22"/>
      <c r="V187" s="22"/>
    </row>
    <row r="188" spans="1:22" ht="33.75" customHeight="1">
      <c r="A188" s="23"/>
      <c r="B188" s="58" t="s">
        <v>98</v>
      </c>
      <c r="C188" s="22"/>
      <c r="D188" s="22"/>
      <c r="E188" s="22"/>
      <c r="F188" s="22"/>
      <c r="G188" s="62">
        <f>SUM(G182:G187)</f>
        <v>3054250</v>
      </c>
      <c r="H188" s="62">
        <f>SUM(H182:H187)</f>
        <v>160750</v>
      </c>
      <c r="I188" s="22"/>
      <c r="J188" s="22"/>
      <c r="K188" s="22"/>
      <c r="L188" s="22"/>
      <c r="M188" s="22"/>
      <c r="N188" s="22"/>
      <c r="O188" s="22"/>
      <c r="P188" s="62">
        <f>SUM(P182:P187)</f>
        <v>3215000</v>
      </c>
      <c r="Q188" s="22"/>
      <c r="R188" s="22"/>
      <c r="S188" s="22"/>
      <c r="T188" s="22"/>
      <c r="U188" s="22"/>
      <c r="V188" s="22"/>
    </row>
    <row r="189" spans="1:22">
      <c r="B189" s="61"/>
      <c r="C189" s="61"/>
      <c r="D189" s="61"/>
      <c r="E189" s="61"/>
      <c r="F189" s="61"/>
      <c r="G189" s="61"/>
      <c r="H189" s="61"/>
      <c r="I189" s="61"/>
      <c r="J189" s="61"/>
      <c r="K189" s="61"/>
      <c r="L189" s="61"/>
      <c r="M189" s="61"/>
      <c r="N189" s="61"/>
      <c r="O189" s="61"/>
      <c r="P189" s="61"/>
      <c r="Q189" s="61"/>
      <c r="R189" s="61"/>
      <c r="T189" s="61"/>
      <c r="U189" s="61"/>
      <c r="V189" s="61"/>
    </row>
    <row r="190" spans="1:22">
      <c r="B190" s="61"/>
      <c r="C190" s="61"/>
      <c r="D190" s="61"/>
      <c r="E190" s="61"/>
      <c r="F190" s="61"/>
      <c r="G190" s="61"/>
      <c r="H190" s="61"/>
      <c r="I190" s="61"/>
      <c r="J190" s="61"/>
      <c r="K190" s="61"/>
      <c r="L190" s="61"/>
      <c r="M190" s="61"/>
      <c r="N190" s="61"/>
      <c r="O190" s="61"/>
      <c r="P190" s="61"/>
      <c r="Q190" s="61"/>
      <c r="R190" s="61"/>
      <c r="T190" s="61"/>
      <c r="U190" s="61"/>
      <c r="V190" s="61"/>
    </row>
    <row r="191" spans="1:22">
      <c r="B191" s="61"/>
      <c r="C191" s="61"/>
      <c r="D191" s="61"/>
      <c r="E191" s="61"/>
      <c r="F191" s="61"/>
      <c r="G191" s="61"/>
      <c r="H191" s="61"/>
      <c r="I191" s="61"/>
      <c r="J191" s="61"/>
      <c r="K191" s="61"/>
      <c r="L191" s="61"/>
      <c r="M191" s="61"/>
      <c r="N191" s="61"/>
      <c r="O191" s="61"/>
      <c r="P191" s="61"/>
      <c r="Q191" s="61"/>
      <c r="R191" s="61"/>
      <c r="T191" s="61"/>
      <c r="U191" s="61"/>
      <c r="V191" s="61"/>
    </row>
    <row r="192" spans="1:22">
      <c r="B192" s="61"/>
      <c r="C192" s="61"/>
      <c r="D192" s="61"/>
      <c r="E192" s="61"/>
      <c r="F192" s="61"/>
      <c r="G192" s="61"/>
      <c r="H192" s="61"/>
      <c r="I192" s="61"/>
      <c r="J192" s="61"/>
      <c r="K192" s="61"/>
      <c r="L192" s="61"/>
      <c r="M192" s="61"/>
      <c r="N192" s="61"/>
      <c r="O192" s="61"/>
      <c r="P192" s="61"/>
      <c r="Q192" s="61"/>
      <c r="R192" s="61"/>
      <c r="T192" s="61"/>
      <c r="U192" s="61"/>
      <c r="V192" s="61"/>
    </row>
    <row r="193" spans="2:22">
      <c r="B193" s="61"/>
      <c r="C193" s="61"/>
      <c r="D193" s="61"/>
      <c r="E193" s="61"/>
      <c r="F193" s="61"/>
      <c r="G193" s="61"/>
      <c r="H193" s="61"/>
      <c r="I193" s="61"/>
      <c r="J193" s="61"/>
      <c r="K193" s="61"/>
      <c r="L193" s="61"/>
      <c r="M193" s="61"/>
      <c r="N193" s="61"/>
      <c r="O193" s="61"/>
      <c r="P193" s="61"/>
      <c r="Q193" s="61"/>
      <c r="R193" s="61"/>
      <c r="T193" s="61"/>
      <c r="U193" s="61"/>
      <c r="V193" s="61"/>
    </row>
    <row r="194" spans="2:22">
      <c r="B194" s="61"/>
      <c r="C194" s="61"/>
      <c r="D194" s="61"/>
      <c r="E194" s="61"/>
      <c r="F194" s="61"/>
      <c r="G194" s="61"/>
      <c r="H194" s="61"/>
      <c r="I194" s="61"/>
      <c r="J194" s="61"/>
      <c r="K194" s="61"/>
      <c r="L194" s="61"/>
      <c r="M194" s="61"/>
      <c r="N194" s="61"/>
      <c r="O194" s="61"/>
      <c r="P194" s="61"/>
      <c r="Q194" s="61"/>
      <c r="R194" s="61"/>
      <c r="T194" s="61"/>
      <c r="U194" s="61"/>
      <c r="V194" s="61"/>
    </row>
    <row r="195" spans="2:22">
      <c r="B195" s="61"/>
      <c r="C195" s="61"/>
      <c r="D195" s="61"/>
      <c r="E195" s="61"/>
      <c r="F195" s="61"/>
      <c r="G195" s="61"/>
      <c r="H195" s="61"/>
      <c r="I195" s="61"/>
      <c r="J195" s="61"/>
      <c r="K195" s="61"/>
      <c r="L195" s="61"/>
      <c r="M195" s="61"/>
      <c r="N195" s="61"/>
      <c r="O195" s="61"/>
      <c r="P195" s="61"/>
      <c r="Q195" s="61"/>
      <c r="R195" s="61"/>
      <c r="T195" s="61"/>
      <c r="U195" s="61"/>
      <c r="V195" s="61"/>
    </row>
    <row r="196" spans="2:22">
      <c r="B196" s="61"/>
      <c r="C196" s="61"/>
      <c r="D196" s="61"/>
      <c r="E196" s="61"/>
      <c r="F196" s="61"/>
      <c r="G196" s="61"/>
      <c r="H196" s="61"/>
      <c r="I196" s="61"/>
      <c r="J196" s="61"/>
      <c r="K196" s="61"/>
      <c r="L196" s="61"/>
      <c r="M196" s="61"/>
      <c r="N196" s="61"/>
      <c r="O196" s="61"/>
      <c r="P196" s="61"/>
      <c r="Q196" s="61"/>
      <c r="R196" s="61"/>
      <c r="T196" s="61"/>
      <c r="U196" s="61"/>
      <c r="V196" s="61"/>
    </row>
    <row r="197" spans="2:22">
      <c r="B197" s="61"/>
      <c r="C197" s="61"/>
      <c r="D197" s="61"/>
      <c r="E197" s="61"/>
      <c r="F197" s="61"/>
      <c r="G197" s="61"/>
      <c r="H197" s="61"/>
      <c r="I197" s="61"/>
      <c r="J197" s="61"/>
      <c r="K197" s="61"/>
      <c r="L197" s="61"/>
      <c r="M197" s="61"/>
      <c r="N197" s="61"/>
      <c r="O197" s="61"/>
      <c r="P197" s="61"/>
      <c r="Q197" s="61"/>
      <c r="R197" s="61"/>
      <c r="T197" s="61"/>
      <c r="U197" s="61"/>
      <c r="V197" s="61"/>
    </row>
    <row r="198" spans="2:22">
      <c r="B198" s="61"/>
      <c r="C198" s="61"/>
      <c r="D198" s="61"/>
      <c r="E198" s="61"/>
      <c r="F198" s="61"/>
      <c r="G198" s="61"/>
      <c r="H198" s="61"/>
      <c r="I198" s="61"/>
      <c r="J198" s="61"/>
      <c r="K198" s="61"/>
      <c r="L198" s="61"/>
      <c r="M198" s="61"/>
      <c r="N198" s="61"/>
      <c r="O198" s="61"/>
      <c r="P198" s="61"/>
      <c r="Q198" s="61"/>
      <c r="R198" s="61"/>
      <c r="T198" s="61"/>
      <c r="U198" s="61"/>
      <c r="V198" s="61"/>
    </row>
    <row r="199" spans="2:22">
      <c r="B199" s="61"/>
      <c r="C199" s="61"/>
      <c r="D199" s="61"/>
      <c r="E199" s="61"/>
      <c r="F199" s="61"/>
      <c r="G199" s="61"/>
      <c r="H199" s="61"/>
      <c r="I199" s="61"/>
      <c r="J199" s="61"/>
      <c r="K199" s="61"/>
      <c r="L199" s="61"/>
      <c r="M199" s="61"/>
      <c r="N199" s="61"/>
      <c r="O199" s="61"/>
      <c r="P199" s="61"/>
      <c r="Q199" s="61"/>
      <c r="R199" s="61"/>
      <c r="T199" s="61"/>
      <c r="U199" s="61"/>
      <c r="V199" s="61"/>
    </row>
    <row r="200" spans="2:22">
      <c r="B200" s="61"/>
      <c r="C200" s="61"/>
      <c r="D200" s="61"/>
      <c r="E200" s="61"/>
      <c r="F200" s="61"/>
      <c r="G200" s="61"/>
      <c r="H200" s="61"/>
      <c r="I200" s="61"/>
      <c r="J200" s="61"/>
      <c r="K200" s="61"/>
      <c r="L200" s="61"/>
      <c r="M200" s="61"/>
      <c r="N200" s="61"/>
      <c r="O200" s="61"/>
      <c r="P200" s="61"/>
      <c r="Q200" s="61"/>
      <c r="R200" s="61"/>
      <c r="T200" s="61"/>
      <c r="U200" s="61"/>
      <c r="V200" s="61"/>
    </row>
    <row r="201" spans="2:22">
      <c r="B201" s="61"/>
      <c r="C201" s="61"/>
      <c r="D201" s="61"/>
      <c r="E201" s="61"/>
      <c r="F201" s="61"/>
      <c r="G201" s="61"/>
      <c r="H201" s="61"/>
      <c r="I201" s="61"/>
      <c r="J201" s="61"/>
      <c r="K201" s="61"/>
      <c r="L201" s="61"/>
      <c r="M201" s="61"/>
      <c r="N201" s="61"/>
      <c r="O201" s="61"/>
      <c r="P201" s="61"/>
      <c r="Q201" s="61"/>
      <c r="R201" s="61"/>
      <c r="T201" s="61"/>
      <c r="U201" s="61"/>
      <c r="V201" s="61"/>
    </row>
    <row r="202" spans="2:22">
      <c r="B202" s="61"/>
      <c r="C202" s="61"/>
      <c r="D202" s="61"/>
      <c r="E202" s="61"/>
      <c r="F202" s="61"/>
      <c r="G202" s="61"/>
      <c r="H202" s="61"/>
      <c r="I202" s="61"/>
      <c r="J202" s="61"/>
      <c r="K202" s="61"/>
      <c r="L202" s="61"/>
      <c r="M202" s="61"/>
      <c r="N202" s="61"/>
      <c r="O202" s="61"/>
      <c r="P202" s="61"/>
      <c r="Q202" s="61"/>
      <c r="R202" s="61"/>
      <c r="T202" s="61"/>
      <c r="U202" s="61"/>
      <c r="V202" s="61"/>
    </row>
    <row r="203" spans="2:22">
      <c r="B203" s="61"/>
      <c r="C203" s="61"/>
      <c r="D203" s="61"/>
      <c r="E203" s="61"/>
      <c r="F203" s="61"/>
      <c r="G203" s="61"/>
      <c r="H203" s="61"/>
      <c r="I203" s="61"/>
      <c r="J203" s="61"/>
      <c r="K203" s="61"/>
      <c r="L203" s="61"/>
      <c r="M203" s="61"/>
      <c r="N203" s="61"/>
      <c r="O203" s="61"/>
      <c r="P203" s="61"/>
      <c r="Q203" s="61"/>
      <c r="R203" s="61"/>
      <c r="T203" s="61"/>
      <c r="U203" s="61"/>
      <c r="V203" s="61"/>
    </row>
    <row r="204" spans="2:22">
      <c r="B204" s="61"/>
      <c r="C204" s="61"/>
      <c r="D204" s="61"/>
      <c r="E204" s="61"/>
      <c r="F204" s="61"/>
      <c r="G204" s="61"/>
      <c r="H204" s="61"/>
      <c r="I204" s="61"/>
      <c r="J204" s="61"/>
      <c r="K204" s="61"/>
      <c r="L204" s="61"/>
      <c r="M204" s="61"/>
      <c r="N204" s="61"/>
      <c r="O204" s="61"/>
      <c r="P204" s="61"/>
      <c r="Q204" s="61"/>
      <c r="R204" s="61"/>
      <c r="T204" s="61"/>
      <c r="U204" s="61"/>
      <c r="V204" s="61"/>
    </row>
    <row r="205" spans="2:22">
      <c r="B205" s="61"/>
      <c r="C205" s="61"/>
      <c r="D205" s="61"/>
      <c r="E205" s="61"/>
      <c r="F205" s="61"/>
      <c r="G205" s="61"/>
      <c r="H205" s="61"/>
      <c r="I205" s="61"/>
      <c r="J205" s="61"/>
      <c r="K205" s="61"/>
      <c r="L205" s="61"/>
      <c r="M205" s="61"/>
      <c r="N205" s="61"/>
      <c r="O205" s="61"/>
      <c r="P205" s="61"/>
      <c r="Q205" s="61"/>
      <c r="R205" s="61"/>
      <c r="T205" s="61"/>
      <c r="U205" s="61"/>
      <c r="V205" s="61"/>
    </row>
    <row r="206" spans="2:22">
      <c r="B206" s="61"/>
      <c r="C206" s="61"/>
      <c r="D206" s="61"/>
      <c r="E206" s="61"/>
      <c r="F206" s="61"/>
      <c r="G206" s="61"/>
      <c r="H206" s="61"/>
      <c r="I206" s="61"/>
      <c r="J206" s="61"/>
      <c r="K206" s="61"/>
      <c r="L206" s="61"/>
      <c r="M206" s="61"/>
      <c r="N206" s="61"/>
      <c r="O206" s="61"/>
      <c r="P206" s="61"/>
      <c r="Q206" s="61"/>
      <c r="R206" s="61"/>
      <c r="T206" s="61"/>
      <c r="U206" s="61"/>
      <c r="V206" s="61"/>
    </row>
    <row r="207" spans="2:22">
      <c r="B207" s="61"/>
      <c r="C207" s="61"/>
      <c r="D207" s="61"/>
      <c r="E207" s="61"/>
      <c r="F207" s="61"/>
      <c r="G207" s="61"/>
      <c r="H207" s="61"/>
      <c r="I207" s="61"/>
      <c r="J207" s="61"/>
      <c r="K207" s="61"/>
      <c r="L207" s="61"/>
      <c r="M207" s="61"/>
      <c r="N207" s="61"/>
      <c r="O207" s="61"/>
      <c r="P207" s="61"/>
      <c r="Q207" s="61"/>
      <c r="R207" s="61"/>
      <c r="T207" s="61"/>
      <c r="U207" s="61"/>
      <c r="V207" s="61"/>
    </row>
    <row r="208" spans="2:22">
      <c r="B208" s="61"/>
      <c r="C208" s="61"/>
      <c r="D208" s="61"/>
      <c r="E208" s="61"/>
      <c r="F208" s="61"/>
      <c r="G208" s="61"/>
      <c r="H208" s="61"/>
      <c r="I208" s="61"/>
      <c r="J208" s="61"/>
      <c r="K208" s="61"/>
      <c r="L208" s="61"/>
      <c r="M208" s="61"/>
      <c r="N208" s="61"/>
      <c r="O208" s="61"/>
      <c r="P208" s="61"/>
      <c r="Q208" s="61"/>
      <c r="R208" s="61"/>
      <c r="T208" s="61"/>
      <c r="U208" s="61"/>
      <c r="V208" s="61"/>
    </row>
    <row r="209" spans="2:22">
      <c r="B209" s="61"/>
      <c r="C209" s="61"/>
      <c r="D209" s="61"/>
      <c r="E209" s="61"/>
      <c r="F209" s="61"/>
      <c r="G209" s="61"/>
      <c r="H209" s="61"/>
      <c r="I209" s="61"/>
      <c r="J209" s="61"/>
      <c r="K209" s="61"/>
      <c r="L209" s="61"/>
      <c r="M209" s="61"/>
      <c r="N209" s="61"/>
      <c r="O209" s="61"/>
      <c r="P209" s="61"/>
      <c r="Q209" s="61"/>
      <c r="R209" s="61"/>
      <c r="T209" s="61"/>
      <c r="U209" s="61"/>
      <c r="V209" s="61"/>
    </row>
    <row r="210" spans="2:22">
      <c r="B210" s="61"/>
      <c r="C210" s="61"/>
      <c r="D210" s="61"/>
      <c r="E210" s="61"/>
      <c r="F210" s="61"/>
      <c r="G210" s="61"/>
      <c r="H210" s="61"/>
      <c r="I210" s="61"/>
      <c r="J210" s="61"/>
      <c r="K210" s="61"/>
      <c r="L210" s="61"/>
      <c r="M210" s="61"/>
      <c r="N210" s="61"/>
      <c r="O210" s="61"/>
      <c r="P210" s="61"/>
      <c r="Q210" s="61"/>
      <c r="R210" s="61"/>
      <c r="T210" s="61"/>
      <c r="U210" s="61"/>
      <c r="V210" s="61"/>
    </row>
    <row r="211" spans="2:22">
      <c r="B211" s="61"/>
      <c r="C211" s="61"/>
      <c r="D211" s="61"/>
      <c r="E211" s="61"/>
      <c r="F211" s="61"/>
      <c r="G211" s="61"/>
      <c r="H211" s="61"/>
      <c r="I211" s="61"/>
      <c r="J211" s="61"/>
      <c r="K211" s="61"/>
      <c r="L211" s="61"/>
      <c r="M211" s="61"/>
      <c r="N211" s="61"/>
      <c r="O211" s="61"/>
      <c r="P211" s="61"/>
      <c r="Q211" s="61"/>
      <c r="R211" s="61"/>
      <c r="T211" s="61"/>
      <c r="U211" s="61"/>
      <c r="V211" s="61"/>
    </row>
    <row r="212" spans="2:22">
      <c r="B212" s="61"/>
      <c r="C212" s="61"/>
      <c r="D212" s="61"/>
      <c r="E212" s="61"/>
      <c r="F212" s="61"/>
      <c r="G212" s="61"/>
      <c r="H212" s="61"/>
      <c r="I212" s="61"/>
      <c r="J212" s="61"/>
      <c r="K212" s="61"/>
      <c r="L212" s="61"/>
      <c r="M212" s="61"/>
      <c r="N212" s="61"/>
      <c r="O212" s="61"/>
      <c r="P212" s="61"/>
      <c r="Q212" s="61"/>
      <c r="R212" s="61"/>
      <c r="T212" s="61"/>
      <c r="U212" s="61"/>
      <c r="V212" s="61"/>
    </row>
    <row r="213" spans="2:22">
      <c r="B213" s="61"/>
      <c r="C213" s="61"/>
      <c r="D213" s="61"/>
      <c r="E213" s="61"/>
      <c r="F213" s="61"/>
      <c r="G213" s="61"/>
      <c r="H213" s="61"/>
      <c r="I213" s="61"/>
      <c r="J213" s="61"/>
      <c r="K213" s="61"/>
      <c r="L213" s="61"/>
      <c r="M213" s="61"/>
      <c r="N213" s="61"/>
      <c r="O213" s="61"/>
      <c r="P213" s="61"/>
      <c r="Q213" s="61"/>
      <c r="R213" s="61"/>
      <c r="T213" s="61"/>
      <c r="U213" s="61"/>
      <c r="V213" s="61"/>
    </row>
    <row r="214" spans="2:22">
      <c r="B214" s="61"/>
      <c r="C214" s="61"/>
      <c r="D214" s="61"/>
      <c r="E214" s="61"/>
      <c r="F214" s="61"/>
      <c r="G214" s="61"/>
      <c r="H214" s="61"/>
      <c r="I214" s="61"/>
      <c r="J214" s="61"/>
      <c r="K214" s="61"/>
      <c r="L214" s="61"/>
      <c r="M214" s="61"/>
      <c r="N214" s="61"/>
      <c r="O214" s="61"/>
      <c r="P214" s="61"/>
      <c r="Q214" s="61"/>
      <c r="R214" s="61"/>
      <c r="T214" s="61"/>
      <c r="U214" s="61"/>
      <c r="V214" s="61"/>
    </row>
    <row r="215" spans="2:22">
      <c r="B215" s="61"/>
      <c r="C215" s="61"/>
      <c r="D215" s="61"/>
      <c r="E215" s="61"/>
      <c r="F215" s="61"/>
      <c r="G215" s="61"/>
      <c r="H215" s="61"/>
      <c r="I215" s="61"/>
      <c r="J215" s="61"/>
      <c r="K215" s="61"/>
      <c r="L215" s="61"/>
      <c r="M215" s="61"/>
      <c r="N215" s="61"/>
      <c r="O215" s="61"/>
      <c r="P215" s="61"/>
      <c r="Q215" s="61"/>
      <c r="R215" s="61"/>
      <c r="T215" s="61"/>
      <c r="U215" s="61"/>
      <c r="V215" s="61"/>
    </row>
    <row r="216" spans="2:22">
      <c r="B216" s="61"/>
      <c r="C216" s="61"/>
      <c r="D216" s="61"/>
      <c r="E216" s="61"/>
      <c r="F216" s="61"/>
      <c r="G216" s="61"/>
      <c r="H216" s="61"/>
      <c r="I216" s="61"/>
      <c r="J216" s="61"/>
      <c r="K216" s="61"/>
      <c r="L216" s="61"/>
      <c r="M216" s="61"/>
      <c r="N216" s="61"/>
      <c r="O216" s="61"/>
      <c r="P216" s="61"/>
      <c r="Q216" s="61"/>
      <c r="R216" s="61"/>
      <c r="T216" s="61"/>
      <c r="U216" s="61"/>
      <c r="V216" s="61"/>
    </row>
    <row r="217" spans="2:22">
      <c r="B217" s="61"/>
      <c r="C217" s="61"/>
      <c r="D217" s="61"/>
      <c r="E217" s="61"/>
      <c r="F217" s="61"/>
      <c r="G217" s="61"/>
      <c r="H217" s="61"/>
      <c r="I217" s="61"/>
      <c r="J217" s="61"/>
      <c r="K217" s="61"/>
      <c r="L217" s="61"/>
      <c r="M217" s="61"/>
      <c r="N217" s="61"/>
      <c r="O217" s="61"/>
      <c r="P217" s="61"/>
      <c r="Q217" s="61"/>
      <c r="R217" s="61"/>
      <c r="T217" s="61"/>
      <c r="U217" s="61"/>
      <c r="V217" s="61"/>
    </row>
    <row r="218" spans="2:22">
      <c r="B218" s="61"/>
      <c r="C218" s="61"/>
      <c r="D218" s="61"/>
      <c r="E218" s="61"/>
      <c r="F218" s="61"/>
      <c r="G218" s="61"/>
      <c r="H218" s="61"/>
      <c r="I218" s="61"/>
      <c r="J218" s="61"/>
      <c r="K218" s="61"/>
      <c r="L218" s="61"/>
      <c r="M218" s="61"/>
      <c r="N218" s="61"/>
      <c r="O218" s="61"/>
      <c r="P218" s="61"/>
      <c r="Q218" s="61"/>
      <c r="R218" s="61"/>
      <c r="T218" s="61"/>
      <c r="U218" s="61"/>
      <c r="V218" s="61"/>
    </row>
    <row r="219" spans="2:22">
      <c r="B219" s="61"/>
      <c r="C219" s="61"/>
      <c r="D219" s="61"/>
      <c r="E219" s="61"/>
      <c r="F219" s="61"/>
      <c r="G219" s="61"/>
      <c r="H219" s="61"/>
      <c r="I219" s="61"/>
      <c r="J219" s="61"/>
      <c r="K219" s="61"/>
      <c r="L219" s="61"/>
      <c r="M219" s="61"/>
      <c r="N219" s="61"/>
      <c r="O219" s="61"/>
      <c r="P219" s="61"/>
      <c r="Q219" s="61"/>
      <c r="R219" s="61"/>
      <c r="T219" s="61"/>
      <c r="U219" s="61"/>
      <c r="V219" s="61"/>
    </row>
    <row r="220" spans="2:22">
      <c r="B220" s="61"/>
      <c r="C220" s="61"/>
      <c r="D220" s="61"/>
      <c r="E220" s="61"/>
      <c r="F220" s="61"/>
      <c r="G220" s="61"/>
      <c r="H220" s="61"/>
      <c r="I220" s="61"/>
      <c r="J220" s="61"/>
      <c r="K220" s="61"/>
      <c r="L220" s="61"/>
      <c r="M220" s="61"/>
      <c r="N220" s="61"/>
      <c r="O220" s="61"/>
      <c r="P220" s="61"/>
      <c r="Q220" s="61"/>
      <c r="R220" s="61"/>
      <c r="T220" s="61"/>
      <c r="U220" s="61"/>
      <c r="V220" s="61"/>
    </row>
    <row r="221" spans="2:22">
      <c r="B221" s="61"/>
      <c r="C221" s="61"/>
      <c r="D221" s="61"/>
      <c r="E221" s="61"/>
      <c r="F221" s="61"/>
      <c r="G221" s="61"/>
      <c r="H221" s="61"/>
      <c r="I221" s="61"/>
      <c r="J221" s="61"/>
      <c r="K221" s="61"/>
      <c r="L221" s="61"/>
      <c r="M221" s="61"/>
      <c r="N221" s="61"/>
      <c r="O221" s="61"/>
      <c r="P221" s="61"/>
      <c r="Q221" s="61"/>
      <c r="R221" s="61"/>
      <c r="T221" s="61"/>
      <c r="U221" s="61"/>
      <c r="V221" s="61"/>
    </row>
    <row r="222" spans="2:22">
      <c r="B222" s="61"/>
      <c r="C222" s="61"/>
      <c r="D222" s="61"/>
      <c r="E222" s="61"/>
      <c r="F222" s="61"/>
      <c r="G222" s="61"/>
      <c r="H222" s="61"/>
      <c r="I222" s="61"/>
      <c r="J222" s="61"/>
      <c r="K222" s="61"/>
      <c r="L222" s="61"/>
      <c r="M222" s="61"/>
      <c r="N222" s="61"/>
      <c r="O222" s="61"/>
      <c r="P222" s="61"/>
      <c r="Q222" s="61"/>
      <c r="R222" s="61"/>
      <c r="T222" s="61"/>
      <c r="U222" s="61"/>
      <c r="V222" s="61"/>
    </row>
    <row r="223" spans="2:22">
      <c r="B223" s="61"/>
      <c r="C223" s="61"/>
      <c r="D223" s="61"/>
      <c r="E223" s="61"/>
      <c r="F223" s="61"/>
      <c r="G223" s="61"/>
      <c r="H223" s="61"/>
      <c r="I223" s="61"/>
      <c r="J223" s="61"/>
      <c r="K223" s="61"/>
      <c r="L223" s="61"/>
      <c r="M223" s="61"/>
      <c r="N223" s="61"/>
      <c r="O223" s="61"/>
      <c r="P223" s="61"/>
      <c r="Q223" s="61"/>
      <c r="R223" s="61"/>
      <c r="T223" s="61"/>
      <c r="U223" s="61"/>
      <c r="V223" s="61"/>
    </row>
    <row r="224" spans="2:22">
      <c r="B224" s="61"/>
      <c r="C224" s="61"/>
      <c r="D224" s="61"/>
      <c r="E224" s="61"/>
      <c r="F224" s="61"/>
      <c r="G224" s="61"/>
      <c r="H224" s="61"/>
      <c r="I224" s="61"/>
      <c r="J224" s="61"/>
      <c r="K224" s="61"/>
      <c r="L224" s="61"/>
      <c r="M224" s="61"/>
      <c r="N224" s="61"/>
      <c r="O224" s="61"/>
      <c r="P224" s="61"/>
      <c r="Q224" s="61"/>
      <c r="R224" s="61"/>
      <c r="T224" s="61"/>
      <c r="U224" s="61"/>
      <c r="V224" s="61"/>
    </row>
    <row r="225" spans="2:22">
      <c r="B225" s="61"/>
      <c r="C225" s="61"/>
      <c r="D225" s="61"/>
      <c r="E225" s="61"/>
      <c r="F225" s="61"/>
      <c r="G225" s="61"/>
      <c r="H225" s="61"/>
      <c r="I225" s="61"/>
      <c r="J225" s="61"/>
      <c r="K225" s="61"/>
      <c r="L225" s="61"/>
      <c r="M225" s="61"/>
      <c r="N225" s="61"/>
      <c r="O225" s="61"/>
      <c r="P225" s="61"/>
      <c r="Q225" s="61"/>
      <c r="R225" s="61"/>
      <c r="T225" s="61"/>
      <c r="U225" s="61"/>
      <c r="V225" s="61"/>
    </row>
    <row r="226" spans="2:22">
      <c r="B226" s="61"/>
      <c r="C226" s="61"/>
      <c r="D226" s="61"/>
      <c r="E226" s="61"/>
      <c r="F226" s="61"/>
      <c r="G226" s="61"/>
      <c r="H226" s="61"/>
      <c r="I226" s="61"/>
      <c r="J226" s="61"/>
      <c r="K226" s="61"/>
      <c r="L226" s="61"/>
      <c r="M226" s="61"/>
      <c r="N226" s="61"/>
      <c r="O226" s="61"/>
      <c r="P226" s="61"/>
      <c r="Q226" s="61"/>
      <c r="R226" s="61"/>
      <c r="T226" s="61"/>
      <c r="U226" s="61"/>
      <c r="V226" s="61"/>
    </row>
    <row r="227" spans="2:22">
      <c r="B227" s="61"/>
      <c r="C227" s="61"/>
      <c r="D227" s="61"/>
      <c r="E227" s="61"/>
      <c r="F227" s="61"/>
      <c r="G227" s="61"/>
      <c r="H227" s="61"/>
      <c r="I227" s="61"/>
      <c r="J227" s="61"/>
      <c r="K227" s="61"/>
      <c r="L227" s="61"/>
      <c r="M227" s="61"/>
      <c r="N227" s="61"/>
      <c r="O227" s="61"/>
      <c r="P227" s="61"/>
      <c r="Q227" s="61"/>
      <c r="R227" s="61"/>
      <c r="T227" s="61"/>
      <c r="U227" s="61"/>
      <c r="V227" s="61"/>
    </row>
    <row r="228" spans="2:22">
      <c r="B228" s="61"/>
      <c r="C228" s="61"/>
      <c r="D228" s="61"/>
      <c r="E228" s="61"/>
      <c r="F228" s="61"/>
      <c r="G228" s="61"/>
      <c r="H228" s="61"/>
      <c r="I228" s="61"/>
      <c r="J228" s="61"/>
      <c r="K228" s="61"/>
      <c r="L228" s="61"/>
      <c r="M228" s="61"/>
      <c r="N228" s="61"/>
      <c r="O228" s="61"/>
      <c r="P228" s="61"/>
      <c r="Q228" s="61"/>
      <c r="R228" s="61"/>
      <c r="T228" s="61"/>
      <c r="U228" s="61"/>
      <c r="V228" s="61"/>
    </row>
    <row r="229" spans="2:22">
      <c r="B229" s="61"/>
      <c r="C229" s="61"/>
      <c r="D229" s="61"/>
      <c r="E229" s="61"/>
      <c r="F229" s="61"/>
      <c r="G229" s="61"/>
      <c r="H229" s="61"/>
      <c r="I229" s="61"/>
      <c r="J229" s="61"/>
      <c r="K229" s="61"/>
      <c r="L229" s="61"/>
      <c r="M229" s="61"/>
      <c r="N229" s="61"/>
      <c r="O229" s="61"/>
      <c r="P229" s="61"/>
      <c r="Q229" s="61"/>
      <c r="R229" s="61"/>
      <c r="T229" s="61"/>
      <c r="U229" s="61"/>
      <c r="V229" s="61"/>
    </row>
    <row r="230" spans="2:22">
      <c r="B230" s="61"/>
      <c r="C230" s="61"/>
      <c r="D230" s="61"/>
      <c r="E230" s="61"/>
      <c r="F230" s="61"/>
      <c r="G230" s="61"/>
      <c r="H230" s="61"/>
      <c r="I230" s="61"/>
      <c r="J230" s="61"/>
      <c r="K230" s="61"/>
      <c r="L230" s="61"/>
      <c r="M230" s="61"/>
      <c r="N230" s="61"/>
      <c r="O230" s="61"/>
      <c r="P230" s="61"/>
      <c r="Q230" s="61"/>
      <c r="R230" s="61"/>
      <c r="T230" s="61"/>
      <c r="U230" s="61"/>
      <c r="V230" s="61"/>
    </row>
    <row r="231" spans="2:22">
      <c r="B231" s="61"/>
      <c r="C231" s="61"/>
      <c r="D231" s="61"/>
      <c r="E231" s="61"/>
      <c r="F231" s="61"/>
      <c r="G231" s="61"/>
      <c r="H231" s="61"/>
      <c r="I231" s="61"/>
      <c r="J231" s="61"/>
      <c r="K231" s="61"/>
      <c r="L231" s="61"/>
      <c r="M231" s="61"/>
      <c r="N231" s="61"/>
      <c r="O231" s="61"/>
      <c r="P231" s="61"/>
      <c r="Q231" s="61"/>
      <c r="R231" s="61"/>
      <c r="T231" s="61"/>
      <c r="U231" s="61"/>
      <c r="V231" s="61"/>
    </row>
    <row r="232" spans="2:22">
      <c r="B232" s="61"/>
      <c r="C232" s="61"/>
      <c r="D232" s="61"/>
      <c r="E232" s="61"/>
      <c r="F232" s="61"/>
      <c r="G232" s="61"/>
      <c r="H232" s="61"/>
      <c r="I232" s="61"/>
      <c r="J232" s="61"/>
      <c r="K232" s="61"/>
      <c r="L232" s="61"/>
      <c r="M232" s="61"/>
      <c r="N232" s="61"/>
      <c r="O232" s="61"/>
      <c r="P232" s="61"/>
      <c r="Q232" s="61"/>
      <c r="R232" s="61"/>
      <c r="T232" s="61"/>
      <c r="U232" s="61"/>
      <c r="V232" s="61"/>
    </row>
    <row r="233" spans="2:22">
      <c r="B233" s="61"/>
      <c r="C233" s="61"/>
      <c r="D233" s="61"/>
      <c r="E233" s="61"/>
      <c r="F233" s="61"/>
      <c r="G233" s="61"/>
      <c r="H233" s="61"/>
      <c r="I233" s="61"/>
      <c r="J233" s="61"/>
      <c r="K233" s="61"/>
      <c r="L233" s="61"/>
      <c r="M233" s="61"/>
      <c r="N233" s="61"/>
      <c r="O233" s="61"/>
      <c r="P233" s="61"/>
      <c r="Q233" s="61"/>
      <c r="R233" s="61"/>
      <c r="T233" s="61"/>
      <c r="U233" s="61"/>
      <c r="V233" s="61"/>
    </row>
    <row r="234" spans="2:22">
      <c r="B234" s="61"/>
      <c r="C234" s="61"/>
      <c r="D234" s="61"/>
      <c r="E234" s="61"/>
      <c r="F234" s="61"/>
      <c r="G234" s="61"/>
      <c r="H234" s="61"/>
      <c r="I234" s="61"/>
      <c r="J234" s="61"/>
      <c r="K234" s="61"/>
      <c r="L234" s="61"/>
      <c r="M234" s="61"/>
      <c r="N234" s="61"/>
      <c r="O234" s="61"/>
      <c r="P234" s="61"/>
      <c r="Q234" s="61"/>
      <c r="R234" s="61"/>
      <c r="T234" s="61"/>
      <c r="U234" s="61"/>
      <c r="V234" s="61"/>
    </row>
    <row r="235" spans="2:22">
      <c r="B235" s="61"/>
      <c r="C235" s="61"/>
      <c r="D235" s="61"/>
      <c r="E235" s="61"/>
      <c r="F235" s="61"/>
      <c r="G235" s="61"/>
      <c r="H235" s="61"/>
      <c r="I235" s="61"/>
      <c r="J235" s="61"/>
      <c r="K235" s="61"/>
      <c r="L235" s="61"/>
      <c r="M235" s="61"/>
      <c r="N235" s="61"/>
      <c r="O235" s="61"/>
      <c r="P235" s="61"/>
      <c r="Q235" s="61"/>
      <c r="R235" s="61"/>
      <c r="T235" s="61"/>
      <c r="U235" s="61"/>
      <c r="V235" s="61"/>
    </row>
    <row r="236" spans="2:22">
      <c r="B236" s="61"/>
      <c r="C236" s="61"/>
      <c r="D236" s="61"/>
      <c r="E236" s="61"/>
      <c r="F236" s="61"/>
      <c r="G236" s="61"/>
      <c r="H236" s="61"/>
      <c r="I236" s="61"/>
      <c r="J236" s="61"/>
      <c r="K236" s="61"/>
      <c r="L236" s="61"/>
      <c r="M236" s="61"/>
      <c r="N236" s="61"/>
      <c r="O236" s="61"/>
      <c r="P236" s="61"/>
      <c r="Q236" s="61"/>
      <c r="R236" s="61"/>
      <c r="T236" s="61"/>
      <c r="U236" s="61"/>
      <c r="V236" s="61"/>
    </row>
    <row r="237" spans="2:22">
      <c r="B237" s="61"/>
      <c r="C237" s="61"/>
      <c r="D237" s="61"/>
      <c r="E237" s="61"/>
      <c r="F237" s="61"/>
      <c r="G237" s="61"/>
      <c r="H237" s="61"/>
      <c r="I237" s="61"/>
      <c r="J237" s="61"/>
      <c r="K237" s="61"/>
      <c r="L237" s="61"/>
      <c r="M237" s="61"/>
      <c r="N237" s="61"/>
      <c r="O237" s="61"/>
      <c r="P237" s="61"/>
      <c r="Q237" s="61"/>
      <c r="R237" s="61"/>
      <c r="T237" s="61"/>
      <c r="U237" s="61"/>
      <c r="V237" s="61"/>
    </row>
    <row r="238" spans="2:22">
      <c r="B238" s="61"/>
      <c r="C238" s="61"/>
      <c r="D238" s="61"/>
      <c r="E238" s="61"/>
      <c r="F238" s="61"/>
      <c r="G238" s="61"/>
      <c r="H238" s="61"/>
      <c r="I238" s="61"/>
      <c r="J238" s="61"/>
      <c r="K238" s="61"/>
      <c r="L238" s="61"/>
      <c r="M238" s="61"/>
      <c r="N238" s="61"/>
      <c r="O238" s="61"/>
      <c r="P238" s="61"/>
      <c r="Q238" s="61"/>
      <c r="R238" s="61"/>
      <c r="T238" s="61"/>
      <c r="U238" s="61"/>
      <c r="V238" s="61"/>
    </row>
    <row r="239" spans="2:22">
      <c r="B239" s="61"/>
      <c r="C239" s="61"/>
      <c r="D239" s="61"/>
      <c r="E239" s="61"/>
      <c r="F239" s="61"/>
      <c r="G239" s="61"/>
      <c r="H239" s="61"/>
      <c r="I239" s="61"/>
      <c r="J239" s="61"/>
      <c r="K239" s="61"/>
      <c r="L239" s="61"/>
      <c r="M239" s="61"/>
      <c r="N239" s="61"/>
      <c r="O239" s="61"/>
      <c r="P239" s="61"/>
      <c r="Q239" s="61"/>
      <c r="R239" s="61"/>
      <c r="T239" s="61"/>
      <c r="U239" s="61"/>
      <c r="V239" s="61"/>
    </row>
    <row r="240" spans="2:22">
      <c r="B240" s="61"/>
      <c r="C240" s="61"/>
      <c r="D240" s="61"/>
      <c r="E240" s="61"/>
      <c r="F240" s="61"/>
      <c r="G240" s="61"/>
      <c r="H240" s="61"/>
      <c r="I240" s="61"/>
      <c r="J240" s="61"/>
      <c r="K240" s="61"/>
      <c r="L240" s="61"/>
      <c r="M240" s="61"/>
      <c r="N240" s="61"/>
      <c r="O240" s="61"/>
      <c r="P240" s="61"/>
      <c r="Q240" s="61"/>
      <c r="R240" s="61"/>
      <c r="T240" s="61"/>
      <c r="U240" s="61"/>
      <c r="V240" s="61"/>
    </row>
    <row r="241" spans="2:22">
      <c r="B241" s="61"/>
      <c r="C241" s="61"/>
      <c r="D241" s="61"/>
      <c r="E241" s="61"/>
      <c r="F241" s="61"/>
      <c r="G241" s="61"/>
      <c r="H241" s="61"/>
      <c r="I241" s="61"/>
      <c r="J241" s="61"/>
      <c r="K241" s="61"/>
      <c r="L241" s="61"/>
      <c r="M241" s="61"/>
      <c r="N241" s="61"/>
      <c r="O241" s="61"/>
      <c r="P241" s="61"/>
      <c r="Q241" s="61"/>
      <c r="R241" s="61"/>
      <c r="T241" s="61"/>
      <c r="U241" s="61"/>
      <c r="V241" s="61"/>
    </row>
    <row r="242" spans="2:22">
      <c r="B242" s="61"/>
      <c r="C242" s="61"/>
      <c r="D242" s="61"/>
      <c r="E242" s="61"/>
      <c r="F242" s="61"/>
      <c r="G242" s="61"/>
      <c r="H242" s="61"/>
      <c r="I242" s="61"/>
      <c r="J242" s="61"/>
      <c r="K242" s="61"/>
      <c r="L242" s="61"/>
      <c r="M242" s="61"/>
      <c r="N242" s="61"/>
      <c r="O242" s="61"/>
      <c r="P242" s="61"/>
      <c r="Q242" s="61"/>
      <c r="R242" s="61"/>
      <c r="T242" s="61"/>
      <c r="U242" s="61"/>
      <c r="V242" s="61"/>
    </row>
    <row r="243" spans="2:22">
      <c r="B243" s="61"/>
      <c r="C243" s="61"/>
      <c r="D243" s="61"/>
      <c r="E243" s="61"/>
      <c r="F243" s="61"/>
      <c r="G243" s="61"/>
      <c r="H243" s="61"/>
      <c r="I243" s="61"/>
      <c r="J243" s="61"/>
      <c r="K243" s="61"/>
      <c r="L243" s="61"/>
      <c r="M243" s="61"/>
      <c r="N243" s="61"/>
      <c r="O243" s="61"/>
      <c r="P243" s="61"/>
      <c r="Q243" s="61"/>
      <c r="R243" s="61"/>
      <c r="T243" s="61"/>
      <c r="U243" s="61"/>
      <c r="V243" s="61"/>
    </row>
    <row r="244" spans="2:22">
      <c r="B244" s="61"/>
      <c r="C244" s="61"/>
      <c r="D244" s="61"/>
      <c r="E244" s="61"/>
      <c r="F244" s="61"/>
      <c r="G244" s="61"/>
      <c r="H244" s="61"/>
      <c r="I244" s="61"/>
      <c r="J244" s="61"/>
      <c r="K244" s="61"/>
      <c r="L244" s="61"/>
      <c r="M244" s="61"/>
      <c r="N244" s="61"/>
      <c r="O244" s="61"/>
      <c r="P244" s="61"/>
      <c r="Q244" s="61"/>
      <c r="R244" s="61"/>
      <c r="T244" s="61"/>
      <c r="U244" s="61"/>
      <c r="V244" s="61"/>
    </row>
    <row r="245" spans="2:22">
      <c r="B245" s="61"/>
      <c r="C245" s="61"/>
      <c r="D245" s="61"/>
      <c r="E245" s="61"/>
      <c r="F245" s="61"/>
      <c r="G245" s="61"/>
      <c r="H245" s="61"/>
      <c r="I245" s="61"/>
      <c r="J245" s="61"/>
      <c r="K245" s="61"/>
      <c r="L245" s="61"/>
      <c r="M245" s="61"/>
      <c r="N245" s="61"/>
      <c r="O245" s="61"/>
      <c r="P245" s="61"/>
      <c r="Q245" s="61"/>
      <c r="R245" s="61"/>
      <c r="T245" s="61"/>
      <c r="U245" s="61"/>
      <c r="V245" s="61"/>
    </row>
    <row r="246" spans="2:22">
      <c r="B246" s="61"/>
      <c r="C246" s="61"/>
      <c r="D246" s="61"/>
      <c r="E246" s="61"/>
      <c r="F246" s="61"/>
      <c r="G246" s="61"/>
      <c r="H246" s="61"/>
      <c r="I246" s="61"/>
      <c r="J246" s="61"/>
      <c r="K246" s="61"/>
      <c r="L246" s="61"/>
      <c r="M246" s="61"/>
      <c r="N246" s="61"/>
      <c r="O246" s="61"/>
      <c r="P246" s="61"/>
      <c r="Q246" s="61"/>
      <c r="R246" s="61"/>
      <c r="T246" s="61"/>
      <c r="U246" s="61"/>
      <c r="V246" s="61"/>
    </row>
    <row r="247" spans="2:22">
      <c r="B247" s="61"/>
      <c r="C247" s="61"/>
      <c r="D247" s="61"/>
      <c r="E247" s="61"/>
      <c r="F247" s="61"/>
      <c r="G247" s="61"/>
      <c r="H247" s="61"/>
      <c r="I247" s="61"/>
      <c r="J247" s="61"/>
      <c r="K247" s="61"/>
      <c r="L247" s="61"/>
      <c r="M247" s="61"/>
      <c r="N247" s="61"/>
      <c r="O247" s="61"/>
      <c r="P247" s="61"/>
      <c r="Q247" s="61"/>
      <c r="R247" s="61"/>
      <c r="T247" s="61"/>
      <c r="U247" s="61"/>
      <c r="V247" s="61"/>
    </row>
    <row r="248" spans="2:22">
      <c r="B248" s="61"/>
      <c r="C248" s="61"/>
      <c r="D248" s="61"/>
      <c r="E248" s="61"/>
      <c r="F248" s="61"/>
      <c r="G248" s="61"/>
      <c r="H248" s="61"/>
      <c r="I248" s="61"/>
      <c r="J248" s="61"/>
      <c r="K248" s="61"/>
      <c r="L248" s="61"/>
      <c r="M248" s="61"/>
      <c r="N248" s="61"/>
      <c r="O248" s="61"/>
      <c r="P248" s="61"/>
      <c r="Q248" s="61"/>
      <c r="R248" s="61"/>
      <c r="T248" s="61"/>
      <c r="U248" s="61"/>
      <c r="V248" s="61"/>
    </row>
    <row r="249" spans="2:22">
      <c r="B249" s="61"/>
      <c r="C249" s="61"/>
      <c r="D249" s="61"/>
      <c r="E249" s="61"/>
      <c r="F249" s="61"/>
      <c r="G249" s="61"/>
      <c r="H249" s="61"/>
      <c r="I249" s="61"/>
      <c r="J249" s="61"/>
      <c r="K249" s="61"/>
      <c r="L249" s="61"/>
      <c r="M249" s="61"/>
      <c r="N249" s="61"/>
      <c r="O249" s="61"/>
      <c r="P249" s="61"/>
      <c r="Q249" s="61"/>
      <c r="R249" s="61"/>
      <c r="T249" s="61"/>
      <c r="U249" s="61"/>
      <c r="V249" s="61"/>
    </row>
    <row r="250" spans="2:22">
      <c r="B250" s="61"/>
      <c r="C250" s="61"/>
      <c r="D250" s="61"/>
      <c r="E250" s="61"/>
      <c r="F250" s="61"/>
      <c r="G250" s="61"/>
      <c r="H250" s="61"/>
      <c r="I250" s="61"/>
      <c r="J250" s="61"/>
      <c r="K250" s="61"/>
      <c r="L250" s="61"/>
      <c r="M250" s="61"/>
      <c r="N250" s="61"/>
      <c r="O250" s="61"/>
      <c r="P250" s="61"/>
      <c r="Q250" s="61"/>
      <c r="R250" s="61"/>
      <c r="T250" s="61"/>
      <c r="U250" s="61"/>
      <c r="V250" s="61"/>
    </row>
    <row r="251" spans="2:22">
      <c r="B251" s="61"/>
      <c r="C251" s="61"/>
      <c r="D251" s="61"/>
      <c r="E251" s="61"/>
      <c r="F251" s="61"/>
      <c r="G251" s="61"/>
      <c r="H251" s="61"/>
      <c r="I251" s="61"/>
      <c r="J251" s="61"/>
      <c r="K251" s="61"/>
      <c r="L251" s="61"/>
      <c r="M251" s="61"/>
      <c r="N251" s="61"/>
      <c r="O251" s="61"/>
      <c r="P251" s="61"/>
      <c r="Q251" s="61"/>
      <c r="R251" s="61"/>
      <c r="T251" s="61"/>
      <c r="U251" s="61"/>
      <c r="V251" s="61"/>
    </row>
    <row r="252" spans="2:22">
      <c r="B252" s="61"/>
      <c r="C252" s="61"/>
      <c r="D252" s="61"/>
      <c r="E252" s="61"/>
      <c r="F252" s="61"/>
      <c r="G252" s="61"/>
      <c r="H252" s="61"/>
      <c r="I252" s="61"/>
      <c r="J252" s="61"/>
      <c r="K252" s="61"/>
      <c r="L252" s="61"/>
      <c r="M252" s="61"/>
      <c r="N252" s="61"/>
      <c r="O252" s="61"/>
      <c r="P252" s="61"/>
      <c r="Q252" s="61"/>
      <c r="R252" s="61"/>
      <c r="T252" s="61"/>
      <c r="U252" s="61"/>
      <c r="V252" s="61"/>
    </row>
    <row r="253" spans="2:22">
      <c r="B253" s="61"/>
      <c r="C253" s="61"/>
      <c r="D253" s="61"/>
      <c r="E253" s="61"/>
      <c r="F253" s="61"/>
      <c r="G253" s="61"/>
      <c r="H253" s="61"/>
      <c r="I253" s="61"/>
      <c r="J253" s="61"/>
      <c r="K253" s="61"/>
      <c r="L253" s="61"/>
      <c r="M253" s="61"/>
      <c r="N253" s="61"/>
      <c r="O253" s="61"/>
      <c r="P253" s="61"/>
      <c r="Q253" s="61"/>
      <c r="R253" s="61"/>
      <c r="T253" s="61"/>
      <c r="U253" s="61"/>
      <c r="V253" s="61"/>
    </row>
    <row r="254" spans="2:22">
      <c r="B254" s="61"/>
      <c r="C254" s="61"/>
      <c r="D254" s="61"/>
      <c r="E254" s="61"/>
      <c r="F254" s="61"/>
      <c r="G254" s="61"/>
      <c r="H254" s="61"/>
      <c r="I254" s="61"/>
      <c r="J254" s="61"/>
      <c r="K254" s="61"/>
      <c r="L254" s="61"/>
      <c r="M254" s="61"/>
      <c r="N254" s="61"/>
      <c r="O254" s="61"/>
      <c r="P254" s="61"/>
      <c r="Q254" s="61"/>
      <c r="R254" s="61"/>
      <c r="T254" s="61"/>
      <c r="U254" s="61"/>
      <c r="V254" s="61"/>
    </row>
    <row r="255" spans="2:22">
      <c r="B255" s="61"/>
      <c r="C255" s="61"/>
      <c r="D255" s="61"/>
      <c r="E255" s="61"/>
      <c r="F255" s="61"/>
      <c r="G255" s="61"/>
      <c r="H255" s="61"/>
      <c r="I255" s="61"/>
      <c r="J255" s="61"/>
      <c r="K255" s="61"/>
      <c r="L255" s="61"/>
      <c r="M255" s="61"/>
      <c r="N255" s="61"/>
      <c r="O255" s="61"/>
      <c r="P255" s="61"/>
      <c r="Q255" s="61"/>
      <c r="R255" s="61"/>
      <c r="T255" s="61"/>
      <c r="U255" s="61"/>
      <c r="V255" s="61"/>
    </row>
    <row r="256" spans="2:22">
      <c r="B256" s="61"/>
      <c r="C256" s="61"/>
      <c r="D256" s="61"/>
      <c r="E256" s="61"/>
      <c r="F256" s="61"/>
      <c r="G256" s="61"/>
      <c r="H256" s="61"/>
      <c r="I256" s="61"/>
      <c r="J256" s="61"/>
      <c r="K256" s="61"/>
      <c r="L256" s="61"/>
      <c r="M256" s="61"/>
      <c r="N256" s="61"/>
      <c r="O256" s="61"/>
      <c r="P256" s="61"/>
      <c r="Q256" s="61"/>
      <c r="R256" s="61"/>
      <c r="T256" s="61"/>
      <c r="U256" s="61"/>
      <c r="V256" s="61"/>
    </row>
    <row r="257" spans="2:22">
      <c r="B257" s="61"/>
      <c r="C257" s="61"/>
      <c r="D257" s="61"/>
      <c r="E257" s="61"/>
      <c r="F257" s="61"/>
      <c r="G257" s="61"/>
      <c r="H257" s="61"/>
      <c r="I257" s="61"/>
      <c r="J257" s="61"/>
      <c r="K257" s="61"/>
      <c r="L257" s="61"/>
      <c r="M257" s="61"/>
      <c r="N257" s="61"/>
      <c r="O257" s="61"/>
      <c r="P257" s="61"/>
      <c r="Q257" s="61"/>
      <c r="R257" s="61"/>
      <c r="T257" s="61"/>
      <c r="U257" s="61"/>
      <c r="V257" s="61"/>
    </row>
    <row r="258" spans="2:22">
      <c r="B258" s="61"/>
      <c r="C258" s="61"/>
      <c r="D258" s="61"/>
      <c r="E258" s="61"/>
      <c r="F258" s="61"/>
      <c r="G258" s="61"/>
      <c r="H258" s="61"/>
      <c r="I258" s="61"/>
      <c r="J258" s="61"/>
      <c r="K258" s="61"/>
      <c r="L258" s="61"/>
      <c r="M258" s="61"/>
      <c r="N258" s="61"/>
      <c r="O258" s="61"/>
      <c r="P258" s="61"/>
      <c r="Q258" s="61"/>
      <c r="R258" s="61"/>
      <c r="T258" s="61"/>
      <c r="U258" s="61"/>
      <c r="V258" s="61"/>
    </row>
    <row r="259" spans="2:22">
      <c r="B259" s="61"/>
      <c r="C259" s="61"/>
      <c r="D259" s="61"/>
      <c r="E259" s="61"/>
      <c r="F259" s="61"/>
      <c r="G259" s="61"/>
      <c r="H259" s="61"/>
      <c r="I259" s="61"/>
      <c r="J259" s="61"/>
      <c r="K259" s="61"/>
      <c r="L259" s="61"/>
      <c r="M259" s="61"/>
      <c r="N259" s="61"/>
      <c r="O259" s="61"/>
      <c r="P259" s="61"/>
      <c r="Q259" s="61"/>
      <c r="R259" s="61"/>
      <c r="T259" s="61"/>
      <c r="U259" s="61"/>
      <c r="V259" s="61"/>
    </row>
    <row r="260" spans="2:22">
      <c r="B260" s="61"/>
      <c r="C260" s="61"/>
      <c r="D260" s="61"/>
      <c r="E260" s="61"/>
      <c r="F260" s="61"/>
      <c r="G260" s="61"/>
      <c r="H260" s="61"/>
      <c r="I260" s="61"/>
      <c r="J260" s="61"/>
      <c r="K260" s="61"/>
      <c r="L260" s="61"/>
      <c r="M260" s="61"/>
      <c r="N260" s="61"/>
      <c r="O260" s="61"/>
      <c r="P260" s="61"/>
      <c r="Q260" s="61"/>
      <c r="R260" s="61"/>
      <c r="T260" s="61"/>
      <c r="U260" s="61"/>
      <c r="V260" s="61"/>
    </row>
    <row r="261" spans="2:22">
      <c r="B261" s="61"/>
      <c r="C261" s="61"/>
      <c r="D261" s="61"/>
      <c r="E261" s="61"/>
      <c r="F261" s="61"/>
      <c r="G261" s="61"/>
      <c r="H261" s="61"/>
      <c r="I261" s="61"/>
      <c r="J261" s="61"/>
      <c r="K261" s="61"/>
      <c r="L261" s="61"/>
      <c r="M261" s="61"/>
      <c r="N261" s="61"/>
      <c r="O261" s="61"/>
      <c r="P261" s="61"/>
      <c r="Q261" s="61"/>
      <c r="R261" s="61"/>
      <c r="T261" s="61"/>
      <c r="U261" s="61"/>
      <c r="V261" s="61"/>
    </row>
    <row r="262" spans="2:22">
      <c r="B262" s="61"/>
      <c r="C262" s="61"/>
      <c r="D262" s="61"/>
      <c r="E262" s="61"/>
      <c r="F262" s="61"/>
      <c r="G262" s="61"/>
      <c r="H262" s="61"/>
      <c r="I262" s="61"/>
      <c r="J262" s="61"/>
      <c r="K262" s="61"/>
      <c r="L262" s="61"/>
      <c r="M262" s="61"/>
      <c r="N262" s="61"/>
      <c r="O262" s="61"/>
      <c r="P262" s="61"/>
      <c r="Q262" s="61"/>
      <c r="R262" s="61"/>
      <c r="T262" s="61"/>
      <c r="U262" s="61"/>
      <c r="V262" s="61"/>
    </row>
    <row r="263" spans="2:22">
      <c r="B263" s="61"/>
      <c r="C263" s="61"/>
      <c r="D263" s="61"/>
      <c r="E263" s="61"/>
      <c r="F263" s="61"/>
      <c r="G263" s="61"/>
      <c r="H263" s="61"/>
      <c r="I263" s="61"/>
      <c r="J263" s="61"/>
      <c r="K263" s="61"/>
      <c r="L263" s="61"/>
      <c r="M263" s="61"/>
      <c r="N263" s="61"/>
      <c r="O263" s="61"/>
      <c r="P263" s="61"/>
      <c r="Q263" s="61"/>
      <c r="R263" s="61"/>
      <c r="T263" s="61"/>
      <c r="U263" s="61"/>
      <c r="V263" s="61"/>
    </row>
    <row r="264" spans="2:22">
      <c r="B264" s="61"/>
      <c r="C264" s="61"/>
      <c r="D264" s="61"/>
      <c r="E264" s="61"/>
      <c r="F264" s="61"/>
      <c r="G264" s="61"/>
      <c r="H264" s="61"/>
      <c r="I264" s="61"/>
      <c r="J264" s="61"/>
      <c r="K264" s="61"/>
      <c r="L264" s="61"/>
      <c r="M264" s="61"/>
      <c r="N264" s="61"/>
      <c r="O264" s="61"/>
      <c r="P264" s="61"/>
      <c r="Q264" s="61"/>
      <c r="R264" s="61"/>
      <c r="T264" s="61"/>
      <c r="U264" s="61"/>
      <c r="V264" s="61"/>
    </row>
    <row r="265" spans="2:22">
      <c r="B265" s="61"/>
      <c r="C265" s="61"/>
      <c r="D265" s="61"/>
      <c r="E265" s="61"/>
      <c r="F265" s="61"/>
      <c r="G265" s="61"/>
      <c r="H265" s="61"/>
      <c r="I265" s="61"/>
      <c r="J265" s="61"/>
      <c r="K265" s="61"/>
      <c r="L265" s="61"/>
      <c r="M265" s="61"/>
      <c r="N265" s="61"/>
      <c r="O265" s="61"/>
      <c r="P265" s="61"/>
      <c r="Q265" s="61"/>
      <c r="R265" s="61"/>
      <c r="T265" s="61"/>
      <c r="U265" s="61"/>
      <c r="V265" s="61"/>
    </row>
    <row r="266" spans="2:22">
      <c r="B266" s="61"/>
      <c r="C266" s="61"/>
      <c r="D266" s="61"/>
      <c r="E266" s="61"/>
      <c r="F266" s="61"/>
      <c r="G266" s="61"/>
      <c r="H266" s="61"/>
      <c r="I266" s="61"/>
      <c r="J266" s="61"/>
      <c r="K266" s="61"/>
      <c r="L266" s="61"/>
      <c r="M266" s="61"/>
      <c r="N266" s="61"/>
      <c r="O266" s="61"/>
      <c r="P266" s="61"/>
      <c r="Q266" s="61"/>
      <c r="R266" s="61"/>
      <c r="T266" s="61"/>
      <c r="U266" s="61"/>
      <c r="V266" s="61"/>
    </row>
    <row r="267" spans="2:22">
      <c r="B267" s="61"/>
      <c r="C267" s="61"/>
      <c r="D267" s="61"/>
      <c r="E267" s="61"/>
      <c r="F267" s="61"/>
      <c r="G267" s="61"/>
      <c r="H267" s="61"/>
      <c r="I267" s="61"/>
      <c r="J267" s="61"/>
      <c r="K267" s="61"/>
      <c r="L267" s="61"/>
      <c r="M267" s="61"/>
      <c r="N267" s="61"/>
      <c r="O267" s="61"/>
      <c r="P267" s="61"/>
      <c r="Q267" s="61"/>
      <c r="R267" s="61"/>
      <c r="T267" s="61"/>
      <c r="U267" s="61"/>
      <c r="V267" s="61"/>
    </row>
    <row r="268" spans="2:22">
      <c r="B268" s="61"/>
      <c r="C268" s="61"/>
      <c r="D268" s="61"/>
      <c r="E268" s="61"/>
      <c r="F268" s="61"/>
      <c r="G268" s="61"/>
      <c r="H268" s="61"/>
      <c r="I268" s="61"/>
      <c r="J268" s="61"/>
      <c r="K268" s="61"/>
      <c r="L268" s="61"/>
      <c r="M268" s="61"/>
      <c r="N268" s="61"/>
      <c r="O268" s="61"/>
      <c r="P268" s="61"/>
      <c r="Q268" s="61"/>
      <c r="R268" s="61"/>
      <c r="T268" s="61"/>
      <c r="U268" s="61"/>
      <c r="V268" s="61"/>
    </row>
    <row r="269" spans="2:22">
      <c r="B269" s="61"/>
      <c r="C269" s="61"/>
      <c r="D269" s="61"/>
      <c r="E269" s="61"/>
      <c r="F269" s="61"/>
      <c r="G269" s="61"/>
      <c r="H269" s="61"/>
      <c r="I269" s="61"/>
      <c r="J269" s="61"/>
      <c r="K269" s="61"/>
      <c r="L269" s="61"/>
      <c r="M269" s="61"/>
      <c r="N269" s="61"/>
      <c r="O269" s="61"/>
      <c r="P269" s="61"/>
      <c r="Q269" s="61"/>
      <c r="R269" s="61"/>
      <c r="T269" s="61"/>
      <c r="U269" s="61"/>
      <c r="V269" s="61"/>
    </row>
    <row r="270" spans="2:22">
      <c r="B270" s="61"/>
      <c r="C270" s="61"/>
      <c r="D270" s="61"/>
      <c r="E270" s="61"/>
      <c r="F270" s="61"/>
      <c r="G270" s="61"/>
      <c r="H270" s="61"/>
      <c r="I270" s="61"/>
      <c r="J270" s="61"/>
      <c r="K270" s="61"/>
      <c r="L270" s="61"/>
      <c r="M270" s="61"/>
      <c r="N270" s="61"/>
      <c r="O270" s="61"/>
      <c r="P270" s="61"/>
      <c r="Q270" s="61"/>
      <c r="R270" s="61"/>
      <c r="T270" s="61"/>
      <c r="U270" s="61"/>
      <c r="V270" s="61"/>
    </row>
    <row r="271" spans="2:22">
      <c r="B271" s="61"/>
      <c r="C271" s="61"/>
      <c r="D271" s="61"/>
      <c r="E271" s="61"/>
      <c r="F271" s="61"/>
      <c r="G271" s="61"/>
      <c r="H271" s="61"/>
      <c r="I271" s="61"/>
      <c r="J271" s="61"/>
      <c r="K271" s="61"/>
      <c r="L271" s="61"/>
      <c r="M271" s="61"/>
      <c r="N271" s="61"/>
      <c r="O271" s="61"/>
      <c r="P271" s="61"/>
      <c r="Q271" s="61"/>
      <c r="R271" s="61"/>
      <c r="T271" s="61"/>
      <c r="U271" s="61"/>
      <c r="V271" s="61"/>
    </row>
    <row r="272" spans="2:22">
      <c r="B272" s="61"/>
      <c r="C272" s="61"/>
      <c r="D272" s="61"/>
      <c r="E272" s="61"/>
      <c r="F272" s="61"/>
      <c r="G272" s="61"/>
      <c r="H272" s="61"/>
      <c r="I272" s="61"/>
      <c r="J272" s="61"/>
      <c r="K272" s="61"/>
      <c r="L272" s="61"/>
      <c r="M272" s="61"/>
      <c r="N272" s="61"/>
      <c r="O272" s="61"/>
      <c r="P272" s="61"/>
      <c r="Q272" s="61"/>
      <c r="R272" s="61"/>
      <c r="T272" s="61"/>
      <c r="U272" s="61"/>
      <c r="V272" s="61"/>
    </row>
    <row r="273" spans="2:22">
      <c r="B273" s="61"/>
      <c r="C273" s="61"/>
      <c r="D273" s="61"/>
      <c r="E273" s="61"/>
      <c r="F273" s="61"/>
      <c r="G273" s="61"/>
      <c r="H273" s="61"/>
      <c r="I273" s="61"/>
      <c r="J273" s="61"/>
      <c r="K273" s="61"/>
      <c r="L273" s="61"/>
      <c r="M273" s="61"/>
      <c r="N273" s="61"/>
      <c r="O273" s="61"/>
      <c r="P273" s="61"/>
      <c r="Q273" s="61"/>
      <c r="R273" s="61"/>
      <c r="T273" s="61"/>
      <c r="U273" s="61"/>
      <c r="V273" s="61"/>
    </row>
    <row r="274" spans="2:22">
      <c r="B274" s="61"/>
      <c r="C274" s="61"/>
      <c r="D274" s="61"/>
      <c r="E274" s="61"/>
      <c r="F274" s="61"/>
      <c r="G274" s="61"/>
      <c r="H274" s="61"/>
      <c r="I274" s="61"/>
      <c r="J274" s="61"/>
      <c r="K274" s="61"/>
      <c r="L274" s="61"/>
      <c r="M274" s="61"/>
      <c r="N274" s="61"/>
      <c r="O274" s="61"/>
      <c r="P274" s="61"/>
      <c r="Q274" s="61"/>
      <c r="R274" s="61"/>
      <c r="T274" s="61"/>
      <c r="U274" s="61"/>
      <c r="V274" s="61"/>
    </row>
    <row r="275" spans="2:22">
      <c r="B275" s="61"/>
      <c r="C275" s="61"/>
      <c r="D275" s="61"/>
      <c r="E275" s="61"/>
      <c r="F275" s="61"/>
      <c r="G275" s="61"/>
      <c r="H275" s="61"/>
      <c r="I275" s="61"/>
      <c r="J275" s="61"/>
      <c r="K275" s="61"/>
      <c r="L275" s="61"/>
      <c r="M275" s="61"/>
      <c r="N275" s="61"/>
      <c r="O275" s="61"/>
      <c r="P275" s="61"/>
      <c r="Q275" s="61"/>
      <c r="R275" s="61"/>
      <c r="T275" s="61"/>
      <c r="U275" s="61"/>
      <c r="V275" s="61"/>
    </row>
    <row r="276" spans="2:22">
      <c r="B276" s="61"/>
      <c r="C276" s="61"/>
      <c r="D276" s="61"/>
      <c r="E276" s="61"/>
      <c r="F276" s="61"/>
      <c r="G276" s="61"/>
      <c r="H276" s="61"/>
      <c r="I276" s="61"/>
      <c r="J276" s="61"/>
      <c r="K276" s="61"/>
      <c r="L276" s="61"/>
      <c r="M276" s="61"/>
      <c r="N276" s="61"/>
      <c r="O276" s="61"/>
      <c r="P276" s="61"/>
      <c r="Q276" s="61"/>
      <c r="R276" s="61"/>
      <c r="T276" s="61"/>
      <c r="U276" s="61"/>
      <c r="V276" s="61"/>
    </row>
    <row r="277" spans="2:22">
      <c r="B277" s="61"/>
      <c r="C277" s="61"/>
      <c r="D277" s="61"/>
      <c r="E277" s="61"/>
      <c r="F277" s="61"/>
      <c r="G277" s="61"/>
      <c r="H277" s="61"/>
      <c r="I277" s="61"/>
      <c r="J277" s="61"/>
      <c r="K277" s="61"/>
      <c r="L277" s="61"/>
      <c r="M277" s="61"/>
      <c r="N277" s="61"/>
      <c r="O277" s="61"/>
      <c r="P277" s="61"/>
      <c r="Q277" s="61"/>
      <c r="R277" s="61"/>
      <c r="T277" s="61"/>
      <c r="U277" s="61"/>
      <c r="V277" s="61"/>
    </row>
    <row r="278" spans="2:22">
      <c r="B278" s="61"/>
      <c r="C278" s="61"/>
      <c r="D278" s="61"/>
      <c r="E278" s="61"/>
      <c r="F278" s="61"/>
      <c r="G278" s="61"/>
      <c r="H278" s="61"/>
      <c r="I278" s="61"/>
      <c r="J278" s="61"/>
      <c r="K278" s="61"/>
      <c r="L278" s="61"/>
      <c r="M278" s="61"/>
      <c r="N278" s="61"/>
      <c r="O278" s="61"/>
      <c r="P278" s="61"/>
      <c r="Q278" s="61"/>
      <c r="R278" s="61"/>
      <c r="T278" s="61"/>
      <c r="U278" s="61"/>
      <c r="V278" s="61"/>
    </row>
    <row r="279" spans="2:22">
      <c r="B279" s="61"/>
      <c r="C279" s="61"/>
      <c r="D279" s="61"/>
      <c r="E279" s="61"/>
      <c r="F279" s="61"/>
      <c r="G279" s="61"/>
      <c r="H279" s="61"/>
      <c r="I279" s="61"/>
      <c r="J279" s="61"/>
      <c r="K279" s="61"/>
      <c r="L279" s="61"/>
      <c r="M279" s="61"/>
      <c r="N279" s="61"/>
      <c r="O279" s="61"/>
      <c r="P279" s="61"/>
      <c r="Q279" s="61"/>
      <c r="R279" s="61"/>
      <c r="T279" s="61"/>
      <c r="U279" s="61"/>
      <c r="V279" s="61"/>
    </row>
    <row r="280" spans="2:22">
      <c r="B280" s="61"/>
      <c r="C280" s="61"/>
      <c r="D280" s="61"/>
      <c r="E280" s="61"/>
      <c r="F280" s="61"/>
      <c r="G280" s="61"/>
      <c r="H280" s="61"/>
      <c r="I280" s="61"/>
      <c r="J280" s="61"/>
      <c r="K280" s="61"/>
      <c r="L280" s="61"/>
      <c r="M280" s="61"/>
      <c r="N280" s="61"/>
      <c r="O280" s="61"/>
      <c r="P280" s="61"/>
      <c r="Q280" s="61"/>
      <c r="R280" s="61"/>
      <c r="T280" s="61"/>
      <c r="U280" s="61"/>
      <c r="V280" s="61"/>
    </row>
    <row r="281" spans="2:22">
      <c r="B281" s="61"/>
      <c r="C281" s="61"/>
      <c r="D281" s="61"/>
      <c r="E281" s="61"/>
      <c r="F281" s="61"/>
      <c r="G281" s="61"/>
      <c r="H281" s="61"/>
      <c r="I281" s="61"/>
      <c r="J281" s="61"/>
      <c r="K281" s="61"/>
      <c r="L281" s="61"/>
      <c r="M281" s="61"/>
      <c r="N281" s="61"/>
      <c r="O281" s="61"/>
      <c r="P281" s="61"/>
      <c r="Q281" s="61"/>
      <c r="R281" s="61"/>
      <c r="T281" s="61"/>
      <c r="U281" s="61"/>
      <c r="V281" s="61"/>
    </row>
    <row r="282" spans="2:22">
      <c r="B282" s="61"/>
      <c r="C282" s="61"/>
      <c r="D282" s="61"/>
      <c r="E282" s="61"/>
      <c r="F282" s="61"/>
      <c r="G282" s="61"/>
      <c r="H282" s="61"/>
      <c r="I282" s="61"/>
      <c r="J282" s="61"/>
      <c r="K282" s="61"/>
      <c r="L282" s="61"/>
      <c r="M282" s="61"/>
      <c r="N282" s="61"/>
      <c r="O282" s="61"/>
      <c r="P282" s="61"/>
      <c r="Q282" s="61"/>
      <c r="R282" s="61"/>
      <c r="T282" s="61"/>
      <c r="U282" s="61"/>
      <c r="V282" s="61"/>
    </row>
    <row r="283" spans="2:22">
      <c r="B283" s="61"/>
      <c r="C283" s="61"/>
      <c r="D283" s="61"/>
      <c r="E283" s="61"/>
      <c r="F283" s="61"/>
      <c r="G283" s="61"/>
      <c r="H283" s="61"/>
      <c r="I283" s="61"/>
      <c r="J283" s="61"/>
      <c r="K283" s="61"/>
      <c r="L283" s="61"/>
      <c r="M283" s="61"/>
      <c r="N283" s="61"/>
      <c r="O283" s="61"/>
      <c r="P283" s="61"/>
      <c r="Q283" s="61"/>
      <c r="R283" s="61"/>
      <c r="T283" s="61"/>
      <c r="U283" s="61"/>
      <c r="V283" s="61"/>
    </row>
    <row r="284" spans="2:22">
      <c r="B284" s="61"/>
      <c r="C284" s="61"/>
      <c r="D284" s="61"/>
      <c r="E284" s="61"/>
      <c r="F284" s="61"/>
      <c r="G284" s="61"/>
      <c r="H284" s="61"/>
      <c r="I284" s="61"/>
      <c r="J284" s="61"/>
      <c r="K284" s="61"/>
      <c r="L284" s="61"/>
      <c r="M284" s="61"/>
      <c r="N284" s="61"/>
      <c r="O284" s="61"/>
      <c r="P284" s="61"/>
      <c r="Q284" s="61"/>
      <c r="R284" s="61"/>
      <c r="T284" s="61"/>
      <c r="U284" s="61"/>
      <c r="V284" s="61"/>
    </row>
    <row r="285" spans="2:22">
      <c r="B285" s="61"/>
      <c r="C285" s="61"/>
      <c r="D285" s="61"/>
      <c r="E285" s="61"/>
      <c r="F285" s="61"/>
      <c r="G285" s="61"/>
      <c r="H285" s="61"/>
      <c r="I285" s="61"/>
      <c r="J285" s="61"/>
      <c r="K285" s="61"/>
      <c r="L285" s="61"/>
      <c r="M285" s="61"/>
      <c r="N285" s="61"/>
      <c r="O285" s="61"/>
      <c r="P285" s="61"/>
      <c r="Q285" s="61"/>
      <c r="R285" s="61"/>
      <c r="T285" s="61"/>
      <c r="U285" s="61"/>
      <c r="V285" s="61"/>
    </row>
    <row r="286" spans="2:22">
      <c r="B286" s="61"/>
      <c r="C286" s="61"/>
      <c r="D286" s="61"/>
      <c r="E286" s="61"/>
      <c r="F286" s="61"/>
      <c r="G286" s="61"/>
      <c r="H286" s="61"/>
      <c r="I286" s="61"/>
      <c r="J286" s="61"/>
      <c r="K286" s="61"/>
      <c r="L286" s="61"/>
      <c r="M286" s="61"/>
      <c r="N286" s="61"/>
      <c r="O286" s="61"/>
      <c r="P286" s="61"/>
      <c r="Q286" s="61"/>
      <c r="R286" s="61"/>
      <c r="T286" s="61"/>
      <c r="U286" s="61"/>
      <c r="V286" s="61"/>
    </row>
    <row r="287" spans="2:22">
      <c r="B287" s="61"/>
      <c r="C287" s="61"/>
      <c r="D287" s="61"/>
      <c r="E287" s="61"/>
      <c r="F287" s="61"/>
      <c r="G287" s="61"/>
      <c r="H287" s="61"/>
      <c r="I287" s="61"/>
      <c r="J287" s="61"/>
      <c r="K287" s="61"/>
      <c r="L287" s="61"/>
      <c r="M287" s="61"/>
      <c r="N287" s="61"/>
      <c r="O287" s="61"/>
      <c r="P287" s="61"/>
      <c r="Q287" s="61"/>
      <c r="R287" s="61"/>
      <c r="T287" s="61"/>
      <c r="U287" s="61"/>
      <c r="V287" s="61"/>
    </row>
    <row r="288" spans="2:22">
      <c r="B288" s="61"/>
      <c r="C288" s="61"/>
      <c r="D288" s="61"/>
      <c r="E288" s="61"/>
      <c r="F288" s="61"/>
      <c r="G288" s="61"/>
      <c r="H288" s="61"/>
      <c r="I288" s="61"/>
      <c r="J288" s="61"/>
      <c r="K288" s="61"/>
      <c r="L288" s="61"/>
      <c r="M288" s="61"/>
      <c r="N288" s="61"/>
      <c r="O288" s="61"/>
      <c r="P288" s="61"/>
      <c r="Q288" s="61"/>
      <c r="R288" s="61"/>
      <c r="T288" s="61"/>
      <c r="U288" s="61"/>
      <c r="V288" s="61"/>
    </row>
    <row r="289" spans="2:22">
      <c r="B289" s="61"/>
      <c r="C289" s="61"/>
      <c r="D289" s="61"/>
      <c r="E289" s="61"/>
      <c r="F289" s="61"/>
      <c r="G289" s="61"/>
      <c r="H289" s="61"/>
      <c r="I289" s="61"/>
      <c r="J289" s="61"/>
      <c r="K289" s="61"/>
      <c r="L289" s="61"/>
      <c r="M289" s="61"/>
      <c r="N289" s="61"/>
      <c r="O289" s="61"/>
      <c r="P289" s="61"/>
      <c r="Q289" s="61"/>
      <c r="R289" s="61"/>
      <c r="T289" s="61"/>
      <c r="U289" s="61"/>
      <c r="V289" s="61"/>
    </row>
    <row r="290" spans="2:22">
      <c r="B290" s="61"/>
      <c r="C290" s="61"/>
      <c r="D290" s="61"/>
      <c r="E290" s="61"/>
      <c r="F290" s="61"/>
      <c r="G290" s="61"/>
      <c r="H290" s="61"/>
      <c r="I290" s="61"/>
      <c r="J290" s="61"/>
      <c r="K290" s="61"/>
      <c r="L290" s="61"/>
      <c r="M290" s="61"/>
      <c r="N290" s="61"/>
      <c r="O290" s="61"/>
      <c r="P290" s="61"/>
      <c r="Q290" s="61"/>
      <c r="R290" s="61"/>
      <c r="T290" s="61"/>
      <c r="U290" s="61"/>
      <c r="V290" s="61"/>
    </row>
    <row r="291" spans="2:22">
      <c r="B291" s="61"/>
      <c r="C291" s="61"/>
      <c r="D291" s="61"/>
      <c r="E291" s="61"/>
      <c r="F291" s="61"/>
      <c r="G291" s="61"/>
      <c r="H291" s="61"/>
      <c r="I291" s="61"/>
      <c r="J291" s="61"/>
      <c r="K291" s="61"/>
      <c r="L291" s="61"/>
      <c r="M291" s="61"/>
      <c r="N291" s="61"/>
      <c r="O291" s="61"/>
      <c r="P291" s="61"/>
      <c r="Q291" s="61"/>
      <c r="R291" s="61"/>
      <c r="T291" s="61"/>
      <c r="U291" s="61"/>
      <c r="V291" s="61"/>
    </row>
    <row r="292" spans="2:22">
      <c r="B292" s="61"/>
      <c r="C292" s="61"/>
      <c r="D292" s="61"/>
      <c r="E292" s="61"/>
      <c r="F292" s="61"/>
      <c r="G292" s="61"/>
      <c r="H292" s="61"/>
      <c r="I292" s="61"/>
      <c r="J292" s="61"/>
      <c r="K292" s="61"/>
      <c r="L292" s="61"/>
      <c r="M292" s="61"/>
      <c r="N292" s="61"/>
      <c r="O292" s="61"/>
      <c r="P292" s="61"/>
      <c r="Q292" s="61"/>
      <c r="R292" s="61"/>
      <c r="T292" s="61"/>
      <c r="U292" s="61"/>
      <c r="V292" s="61"/>
    </row>
    <row r="293" spans="2:22">
      <c r="B293" s="61"/>
      <c r="C293" s="61"/>
      <c r="D293" s="61"/>
      <c r="E293" s="61"/>
      <c r="F293" s="61"/>
      <c r="G293" s="61"/>
      <c r="H293" s="61"/>
      <c r="I293" s="61"/>
      <c r="J293" s="61"/>
      <c r="K293" s="61"/>
      <c r="L293" s="61"/>
      <c r="M293" s="61"/>
      <c r="N293" s="61"/>
      <c r="O293" s="61"/>
      <c r="P293" s="61"/>
      <c r="Q293" s="61"/>
      <c r="R293" s="61"/>
      <c r="T293" s="61"/>
      <c r="U293" s="61"/>
      <c r="V293" s="61"/>
    </row>
    <row r="294" spans="2:22">
      <c r="B294" s="61"/>
      <c r="C294" s="61"/>
      <c r="D294" s="61"/>
      <c r="E294" s="61"/>
      <c r="F294" s="61"/>
      <c r="G294" s="61"/>
      <c r="H294" s="61"/>
      <c r="I294" s="61"/>
      <c r="J294" s="61"/>
      <c r="K294" s="61"/>
      <c r="L294" s="61"/>
      <c r="M294" s="61"/>
      <c r="N294" s="61"/>
      <c r="O294" s="61"/>
      <c r="P294" s="61"/>
      <c r="Q294" s="61"/>
      <c r="R294" s="61"/>
      <c r="T294" s="61"/>
      <c r="U294" s="61"/>
      <c r="V294" s="61"/>
    </row>
    <row r="295" spans="2:22">
      <c r="B295" s="61"/>
      <c r="C295" s="61"/>
      <c r="D295" s="61"/>
      <c r="E295" s="61"/>
      <c r="F295" s="61"/>
      <c r="G295" s="61"/>
      <c r="H295" s="61"/>
      <c r="I295" s="61"/>
      <c r="J295" s="61"/>
      <c r="K295" s="61"/>
      <c r="L295" s="61"/>
      <c r="M295" s="61"/>
      <c r="N295" s="61"/>
      <c r="O295" s="61"/>
      <c r="P295" s="61"/>
      <c r="Q295" s="61"/>
      <c r="R295" s="61"/>
      <c r="T295" s="61"/>
      <c r="U295" s="61"/>
      <c r="V295" s="61"/>
    </row>
    <row r="296" spans="2:22">
      <c r="B296" s="61"/>
      <c r="C296" s="61"/>
      <c r="D296" s="61"/>
      <c r="E296" s="61"/>
      <c r="F296" s="61"/>
      <c r="G296" s="61"/>
      <c r="H296" s="61"/>
      <c r="I296" s="61"/>
      <c r="J296" s="61"/>
      <c r="K296" s="61"/>
      <c r="L296" s="61"/>
      <c r="M296" s="61"/>
      <c r="N296" s="61"/>
      <c r="O296" s="61"/>
      <c r="P296" s="61"/>
      <c r="Q296" s="61"/>
      <c r="R296" s="61"/>
      <c r="T296" s="61"/>
      <c r="U296" s="61"/>
      <c r="V296" s="61"/>
    </row>
    <row r="297" spans="2:22">
      <c r="B297" s="61"/>
      <c r="C297" s="61"/>
      <c r="D297" s="61"/>
      <c r="E297" s="61"/>
      <c r="F297" s="61"/>
      <c r="G297" s="61"/>
      <c r="H297" s="61"/>
      <c r="I297" s="61"/>
      <c r="J297" s="61"/>
      <c r="K297" s="61"/>
      <c r="L297" s="61"/>
      <c r="M297" s="61"/>
      <c r="N297" s="61"/>
      <c r="O297" s="61"/>
      <c r="P297" s="61"/>
      <c r="Q297" s="61"/>
      <c r="R297" s="61"/>
      <c r="T297" s="61"/>
      <c r="U297" s="61"/>
      <c r="V297" s="61"/>
    </row>
    <row r="298" spans="2:22">
      <c r="B298" s="61"/>
      <c r="C298" s="61"/>
      <c r="D298" s="61"/>
      <c r="E298" s="61"/>
      <c r="F298" s="61"/>
      <c r="G298" s="61"/>
      <c r="H298" s="61"/>
      <c r="I298" s="61"/>
      <c r="J298" s="61"/>
      <c r="K298" s="61"/>
      <c r="L298" s="61"/>
      <c r="M298" s="61"/>
      <c r="N298" s="61"/>
      <c r="O298" s="61"/>
      <c r="P298" s="61"/>
      <c r="Q298" s="61"/>
      <c r="R298" s="61"/>
      <c r="T298" s="61"/>
      <c r="U298" s="61"/>
      <c r="V298" s="61"/>
    </row>
    <row r="299" spans="2:22">
      <c r="B299" s="61"/>
      <c r="C299" s="61"/>
      <c r="D299" s="61"/>
      <c r="E299" s="61"/>
      <c r="F299" s="61"/>
      <c r="G299" s="61"/>
      <c r="H299" s="61"/>
      <c r="I299" s="61"/>
      <c r="J299" s="61"/>
      <c r="K299" s="61"/>
      <c r="L299" s="61"/>
      <c r="M299" s="61"/>
      <c r="N299" s="61"/>
      <c r="O299" s="61"/>
      <c r="P299" s="61"/>
      <c r="Q299" s="61"/>
      <c r="R299" s="61"/>
      <c r="T299" s="61"/>
      <c r="U299" s="61"/>
      <c r="V299" s="61"/>
    </row>
    <row r="300" spans="2:22">
      <c r="B300" s="61"/>
      <c r="C300" s="61"/>
      <c r="D300" s="61"/>
      <c r="E300" s="61"/>
      <c r="F300" s="61"/>
      <c r="G300" s="61"/>
      <c r="H300" s="61"/>
      <c r="I300" s="61"/>
      <c r="J300" s="61"/>
      <c r="K300" s="61"/>
      <c r="L300" s="61"/>
      <c r="M300" s="61"/>
      <c r="N300" s="61"/>
      <c r="O300" s="61"/>
      <c r="P300" s="61"/>
      <c r="Q300" s="61"/>
      <c r="R300" s="61"/>
      <c r="T300" s="61"/>
      <c r="U300" s="61"/>
      <c r="V300" s="61"/>
    </row>
    <row r="301" spans="2:22">
      <c r="B301" s="61"/>
      <c r="C301" s="61"/>
      <c r="D301" s="61"/>
      <c r="E301" s="61"/>
      <c r="F301" s="61"/>
      <c r="G301" s="61"/>
      <c r="H301" s="61"/>
      <c r="I301" s="61"/>
      <c r="J301" s="61"/>
      <c r="K301" s="61"/>
      <c r="L301" s="61"/>
      <c r="M301" s="61"/>
      <c r="N301" s="61"/>
      <c r="O301" s="61"/>
      <c r="P301" s="61"/>
      <c r="Q301" s="61"/>
      <c r="R301" s="61"/>
      <c r="T301" s="61"/>
      <c r="U301" s="61"/>
      <c r="V301" s="61"/>
    </row>
    <row r="302" spans="2:22">
      <c r="B302" s="61"/>
      <c r="C302" s="61"/>
      <c r="D302" s="61"/>
      <c r="E302" s="61"/>
      <c r="F302" s="61"/>
      <c r="G302" s="61"/>
      <c r="H302" s="61"/>
      <c r="I302" s="61"/>
      <c r="J302" s="61"/>
      <c r="K302" s="61"/>
      <c r="L302" s="61"/>
      <c r="M302" s="61"/>
      <c r="N302" s="61"/>
      <c r="O302" s="61"/>
      <c r="P302" s="61"/>
      <c r="Q302" s="61"/>
      <c r="R302" s="61"/>
      <c r="T302" s="61"/>
      <c r="U302" s="61"/>
      <c r="V302" s="61"/>
    </row>
    <row r="303" spans="2:22">
      <c r="B303" s="61"/>
      <c r="C303" s="61"/>
      <c r="D303" s="61"/>
      <c r="E303" s="61"/>
      <c r="F303" s="61"/>
      <c r="G303" s="61"/>
      <c r="H303" s="61"/>
      <c r="I303" s="61"/>
      <c r="J303" s="61"/>
      <c r="K303" s="61"/>
      <c r="L303" s="61"/>
      <c r="M303" s="61"/>
      <c r="N303" s="61"/>
      <c r="O303" s="61"/>
      <c r="P303" s="61"/>
      <c r="Q303" s="61"/>
      <c r="R303" s="61"/>
      <c r="T303" s="61"/>
      <c r="U303" s="61"/>
      <c r="V303" s="61"/>
    </row>
    <row r="304" spans="2:22">
      <c r="B304" s="61"/>
      <c r="C304" s="61"/>
      <c r="D304" s="61"/>
      <c r="E304" s="61"/>
      <c r="F304" s="61"/>
      <c r="G304" s="61"/>
      <c r="H304" s="61"/>
      <c r="I304" s="61"/>
      <c r="J304" s="61"/>
      <c r="K304" s="61"/>
      <c r="L304" s="61"/>
      <c r="M304" s="61"/>
      <c r="N304" s="61"/>
      <c r="O304" s="61"/>
      <c r="P304" s="61"/>
      <c r="Q304" s="61"/>
      <c r="R304" s="61"/>
      <c r="T304" s="61"/>
      <c r="U304" s="61"/>
      <c r="V304" s="61"/>
    </row>
    <row r="305" spans="2:22">
      <c r="B305" s="61"/>
      <c r="C305" s="61"/>
      <c r="D305" s="61"/>
      <c r="E305" s="61"/>
      <c r="F305" s="61"/>
      <c r="G305" s="61"/>
      <c r="H305" s="61"/>
      <c r="I305" s="61"/>
      <c r="J305" s="61"/>
      <c r="K305" s="61"/>
      <c r="L305" s="61"/>
      <c r="M305" s="61"/>
      <c r="N305" s="61"/>
      <c r="O305" s="61"/>
      <c r="P305" s="61"/>
      <c r="Q305" s="61"/>
      <c r="R305" s="61"/>
      <c r="T305" s="61"/>
      <c r="U305" s="61"/>
      <c r="V305" s="61"/>
    </row>
    <row r="306" spans="2:22">
      <c r="B306" s="61"/>
      <c r="C306" s="61"/>
      <c r="D306" s="61"/>
      <c r="E306" s="61"/>
      <c r="F306" s="61"/>
      <c r="G306" s="61"/>
      <c r="H306" s="61"/>
      <c r="I306" s="61"/>
      <c r="J306" s="61"/>
      <c r="K306" s="61"/>
      <c r="L306" s="61"/>
      <c r="M306" s="61"/>
      <c r="N306" s="61"/>
      <c r="O306" s="61"/>
      <c r="P306" s="61"/>
      <c r="Q306" s="61"/>
      <c r="R306" s="61"/>
      <c r="T306" s="61"/>
      <c r="U306" s="61"/>
      <c r="V306" s="61"/>
    </row>
    <row r="307" spans="2:22">
      <c r="B307" s="61"/>
      <c r="C307" s="61"/>
      <c r="D307" s="61"/>
      <c r="E307" s="61"/>
      <c r="F307" s="61"/>
      <c r="G307" s="61"/>
      <c r="H307" s="61"/>
      <c r="I307" s="61"/>
      <c r="J307" s="61"/>
      <c r="K307" s="61"/>
      <c r="L307" s="61"/>
      <c r="M307" s="61"/>
      <c r="N307" s="61"/>
      <c r="O307" s="61"/>
      <c r="P307" s="61"/>
      <c r="Q307" s="61"/>
      <c r="R307" s="61"/>
      <c r="T307" s="61"/>
      <c r="U307" s="61"/>
      <c r="V307" s="61"/>
    </row>
    <row r="308" spans="2:22">
      <c r="B308" s="61"/>
      <c r="C308" s="61"/>
      <c r="D308" s="61"/>
      <c r="E308" s="61"/>
      <c r="F308" s="61"/>
      <c r="G308" s="61"/>
      <c r="H308" s="61"/>
      <c r="I308" s="61"/>
      <c r="J308" s="61"/>
      <c r="K308" s="61"/>
      <c r="L308" s="61"/>
      <c r="M308" s="61"/>
      <c r="N308" s="61"/>
      <c r="O308" s="61"/>
      <c r="P308" s="61"/>
      <c r="Q308" s="61"/>
      <c r="R308" s="61"/>
      <c r="T308" s="61"/>
      <c r="U308" s="61"/>
      <c r="V308" s="61"/>
    </row>
    <row r="309" spans="2:22">
      <c r="B309" s="61"/>
      <c r="C309" s="61"/>
      <c r="D309" s="61"/>
      <c r="E309" s="61"/>
      <c r="F309" s="61"/>
      <c r="G309" s="61"/>
      <c r="H309" s="61"/>
      <c r="I309" s="61"/>
      <c r="J309" s="61"/>
      <c r="K309" s="61"/>
      <c r="L309" s="61"/>
      <c r="M309" s="61"/>
      <c r="N309" s="61"/>
      <c r="O309" s="61"/>
      <c r="P309" s="61"/>
      <c r="Q309" s="61"/>
      <c r="R309" s="61"/>
      <c r="T309" s="61"/>
      <c r="U309" s="61"/>
      <c r="V309" s="61"/>
    </row>
    <row r="310" spans="2:22">
      <c r="B310" s="61"/>
      <c r="C310" s="61"/>
      <c r="D310" s="61"/>
      <c r="E310" s="61"/>
      <c r="F310" s="61"/>
      <c r="G310" s="61"/>
      <c r="H310" s="61"/>
      <c r="I310" s="61"/>
      <c r="J310" s="61"/>
      <c r="K310" s="61"/>
      <c r="L310" s="61"/>
      <c r="M310" s="61"/>
      <c r="N310" s="61"/>
      <c r="O310" s="61"/>
      <c r="P310" s="61"/>
      <c r="Q310" s="61"/>
      <c r="R310" s="61"/>
      <c r="T310" s="61"/>
      <c r="U310" s="61"/>
      <c r="V310" s="61"/>
    </row>
    <row r="311" spans="2:22">
      <c r="B311" s="61"/>
      <c r="C311" s="61"/>
      <c r="D311" s="61"/>
      <c r="E311" s="61"/>
      <c r="F311" s="61"/>
      <c r="G311" s="61"/>
      <c r="H311" s="61"/>
      <c r="I311" s="61"/>
      <c r="J311" s="61"/>
      <c r="K311" s="61"/>
      <c r="L311" s="61"/>
      <c r="M311" s="61"/>
      <c r="N311" s="61"/>
      <c r="O311" s="61"/>
      <c r="P311" s="61"/>
      <c r="Q311" s="61"/>
      <c r="R311" s="61"/>
      <c r="T311" s="61"/>
      <c r="U311" s="61"/>
      <c r="V311" s="61"/>
    </row>
    <row r="312" spans="2:22">
      <c r="B312" s="61"/>
      <c r="C312" s="61"/>
      <c r="D312" s="61"/>
      <c r="E312" s="61"/>
      <c r="F312" s="61"/>
      <c r="G312" s="61"/>
      <c r="H312" s="61"/>
      <c r="I312" s="61"/>
      <c r="J312" s="61"/>
      <c r="K312" s="61"/>
      <c r="L312" s="61"/>
      <c r="M312" s="61"/>
      <c r="N312" s="61"/>
      <c r="O312" s="61"/>
      <c r="P312" s="61"/>
      <c r="Q312" s="61"/>
      <c r="R312" s="61"/>
      <c r="T312" s="61"/>
      <c r="U312" s="61"/>
      <c r="V312" s="61"/>
    </row>
    <row r="313" spans="2:22">
      <c r="B313" s="61"/>
      <c r="C313" s="61"/>
      <c r="D313" s="61"/>
      <c r="E313" s="61"/>
      <c r="F313" s="61"/>
      <c r="G313" s="61"/>
      <c r="H313" s="61"/>
      <c r="I313" s="61"/>
      <c r="J313" s="61"/>
      <c r="K313" s="61"/>
      <c r="L313" s="61"/>
      <c r="M313" s="61"/>
      <c r="N313" s="61"/>
      <c r="O313" s="61"/>
      <c r="P313" s="61"/>
      <c r="Q313" s="61"/>
      <c r="R313" s="61"/>
      <c r="T313" s="61"/>
      <c r="U313" s="61"/>
      <c r="V313" s="61"/>
    </row>
    <row r="314" spans="2:22">
      <c r="B314" s="61"/>
      <c r="C314" s="61"/>
      <c r="D314" s="61"/>
      <c r="E314" s="61"/>
      <c r="F314" s="61"/>
      <c r="G314" s="61"/>
      <c r="H314" s="61"/>
      <c r="I314" s="61"/>
      <c r="J314" s="61"/>
      <c r="K314" s="61"/>
      <c r="L314" s="61"/>
      <c r="M314" s="61"/>
      <c r="N314" s="61"/>
      <c r="O314" s="61"/>
      <c r="P314" s="61"/>
      <c r="Q314" s="61"/>
      <c r="R314" s="61"/>
      <c r="T314" s="61"/>
      <c r="U314" s="61"/>
      <c r="V314" s="61"/>
    </row>
    <row r="315" spans="2:22">
      <c r="B315" s="61"/>
      <c r="C315" s="61"/>
      <c r="D315" s="61"/>
      <c r="E315" s="61"/>
      <c r="F315" s="61"/>
      <c r="G315" s="61"/>
      <c r="H315" s="61"/>
      <c r="I315" s="61"/>
      <c r="J315" s="61"/>
      <c r="K315" s="61"/>
      <c r="L315" s="61"/>
      <c r="M315" s="61"/>
      <c r="N315" s="61"/>
      <c r="O315" s="61"/>
      <c r="P315" s="61"/>
      <c r="Q315" s="61"/>
      <c r="R315" s="61"/>
      <c r="T315" s="61"/>
      <c r="U315" s="61"/>
      <c r="V315" s="61"/>
    </row>
    <row r="316" spans="2:22">
      <c r="B316" s="61"/>
      <c r="C316" s="61"/>
      <c r="D316" s="61"/>
      <c r="E316" s="61"/>
      <c r="F316" s="61"/>
      <c r="G316" s="61"/>
      <c r="H316" s="61"/>
      <c r="I316" s="61"/>
      <c r="J316" s="61"/>
      <c r="K316" s="61"/>
      <c r="L316" s="61"/>
      <c r="M316" s="61"/>
      <c r="N316" s="61"/>
      <c r="O316" s="61"/>
      <c r="P316" s="61"/>
      <c r="Q316" s="61"/>
      <c r="R316" s="61"/>
      <c r="T316" s="61"/>
      <c r="U316" s="61"/>
      <c r="V316" s="61"/>
    </row>
    <row r="317" spans="2:22">
      <c r="B317" s="61"/>
      <c r="C317" s="61"/>
      <c r="D317" s="61"/>
      <c r="E317" s="61"/>
      <c r="F317" s="61"/>
      <c r="G317" s="61"/>
      <c r="H317" s="61"/>
      <c r="I317" s="61"/>
      <c r="J317" s="61"/>
      <c r="K317" s="61"/>
      <c r="L317" s="61"/>
      <c r="M317" s="61"/>
      <c r="N317" s="61"/>
      <c r="O317" s="61"/>
      <c r="P317" s="61"/>
      <c r="Q317" s="61"/>
      <c r="R317" s="61"/>
      <c r="T317" s="61"/>
      <c r="U317" s="61"/>
      <c r="V317" s="61"/>
    </row>
    <row r="318" spans="2:22">
      <c r="B318" s="61"/>
      <c r="C318" s="61"/>
      <c r="D318" s="61"/>
      <c r="E318" s="61"/>
      <c r="F318" s="61"/>
      <c r="G318" s="61"/>
      <c r="H318" s="61"/>
      <c r="I318" s="61"/>
      <c r="J318" s="61"/>
      <c r="K318" s="61"/>
      <c r="L318" s="61"/>
      <c r="M318" s="61"/>
      <c r="N318" s="61"/>
      <c r="O318" s="61"/>
      <c r="P318" s="61"/>
      <c r="Q318" s="61"/>
      <c r="R318" s="61"/>
      <c r="T318" s="61"/>
      <c r="U318" s="61"/>
      <c r="V318" s="61"/>
    </row>
    <row r="319" spans="2:22">
      <c r="B319" s="61"/>
      <c r="C319" s="61"/>
      <c r="D319" s="61"/>
      <c r="E319" s="61"/>
      <c r="F319" s="61"/>
      <c r="G319" s="61"/>
      <c r="H319" s="61"/>
      <c r="I319" s="61"/>
      <c r="J319" s="61"/>
      <c r="K319" s="61"/>
      <c r="L319" s="61"/>
      <c r="M319" s="61"/>
      <c r="N319" s="61"/>
      <c r="O319" s="61"/>
      <c r="P319" s="61"/>
      <c r="Q319" s="61"/>
      <c r="R319" s="61"/>
      <c r="T319" s="61"/>
      <c r="U319" s="61"/>
      <c r="V319" s="61"/>
    </row>
    <row r="320" spans="2:22">
      <c r="B320" s="61"/>
      <c r="C320" s="61"/>
      <c r="D320" s="61"/>
      <c r="E320" s="61"/>
      <c r="F320" s="61"/>
      <c r="G320" s="61"/>
      <c r="H320" s="61"/>
      <c r="I320" s="61"/>
      <c r="J320" s="61"/>
      <c r="K320" s="61"/>
      <c r="L320" s="61"/>
      <c r="M320" s="61"/>
      <c r="N320" s="61"/>
      <c r="O320" s="61"/>
      <c r="P320" s="61"/>
      <c r="Q320" s="61"/>
      <c r="R320" s="61"/>
      <c r="T320" s="61"/>
      <c r="U320" s="61"/>
      <c r="V320" s="61"/>
    </row>
    <row r="321" spans="2:22">
      <c r="B321" s="61"/>
      <c r="C321" s="61"/>
      <c r="D321" s="61"/>
      <c r="E321" s="61"/>
      <c r="F321" s="61"/>
      <c r="G321" s="61"/>
      <c r="H321" s="61"/>
      <c r="I321" s="61"/>
      <c r="J321" s="61"/>
      <c r="K321" s="61"/>
      <c r="L321" s="61"/>
      <c r="M321" s="61"/>
      <c r="N321" s="61"/>
      <c r="O321" s="61"/>
      <c r="P321" s="61"/>
      <c r="Q321" s="61"/>
      <c r="R321" s="61"/>
      <c r="T321" s="61"/>
      <c r="U321" s="61"/>
      <c r="V321" s="61"/>
    </row>
    <row r="322" spans="2:22">
      <c r="B322" s="61"/>
      <c r="C322" s="61"/>
      <c r="D322" s="61"/>
      <c r="E322" s="61"/>
      <c r="F322" s="61"/>
      <c r="G322" s="61"/>
      <c r="H322" s="61"/>
      <c r="I322" s="61"/>
      <c r="J322" s="61"/>
      <c r="K322" s="61"/>
      <c r="L322" s="61"/>
      <c r="M322" s="61"/>
      <c r="N322" s="61"/>
      <c r="O322" s="61"/>
      <c r="P322" s="61"/>
      <c r="Q322" s="61"/>
      <c r="R322" s="61"/>
      <c r="T322" s="61"/>
      <c r="U322" s="61"/>
      <c r="V322" s="61"/>
    </row>
    <row r="323" spans="2:22">
      <c r="B323" s="61"/>
      <c r="C323" s="61"/>
      <c r="D323" s="61"/>
      <c r="E323" s="61"/>
      <c r="F323" s="61"/>
      <c r="G323" s="61"/>
      <c r="H323" s="61"/>
      <c r="I323" s="61"/>
      <c r="J323" s="61"/>
      <c r="K323" s="61"/>
      <c r="L323" s="61"/>
      <c r="M323" s="61"/>
      <c r="N323" s="61"/>
      <c r="O323" s="61"/>
      <c r="P323" s="61"/>
      <c r="Q323" s="61"/>
      <c r="R323" s="61"/>
      <c r="T323" s="61"/>
      <c r="U323" s="61"/>
      <c r="V323" s="61"/>
    </row>
    <row r="324" spans="2:22">
      <c r="B324" s="61"/>
      <c r="C324" s="61"/>
      <c r="D324" s="61"/>
      <c r="E324" s="61"/>
      <c r="F324" s="61"/>
      <c r="G324" s="61"/>
      <c r="H324" s="61"/>
      <c r="I324" s="61"/>
      <c r="J324" s="61"/>
      <c r="K324" s="61"/>
      <c r="L324" s="61"/>
      <c r="M324" s="61"/>
      <c r="N324" s="61"/>
      <c r="O324" s="61"/>
      <c r="P324" s="61"/>
      <c r="Q324" s="61"/>
      <c r="R324" s="61"/>
      <c r="T324" s="61"/>
      <c r="U324" s="61"/>
      <c r="V324" s="61"/>
    </row>
    <row r="325" spans="2:22">
      <c r="B325" s="61"/>
      <c r="C325" s="61"/>
      <c r="D325" s="61"/>
      <c r="E325" s="61"/>
      <c r="F325" s="61"/>
      <c r="G325" s="61"/>
      <c r="H325" s="61"/>
      <c r="I325" s="61"/>
      <c r="J325" s="61"/>
      <c r="K325" s="61"/>
      <c r="L325" s="61"/>
      <c r="M325" s="61"/>
      <c r="N325" s="61"/>
      <c r="O325" s="61"/>
      <c r="P325" s="61"/>
      <c r="Q325" s="61"/>
      <c r="R325" s="61"/>
      <c r="T325" s="61"/>
      <c r="U325" s="61"/>
      <c r="V325" s="61"/>
    </row>
    <row r="326" spans="2:22">
      <c r="B326" s="61"/>
      <c r="C326" s="61"/>
      <c r="D326" s="61"/>
      <c r="E326" s="61"/>
      <c r="F326" s="61"/>
      <c r="G326" s="61"/>
      <c r="H326" s="61"/>
      <c r="I326" s="61"/>
      <c r="J326" s="61"/>
      <c r="K326" s="61"/>
      <c r="L326" s="61"/>
      <c r="M326" s="61"/>
      <c r="N326" s="61"/>
      <c r="O326" s="61"/>
      <c r="P326" s="61"/>
      <c r="Q326" s="61"/>
      <c r="R326" s="61"/>
      <c r="T326" s="61"/>
      <c r="U326" s="61"/>
      <c r="V326" s="61"/>
    </row>
    <row r="327" spans="2:22">
      <c r="B327" s="61"/>
      <c r="C327" s="61"/>
      <c r="D327" s="61"/>
      <c r="E327" s="61"/>
      <c r="F327" s="61"/>
      <c r="G327" s="61"/>
      <c r="H327" s="61"/>
      <c r="I327" s="61"/>
      <c r="J327" s="61"/>
      <c r="K327" s="61"/>
      <c r="L327" s="61"/>
      <c r="M327" s="61"/>
      <c r="N327" s="61"/>
      <c r="O327" s="61"/>
      <c r="P327" s="61"/>
      <c r="Q327" s="61"/>
      <c r="R327" s="61"/>
      <c r="T327" s="61"/>
      <c r="U327" s="61"/>
      <c r="V327" s="61"/>
    </row>
    <row r="328" spans="2:22">
      <c r="B328" s="61"/>
      <c r="C328" s="61"/>
      <c r="D328" s="61"/>
      <c r="E328" s="61"/>
      <c r="F328" s="61"/>
      <c r="G328" s="61"/>
      <c r="H328" s="61"/>
      <c r="I328" s="61"/>
      <c r="J328" s="61"/>
      <c r="K328" s="61"/>
      <c r="L328" s="61"/>
      <c r="M328" s="61"/>
      <c r="N328" s="61"/>
      <c r="O328" s="61"/>
      <c r="P328" s="61"/>
      <c r="Q328" s="61"/>
      <c r="R328" s="61"/>
      <c r="T328" s="61"/>
      <c r="U328" s="61"/>
      <c r="V328" s="61"/>
    </row>
    <row r="329" spans="2:22">
      <c r="B329" s="61"/>
      <c r="C329" s="61"/>
      <c r="D329" s="61"/>
      <c r="E329" s="61"/>
      <c r="F329" s="61"/>
      <c r="G329" s="61"/>
      <c r="H329" s="61"/>
      <c r="I329" s="61"/>
      <c r="J329" s="61"/>
      <c r="K329" s="61"/>
      <c r="L329" s="61"/>
      <c r="M329" s="61"/>
      <c r="N329" s="61"/>
      <c r="O329" s="61"/>
      <c r="P329" s="61"/>
      <c r="Q329" s="61"/>
      <c r="R329" s="61"/>
      <c r="T329" s="61"/>
      <c r="U329" s="61"/>
      <c r="V329" s="61"/>
    </row>
    <row r="330" spans="2:22">
      <c r="B330" s="61"/>
      <c r="C330" s="61"/>
      <c r="D330" s="61"/>
      <c r="E330" s="61"/>
      <c r="F330" s="61"/>
      <c r="G330" s="61"/>
      <c r="H330" s="61"/>
      <c r="I330" s="61"/>
      <c r="J330" s="61"/>
      <c r="K330" s="61"/>
      <c r="L330" s="61"/>
      <c r="M330" s="61"/>
      <c r="N330" s="61"/>
      <c r="O330" s="61"/>
      <c r="P330" s="61"/>
      <c r="Q330" s="61"/>
      <c r="R330" s="61"/>
      <c r="T330" s="61"/>
      <c r="U330" s="61"/>
      <c r="V330" s="61"/>
    </row>
    <row r="331" spans="2:22">
      <c r="B331" s="61"/>
      <c r="C331" s="61"/>
      <c r="D331" s="61"/>
      <c r="E331" s="61"/>
      <c r="F331" s="61"/>
      <c r="G331" s="61"/>
      <c r="H331" s="61"/>
      <c r="I331" s="61"/>
      <c r="J331" s="61"/>
      <c r="K331" s="61"/>
      <c r="L331" s="61"/>
      <c r="M331" s="61"/>
      <c r="N331" s="61"/>
      <c r="O331" s="61"/>
      <c r="P331" s="61"/>
      <c r="Q331" s="61"/>
      <c r="R331" s="61"/>
      <c r="T331" s="61"/>
      <c r="U331" s="61"/>
      <c r="V331" s="61"/>
    </row>
    <row r="332" spans="2:22">
      <c r="B332" s="61"/>
      <c r="C332" s="61"/>
      <c r="D332" s="61"/>
      <c r="E332" s="61"/>
      <c r="F332" s="61"/>
      <c r="G332" s="61"/>
      <c r="H332" s="61"/>
      <c r="I332" s="61"/>
      <c r="J332" s="61"/>
      <c r="K332" s="61"/>
      <c r="L332" s="61"/>
      <c r="M332" s="61"/>
      <c r="N332" s="61"/>
      <c r="O332" s="61"/>
      <c r="P332" s="61"/>
      <c r="Q332" s="61"/>
      <c r="R332" s="61"/>
      <c r="T332" s="61"/>
      <c r="U332" s="61"/>
      <c r="V332" s="61"/>
    </row>
    <row r="333" spans="2:22">
      <c r="B333" s="61"/>
      <c r="C333" s="61"/>
      <c r="D333" s="61"/>
      <c r="E333" s="61"/>
      <c r="F333" s="61"/>
      <c r="G333" s="61"/>
      <c r="H333" s="61"/>
      <c r="I333" s="61"/>
      <c r="J333" s="61"/>
      <c r="K333" s="61"/>
      <c r="L333" s="61"/>
      <c r="M333" s="61"/>
      <c r="N333" s="61"/>
      <c r="O333" s="61"/>
      <c r="P333" s="61"/>
      <c r="Q333" s="61"/>
      <c r="R333" s="61"/>
      <c r="T333" s="61"/>
      <c r="U333" s="61"/>
      <c r="V333" s="61"/>
    </row>
    <row r="334" spans="2:22">
      <c r="B334" s="61"/>
      <c r="C334" s="61"/>
      <c r="D334" s="61"/>
      <c r="E334" s="61"/>
      <c r="F334" s="61"/>
      <c r="G334" s="61"/>
      <c r="H334" s="61"/>
      <c r="I334" s="61"/>
      <c r="J334" s="61"/>
      <c r="K334" s="61"/>
      <c r="L334" s="61"/>
      <c r="M334" s="61"/>
      <c r="N334" s="61"/>
      <c r="O334" s="61"/>
      <c r="P334" s="61"/>
      <c r="Q334" s="61"/>
      <c r="R334" s="61"/>
      <c r="T334" s="61"/>
      <c r="U334" s="61"/>
      <c r="V334" s="61"/>
    </row>
    <row r="335" spans="2:22">
      <c r="B335" s="61"/>
      <c r="C335" s="61"/>
      <c r="D335" s="61"/>
      <c r="E335" s="61"/>
      <c r="F335" s="61"/>
      <c r="G335" s="61"/>
      <c r="H335" s="61"/>
      <c r="I335" s="61"/>
      <c r="J335" s="61"/>
      <c r="K335" s="61"/>
      <c r="L335" s="61"/>
      <c r="M335" s="61"/>
      <c r="N335" s="61"/>
      <c r="O335" s="61"/>
      <c r="P335" s="61"/>
      <c r="Q335" s="61"/>
      <c r="R335" s="61"/>
      <c r="T335" s="61"/>
      <c r="U335" s="61"/>
      <c r="V335" s="61"/>
    </row>
    <row r="336" spans="2:22">
      <c r="B336" s="61"/>
      <c r="C336" s="61"/>
      <c r="D336" s="61"/>
      <c r="E336" s="61"/>
      <c r="F336" s="61"/>
      <c r="G336" s="61"/>
      <c r="H336" s="61"/>
      <c r="I336" s="61"/>
      <c r="J336" s="61"/>
      <c r="K336" s="61"/>
      <c r="L336" s="61"/>
      <c r="M336" s="61"/>
      <c r="N336" s="61"/>
      <c r="O336" s="61"/>
      <c r="P336" s="61"/>
      <c r="Q336" s="61"/>
      <c r="R336" s="61"/>
      <c r="T336" s="61"/>
      <c r="U336" s="61"/>
      <c r="V336" s="61"/>
    </row>
    <row r="337" spans="2:22">
      <c r="B337" s="61"/>
      <c r="C337" s="61"/>
      <c r="D337" s="61"/>
      <c r="E337" s="61"/>
      <c r="F337" s="61"/>
      <c r="G337" s="61"/>
      <c r="H337" s="61"/>
      <c r="I337" s="61"/>
      <c r="J337" s="61"/>
      <c r="K337" s="61"/>
      <c r="L337" s="61"/>
      <c r="M337" s="61"/>
      <c r="N337" s="61"/>
      <c r="O337" s="61"/>
      <c r="P337" s="61"/>
      <c r="Q337" s="61"/>
      <c r="R337" s="61"/>
      <c r="T337" s="61"/>
      <c r="U337" s="61"/>
      <c r="V337" s="61"/>
    </row>
    <row r="338" spans="2:22">
      <c r="B338" s="61"/>
      <c r="C338" s="61"/>
      <c r="D338" s="61"/>
      <c r="E338" s="61"/>
      <c r="F338" s="61"/>
      <c r="G338" s="61"/>
      <c r="H338" s="61"/>
      <c r="I338" s="61"/>
      <c r="J338" s="61"/>
      <c r="K338" s="61"/>
      <c r="L338" s="61"/>
      <c r="M338" s="61"/>
      <c r="N338" s="61"/>
      <c r="O338" s="61"/>
      <c r="P338" s="61"/>
      <c r="Q338" s="61"/>
      <c r="R338" s="61"/>
      <c r="T338" s="61"/>
      <c r="U338" s="61"/>
      <c r="V338" s="61"/>
    </row>
    <row r="339" spans="2:22">
      <c r="B339" s="61"/>
      <c r="C339" s="61"/>
      <c r="D339" s="61"/>
      <c r="E339" s="61"/>
      <c r="F339" s="61"/>
      <c r="G339" s="61"/>
      <c r="H339" s="61"/>
      <c r="I339" s="61"/>
      <c r="J339" s="61"/>
      <c r="K339" s="61"/>
      <c r="L339" s="61"/>
      <c r="M339" s="61"/>
      <c r="N339" s="61"/>
      <c r="O339" s="61"/>
      <c r="P339" s="61"/>
      <c r="Q339" s="61"/>
      <c r="R339" s="61"/>
      <c r="T339" s="61"/>
      <c r="U339" s="61"/>
      <c r="V339" s="61"/>
    </row>
    <row r="340" spans="2:22">
      <c r="B340" s="61"/>
      <c r="C340" s="61"/>
      <c r="D340" s="61"/>
      <c r="E340" s="61"/>
      <c r="F340" s="61"/>
      <c r="G340" s="61"/>
      <c r="H340" s="61"/>
      <c r="I340" s="61"/>
      <c r="J340" s="61"/>
      <c r="K340" s="61"/>
      <c r="L340" s="61"/>
      <c r="M340" s="61"/>
      <c r="N340" s="61"/>
      <c r="O340" s="61"/>
      <c r="P340" s="61"/>
      <c r="Q340" s="61"/>
      <c r="R340" s="61"/>
      <c r="T340" s="61"/>
      <c r="U340" s="61"/>
      <c r="V340" s="61"/>
    </row>
    <row r="341" spans="2:22">
      <c r="B341" s="61"/>
      <c r="C341" s="61"/>
      <c r="D341" s="61"/>
      <c r="E341" s="61"/>
      <c r="F341" s="61"/>
      <c r="G341" s="61"/>
      <c r="H341" s="61"/>
      <c r="I341" s="61"/>
      <c r="J341" s="61"/>
      <c r="K341" s="61"/>
      <c r="L341" s="61"/>
      <c r="M341" s="61"/>
      <c r="N341" s="61"/>
      <c r="O341" s="61"/>
      <c r="P341" s="61"/>
      <c r="Q341" s="61"/>
      <c r="R341" s="61"/>
      <c r="T341" s="61"/>
      <c r="U341" s="61"/>
      <c r="V341" s="61"/>
    </row>
    <row r="342" spans="2:22">
      <c r="B342" s="61"/>
      <c r="C342" s="61"/>
      <c r="D342" s="61"/>
      <c r="E342" s="61"/>
      <c r="F342" s="61"/>
      <c r="G342" s="61"/>
      <c r="H342" s="61"/>
      <c r="I342" s="61"/>
      <c r="J342" s="61"/>
      <c r="K342" s="61"/>
      <c r="L342" s="61"/>
      <c r="M342" s="61"/>
      <c r="N342" s="61"/>
      <c r="O342" s="61"/>
      <c r="P342" s="61"/>
      <c r="Q342" s="61"/>
      <c r="R342" s="61"/>
      <c r="T342" s="61"/>
      <c r="U342" s="61"/>
      <c r="V342" s="61"/>
    </row>
    <row r="343" spans="2:22">
      <c r="B343" s="61"/>
      <c r="C343" s="61"/>
      <c r="D343" s="61"/>
      <c r="E343" s="61"/>
      <c r="F343" s="61"/>
      <c r="G343" s="61"/>
      <c r="H343" s="61"/>
      <c r="I343" s="61"/>
      <c r="J343" s="61"/>
      <c r="K343" s="61"/>
      <c r="L343" s="61"/>
      <c r="M343" s="61"/>
      <c r="N343" s="61"/>
      <c r="O343" s="61"/>
      <c r="P343" s="61"/>
      <c r="Q343" s="61"/>
      <c r="R343" s="61"/>
      <c r="T343" s="61"/>
      <c r="U343" s="61"/>
      <c r="V343" s="61"/>
    </row>
    <row r="344" spans="2:22">
      <c r="B344" s="61"/>
      <c r="C344" s="61"/>
      <c r="D344" s="61"/>
      <c r="E344" s="61"/>
      <c r="F344" s="61"/>
      <c r="G344" s="61"/>
      <c r="H344" s="61"/>
      <c r="I344" s="61"/>
      <c r="J344" s="61"/>
      <c r="K344" s="61"/>
      <c r="L344" s="61"/>
      <c r="M344" s="61"/>
      <c r="N344" s="61"/>
      <c r="O344" s="61"/>
      <c r="P344" s="61"/>
      <c r="Q344" s="61"/>
      <c r="R344" s="61"/>
      <c r="T344" s="61"/>
      <c r="U344" s="61"/>
      <c r="V344" s="61"/>
    </row>
    <row r="345" spans="2:22">
      <c r="B345" s="61"/>
      <c r="C345" s="61"/>
      <c r="D345" s="61"/>
      <c r="E345" s="61"/>
      <c r="F345" s="61"/>
      <c r="G345" s="61"/>
      <c r="H345" s="61"/>
      <c r="I345" s="61"/>
      <c r="J345" s="61"/>
      <c r="K345" s="61"/>
      <c r="L345" s="61"/>
      <c r="M345" s="61"/>
      <c r="N345" s="61"/>
      <c r="O345" s="61"/>
      <c r="P345" s="61"/>
      <c r="Q345" s="61"/>
      <c r="R345" s="61"/>
      <c r="T345" s="61"/>
      <c r="U345" s="61"/>
      <c r="V345" s="61"/>
    </row>
    <row r="346" spans="2:22">
      <c r="B346" s="61"/>
      <c r="C346" s="61"/>
      <c r="D346" s="61"/>
      <c r="E346" s="61"/>
      <c r="F346" s="61"/>
      <c r="G346" s="61"/>
      <c r="H346" s="61"/>
      <c r="I346" s="61"/>
      <c r="J346" s="61"/>
      <c r="K346" s="61"/>
      <c r="L346" s="61"/>
      <c r="M346" s="61"/>
      <c r="N346" s="61"/>
      <c r="O346" s="61"/>
      <c r="P346" s="61"/>
      <c r="Q346" s="61"/>
      <c r="R346" s="61"/>
      <c r="T346" s="61"/>
      <c r="U346" s="61"/>
      <c r="V346" s="61"/>
    </row>
    <row r="347" spans="2:22">
      <c r="B347" s="61"/>
      <c r="C347" s="61"/>
      <c r="D347" s="61"/>
      <c r="E347" s="61"/>
      <c r="F347" s="61"/>
      <c r="G347" s="61"/>
      <c r="H347" s="61"/>
      <c r="I347" s="61"/>
      <c r="J347" s="61"/>
      <c r="K347" s="61"/>
      <c r="L347" s="61"/>
      <c r="M347" s="61"/>
      <c r="N347" s="61"/>
      <c r="O347" s="61"/>
      <c r="P347" s="61"/>
      <c r="Q347" s="61"/>
      <c r="R347" s="61"/>
      <c r="T347" s="61"/>
      <c r="U347" s="61"/>
      <c r="V347" s="61"/>
    </row>
    <row r="348" spans="2:22">
      <c r="B348" s="61"/>
      <c r="C348" s="61"/>
      <c r="D348" s="61"/>
      <c r="E348" s="61"/>
      <c r="F348" s="61"/>
      <c r="G348" s="61"/>
      <c r="H348" s="61"/>
      <c r="I348" s="61"/>
      <c r="J348" s="61"/>
      <c r="K348" s="61"/>
      <c r="L348" s="61"/>
      <c r="M348" s="61"/>
      <c r="N348" s="61"/>
      <c r="O348" s="61"/>
      <c r="P348" s="61"/>
      <c r="Q348" s="61"/>
      <c r="R348" s="61"/>
      <c r="T348" s="61"/>
      <c r="U348" s="61"/>
      <c r="V348" s="61"/>
    </row>
    <row r="349" spans="2:22">
      <c r="B349" s="61"/>
      <c r="C349" s="61"/>
      <c r="D349" s="61"/>
      <c r="E349" s="61"/>
      <c r="F349" s="61"/>
      <c r="G349" s="61"/>
      <c r="H349" s="61"/>
      <c r="I349" s="61"/>
      <c r="J349" s="61"/>
      <c r="K349" s="61"/>
      <c r="L349" s="61"/>
      <c r="M349" s="61"/>
      <c r="N349" s="61"/>
      <c r="O349" s="61"/>
      <c r="P349" s="61"/>
      <c r="Q349" s="61"/>
      <c r="R349" s="61"/>
      <c r="T349" s="61"/>
      <c r="U349" s="61"/>
      <c r="V349" s="61"/>
    </row>
    <row r="350" spans="2:22">
      <c r="B350" s="61"/>
      <c r="C350" s="61"/>
      <c r="D350" s="61"/>
      <c r="E350" s="61"/>
      <c r="F350" s="61"/>
      <c r="G350" s="61"/>
      <c r="H350" s="61"/>
      <c r="I350" s="61"/>
      <c r="J350" s="61"/>
      <c r="K350" s="61"/>
      <c r="L350" s="61"/>
      <c r="M350" s="61"/>
      <c r="N350" s="61"/>
      <c r="O350" s="61"/>
      <c r="P350" s="61"/>
      <c r="Q350" s="61"/>
      <c r="R350" s="61"/>
      <c r="T350" s="61"/>
      <c r="U350" s="61"/>
      <c r="V350" s="61"/>
    </row>
    <row r="351" spans="2:22">
      <c r="B351" s="61"/>
      <c r="C351" s="61"/>
      <c r="D351" s="61"/>
      <c r="E351" s="61"/>
      <c r="F351" s="61"/>
      <c r="G351" s="61"/>
      <c r="H351" s="61"/>
      <c r="I351" s="61"/>
      <c r="J351" s="61"/>
      <c r="K351" s="61"/>
      <c r="L351" s="61"/>
      <c r="M351" s="61"/>
      <c r="N351" s="61"/>
      <c r="O351" s="61"/>
      <c r="P351" s="61"/>
      <c r="Q351" s="61"/>
      <c r="R351" s="61"/>
      <c r="T351" s="61"/>
      <c r="U351" s="61"/>
      <c r="V351" s="61"/>
    </row>
    <row r="352" spans="2:22">
      <c r="B352" s="61"/>
      <c r="C352" s="61"/>
      <c r="D352" s="61"/>
      <c r="E352" s="61"/>
      <c r="F352" s="61"/>
      <c r="G352" s="61"/>
      <c r="H352" s="61"/>
      <c r="I352" s="61"/>
      <c r="J352" s="61"/>
      <c r="K352" s="61"/>
      <c r="L352" s="61"/>
      <c r="M352" s="61"/>
      <c r="N352" s="61"/>
      <c r="O352" s="61"/>
      <c r="P352" s="61"/>
      <c r="Q352" s="61"/>
      <c r="R352" s="61"/>
      <c r="T352" s="61"/>
      <c r="U352" s="61"/>
      <c r="V352" s="61"/>
    </row>
    <row r="353" spans="2:22">
      <c r="B353" s="61"/>
      <c r="C353" s="61"/>
      <c r="D353" s="61"/>
      <c r="E353" s="61"/>
      <c r="F353" s="61"/>
      <c r="G353" s="61"/>
      <c r="H353" s="61"/>
      <c r="I353" s="61"/>
      <c r="J353" s="61"/>
      <c r="K353" s="61"/>
      <c r="L353" s="61"/>
      <c r="M353" s="61"/>
      <c r="N353" s="61"/>
      <c r="O353" s="61"/>
      <c r="P353" s="61"/>
      <c r="Q353" s="61"/>
      <c r="R353" s="61"/>
      <c r="T353" s="61"/>
      <c r="U353" s="61"/>
      <c r="V353" s="61"/>
    </row>
    <row r="354" spans="2:22">
      <c r="B354" s="61"/>
      <c r="C354" s="61"/>
      <c r="D354" s="61"/>
      <c r="E354" s="61"/>
      <c r="F354" s="61"/>
      <c r="G354" s="61"/>
      <c r="H354" s="61"/>
      <c r="I354" s="61"/>
      <c r="J354" s="61"/>
      <c r="K354" s="61"/>
      <c r="L354" s="61"/>
      <c r="M354" s="61"/>
      <c r="N354" s="61"/>
      <c r="O354" s="61"/>
      <c r="P354" s="61"/>
      <c r="Q354" s="61"/>
      <c r="R354" s="61"/>
      <c r="T354" s="61"/>
      <c r="U354" s="61"/>
      <c r="V354" s="61"/>
    </row>
    <row r="355" spans="2:22">
      <c r="B355" s="61"/>
      <c r="C355" s="61"/>
      <c r="D355" s="61"/>
      <c r="E355" s="61"/>
      <c r="F355" s="61"/>
      <c r="G355" s="61"/>
      <c r="H355" s="61"/>
      <c r="I355" s="61"/>
      <c r="J355" s="61"/>
      <c r="K355" s="61"/>
      <c r="L355" s="61"/>
      <c r="M355" s="61"/>
      <c r="N355" s="61"/>
      <c r="O355" s="61"/>
      <c r="P355" s="61"/>
      <c r="Q355" s="61"/>
      <c r="R355" s="61"/>
      <c r="T355" s="61"/>
      <c r="U355" s="61"/>
      <c r="V355" s="61"/>
    </row>
    <row r="356" spans="2:22">
      <c r="B356" s="61"/>
      <c r="C356" s="61"/>
      <c r="D356" s="61"/>
      <c r="E356" s="61"/>
      <c r="F356" s="61"/>
      <c r="G356" s="61"/>
      <c r="H356" s="61"/>
      <c r="I356" s="61"/>
      <c r="J356" s="61"/>
      <c r="K356" s="61"/>
      <c r="L356" s="61"/>
      <c r="M356" s="61"/>
      <c r="N356" s="61"/>
      <c r="O356" s="61"/>
      <c r="P356" s="61"/>
      <c r="Q356" s="61"/>
      <c r="R356" s="61"/>
      <c r="T356" s="61"/>
      <c r="U356" s="61"/>
      <c r="V356" s="61"/>
    </row>
    <row r="357" spans="2:22">
      <c r="B357" s="61"/>
      <c r="C357" s="61"/>
      <c r="D357" s="61"/>
      <c r="E357" s="61"/>
      <c r="F357" s="61"/>
      <c r="G357" s="61"/>
      <c r="H357" s="61"/>
      <c r="I357" s="61"/>
      <c r="J357" s="61"/>
      <c r="K357" s="61"/>
      <c r="L357" s="61"/>
      <c r="M357" s="61"/>
      <c r="N357" s="61"/>
      <c r="O357" s="61"/>
      <c r="P357" s="61"/>
      <c r="Q357" s="61"/>
      <c r="R357" s="61"/>
      <c r="T357" s="61"/>
      <c r="U357" s="61"/>
      <c r="V357" s="61"/>
    </row>
    <row r="358" spans="2:22">
      <c r="B358" s="61"/>
      <c r="C358" s="61"/>
      <c r="D358" s="61"/>
      <c r="E358" s="61"/>
      <c r="F358" s="61"/>
      <c r="G358" s="61"/>
      <c r="H358" s="61"/>
      <c r="I358" s="61"/>
      <c r="J358" s="61"/>
      <c r="K358" s="61"/>
      <c r="L358" s="61"/>
      <c r="M358" s="61"/>
      <c r="N358" s="61"/>
      <c r="O358" s="61"/>
      <c r="P358" s="61"/>
      <c r="Q358" s="61"/>
      <c r="R358" s="61"/>
      <c r="T358" s="61"/>
      <c r="U358" s="61"/>
      <c r="V358" s="61"/>
    </row>
    <row r="359" spans="2:22">
      <c r="B359" s="61"/>
      <c r="C359" s="61"/>
      <c r="D359" s="61"/>
      <c r="E359" s="61"/>
      <c r="F359" s="61"/>
      <c r="G359" s="61"/>
      <c r="H359" s="61"/>
      <c r="I359" s="61"/>
      <c r="J359" s="61"/>
      <c r="K359" s="61"/>
      <c r="L359" s="61"/>
      <c r="M359" s="61"/>
      <c r="N359" s="61"/>
      <c r="O359" s="61"/>
      <c r="P359" s="61"/>
      <c r="Q359" s="61"/>
      <c r="R359" s="61"/>
      <c r="T359" s="61"/>
      <c r="U359" s="61"/>
      <c r="V359" s="61"/>
    </row>
    <row r="360" spans="2:22">
      <c r="B360" s="61"/>
      <c r="C360" s="61"/>
      <c r="D360" s="61"/>
      <c r="E360" s="61"/>
      <c r="F360" s="61"/>
      <c r="G360" s="61"/>
      <c r="H360" s="61"/>
      <c r="I360" s="61"/>
      <c r="J360" s="61"/>
      <c r="K360" s="61"/>
      <c r="L360" s="61"/>
      <c r="M360" s="61"/>
      <c r="N360" s="61"/>
      <c r="O360" s="61"/>
      <c r="P360" s="61"/>
      <c r="Q360" s="61"/>
      <c r="R360" s="61"/>
      <c r="T360" s="61"/>
      <c r="U360" s="61"/>
      <c r="V360" s="61"/>
    </row>
    <row r="361" spans="2:22">
      <c r="B361" s="61"/>
      <c r="C361" s="61"/>
      <c r="D361" s="61"/>
      <c r="E361" s="61"/>
      <c r="F361" s="61"/>
      <c r="G361" s="61"/>
      <c r="H361" s="61"/>
      <c r="I361" s="61"/>
      <c r="J361" s="61"/>
      <c r="K361" s="61"/>
      <c r="L361" s="61"/>
      <c r="M361" s="61"/>
      <c r="N361" s="61"/>
      <c r="O361" s="61"/>
      <c r="P361" s="61"/>
      <c r="Q361" s="61"/>
      <c r="R361" s="61"/>
      <c r="T361" s="61"/>
      <c r="U361" s="61"/>
      <c r="V361" s="61"/>
    </row>
    <row r="362" spans="2:22">
      <c r="B362" s="61"/>
      <c r="C362" s="61"/>
      <c r="D362" s="61"/>
      <c r="E362" s="61"/>
      <c r="F362" s="61"/>
      <c r="G362" s="61"/>
      <c r="H362" s="61"/>
      <c r="I362" s="61"/>
      <c r="J362" s="61"/>
      <c r="K362" s="61"/>
      <c r="L362" s="61"/>
      <c r="M362" s="61"/>
      <c r="N362" s="61"/>
      <c r="O362" s="61"/>
      <c r="P362" s="61"/>
      <c r="Q362" s="61"/>
      <c r="R362" s="61"/>
      <c r="T362" s="61"/>
      <c r="U362" s="61"/>
      <c r="V362" s="61"/>
    </row>
    <row r="363" spans="2:22">
      <c r="B363" s="61"/>
      <c r="C363" s="61"/>
      <c r="D363" s="61"/>
      <c r="E363" s="61"/>
      <c r="F363" s="61"/>
      <c r="G363" s="61"/>
      <c r="H363" s="61"/>
      <c r="I363" s="61"/>
      <c r="J363" s="61"/>
      <c r="K363" s="61"/>
      <c r="L363" s="61"/>
      <c r="M363" s="61"/>
      <c r="N363" s="61"/>
      <c r="O363" s="61"/>
      <c r="P363" s="61"/>
      <c r="Q363" s="61"/>
      <c r="R363" s="61"/>
      <c r="T363" s="61"/>
      <c r="U363" s="61"/>
      <c r="V363" s="61"/>
    </row>
    <row r="364" spans="2:22">
      <c r="B364" s="61"/>
      <c r="C364" s="61"/>
      <c r="D364" s="61"/>
      <c r="E364" s="61"/>
      <c r="F364" s="61"/>
      <c r="G364" s="61"/>
      <c r="H364" s="61"/>
      <c r="I364" s="61"/>
      <c r="J364" s="61"/>
      <c r="K364" s="61"/>
      <c r="L364" s="61"/>
      <c r="M364" s="61"/>
      <c r="N364" s="61"/>
      <c r="O364" s="61"/>
      <c r="P364" s="61"/>
      <c r="Q364" s="61"/>
      <c r="R364" s="61"/>
      <c r="T364" s="61"/>
      <c r="U364" s="61"/>
      <c r="V364" s="61"/>
    </row>
    <row r="365" spans="2:22">
      <c r="B365" s="61"/>
      <c r="C365" s="61"/>
      <c r="D365" s="61"/>
      <c r="E365" s="61"/>
      <c r="F365" s="61"/>
      <c r="G365" s="61"/>
      <c r="H365" s="61"/>
      <c r="I365" s="61"/>
      <c r="J365" s="61"/>
      <c r="K365" s="61"/>
      <c r="L365" s="61"/>
      <c r="M365" s="61"/>
      <c r="N365" s="61"/>
      <c r="O365" s="61"/>
      <c r="P365" s="61"/>
      <c r="Q365" s="61"/>
      <c r="R365" s="61"/>
      <c r="T365" s="61"/>
      <c r="U365" s="61"/>
      <c r="V365" s="61"/>
    </row>
    <row r="366" spans="2:22">
      <c r="B366" s="61"/>
      <c r="C366" s="61"/>
      <c r="D366" s="61"/>
      <c r="E366" s="61"/>
      <c r="F366" s="61"/>
      <c r="G366" s="61"/>
      <c r="H366" s="61"/>
      <c r="I366" s="61"/>
      <c r="J366" s="61"/>
      <c r="K366" s="61"/>
      <c r="L366" s="61"/>
      <c r="M366" s="61"/>
      <c r="N366" s="61"/>
      <c r="O366" s="61"/>
      <c r="P366" s="61"/>
      <c r="Q366" s="61"/>
      <c r="R366" s="61"/>
      <c r="T366" s="61"/>
      <c r="U366" s="61"/>
      <c r="V366" s="61"/>
    </row>
    <row r="367" spans="2:22">
      <c r="B367" s="61"/>
      <c r="C367" s="61"/>
      <c r="D367" s="61"/>
      <c r="E367" s="61"/>
      <c r="F367" s="61"/>
      <c r="G367" s="61"/>
      <c r="H367" s="61"/>
      <c r="I367" s="61"/>
      <c r="J367" s="61"/>
      <c r="K367" s="61"/>
      <c r="L367" s="61"/>
      <c r="M367" s="61"/>
      <c r="N367" s="61"/>
      <c r="O367" s="61"/>
      <c r="P367" s="61"/>
      <c r="Q367" s="61"/>
      <c r="R367" s="61"/>
      <c r="T367" s="61"/>
      <c r="U367" s="61"/>
      <c r="V367" s="61"/>
    </row>
    <row r="368" spans="2:22">
      <c r="B368" s="61"/>
      <c r="C368" s="61"/>
      <c r="D368" s="61"/>
      <c r="E368" s="61"/>
      <c r="F368" s="61"/>
      <c r="G368" s="61"/>
      <c r="H368" s="61"/>
      <c r="I368" s="61"/>
      <c r="J368" s="61"/>
      <c r="K368" s="61"/>
      <c r="L368" s="61"/>
      <c r="M368" s="61"/>
      <c r="N368" s="61"/>
      <c r="O368" s="61"/>
      <c r="P368" s="61"/>
      <c r="Q368" s="61"/>
      <c r="R368" s="61"/>
      <c r="T368" s="61"/>
      <c r="U368" s="61"/>
      <c r="V368" s="61"/>
    </row>
    <row r="369" spans="2:22">
      <c r="B369" s="61"/>
      <c r="C369" s="61"/>
      <c r="D369" s="61"/>
      <c r="E369" s="61"/>
      <c r="F369" s="61"/>
      <c r="G369" s="61"/>
      <c r="H369" s="61"/>
      <c r="I369" s="61"/>
      <c r="J369" s="61"/>
      <c r="K369" s="61"/>
      <c r="L369" s="61"/>
      <c r="M369" s="61"/>
      <c r="N369" s="61"/>
      <c r="O369" s="61"/>
      <c r="P369" s="61"/>
      <c r="Q369" s="61"/>
      <c r="R369" s="61"/>
      <c r="T369" s="61"/>
      <c r="U369" s="61"/>
      <c r="V369" s="61"/>
    </row>
    <row r="370" spans="2:22">
      <c r="B370" s="61"/>
      <c r="C370" s="61"/>
      <c r="D370" s="61"/>
      <c r="E370" s="61"/>
      <c r="F370" s="61"/>
      <c r="G370" s="61"/>
      <c r="H370" s="61"/>
      <c r="I370" s="61"/>
      <c r="J370" s="61"/>
      <c r="K370" s="61"/>
      <c r="L370" s="61"/>
      <c r="M370" s="61"/>
      <c r="N370" s="61"/>
      <c r="O370" s="61"/>
      <c r="P370" s="61"/>
      <c r="Q370" s="61"/>
      <c r="R370" s="61"/>
      <c r="T370" s="61"/>
      <c r="U370" s="61"/>
      <c r="V370" s="61"/>
    </row>
    <row r="371" spans="2:22">
      <c r="B371" s="61"/>
      <c r="C371" s="61"/>
      <c r="D371" s="61"/>
      <c r="E371" s="61"/>
      <c r="F371" s="61"/>
      <c r="G371" s="61"/>
      <c r="H371" s="61"/>
      <c r="I371" s="61"/>
      <c r="J371" s="61"/>
      <c r="K371" s="61"/>
      <c r="L371" s="61"/>
      <c r="M371" s="61"/>
      <c r="N371" s="61"/>
      <c r="O371" s="61"/>
      <c r="P371" s="61"/>
      <c r="Q371" s="61"/>
      <c r="R371" s="61"/>
      <c r="T371" s="61"/>
      <c r="U371" s="61"/>
      <c r="V371" s="61"/>
    </row>
    <row r="372" spans="2:22">
      <c r="B372" s="61"/>
      <c r="C372" s="61"/>
      <c r="D372" s="61"/>
      <c r="E372" s="61"/>
      <c r="F372" s="61"/>
      <c r="G372" s="61"/>
      <c r="H372" s="61"/>
      <c r="I372" s="61"/>
      <c r="J372" s="61"/>
      <c r="K372" s="61"/>
      <c r="L372" s="61"/>
      <c r="M372" s="61"/>
      <c r="N372" s="61"/>
      <c r="O372" s="61"/>
      <c r="P372" s="61"/>
      <c r="Q372" s="61"/>
      <c r="R372" s="61"/>
      <c r="T372" s="61"/>
      <c r="U372" s="61"/>
      <c r="V372" s="61"/>
    </row>
    <row r="373" spans="2:22">
      <c r="B373" s="61"/>
      <c r="C373" s="61"/>
      <c r="D373" s="61"/>
      <c r="E373" s="61"/>
      <c r="F373" s="61"/>
      <c r="G373" s="61"/>
      <c r="H373" s="61"/>
      <c r="I373" s="61"/>
      <c r="J373" s="61"/>
      <c r="K373" s="61"/>
      <c r="L373" s="61"/>
      <c r="M373" s="61"/>
      <c r="N373" s="61"/>
      <c r="O373" s="61"/>
      <c r="P373" s="61"/>
      <c r="Q373" s="61"/>
      <c r="R373" s="61"/>
      <c r="T373" s="61"/>
      <c r="U373" s="61"/>
      <c r="V373" s="61"/>
    </row>
    <row r="374" spans="2:22">
      <c r="B374" s="61"/>
      <c r="C374" s="61"/>
      <c r="D374" s="61"/>
      <c r="E374" s="61"/>
      <c r="F374" s="61"/>
      <c r="G374" s="61"/>
      <c r="H374" s="61"/>
      <c r="I374" s="61"/>
      <c r="J374" s="61"/>
      <c r="K374" s="61"/>
      <c r="L374" s="61"/>
      <c r="M374" s="61"/>
      <c r="N374" s="61"/>
      <c r="O374" s="61"/>
      <c r="P374" s="61"/>
      <c r="Q374" s="61"/>
      <c r="R374" s="61"/>
      <c r="T374" s="61"/>
      <c r="U374" s="61"/>
      <c r="V374" s="61"/>
    </row>
    <row r="375" spans="2:22">
      <c r="B375" s="61"/>
      <c r="C375" s="61"/>
      <c r="D375" s="61"/>
      <c r="E375" s="61"/>
      <c r="F375" s="61"/>
      <c r="G375" s="61"/>
      <c r="H375" s="61"/>
      <c r="I375" s="61"/>
      <c r="J375" s="61"/>
      <c r="K375" s="61"/>
      <c r="L375" s="61"/>
      <c r="M375" s="61"/>
      <c r="N375" s="61"/>
      <c r="O375" s="61"/>
      <c r="P375" s="61"/>
      <c r="Q375" s="61"/>
      <c r="R375" s="61"/>
      <c r="T375" s="61"/>
      <c r="U375" s="61"/>
      <c r="V375" s="61"/>
    </row>
    <row r="376" spans="2:22">
      <c r="B376" s="61"/>
      <c r="C376" s="61"/>
      <c r="D376" s="61"/>
      <c r="E376" s="61"/>
      <c r="F376" s="61"/>
      <c r="G376" s="61"/>
      <c r="H376" s="61"/>
      <c r="I376" s="61"/>
      <c r="J376" s="61"/>
      <c r="K376" s="61"/>
      <c r="L376" s="61"/>
      <c r="M376" s="61"/>
      <c r="N376" s="61"/>
      <c r="O376" s="61"/>
      <c r="P376" s="61"/>
      <c r="Q376" s="61"/>
      <c r="R376" s="61"/>
      <c r="T376" s="61"/>
      <c r="U376" s="61"/>
      <c r="V376" s="61"/>
    </row>
    <row r="377" spans="2:22">
      <c r="B377" s="61"/>
      <c r="C377" s="61"/>
      <c r="D377" s="61"/>
      <c r="E377" s="61"/>
      <c r="F377" s="61"/>
      <c r="G377" s="61"/>
      <c r="H377" s="61"/>
      <c r="I377" s="61"/>
      <c r="J377" s="61"/>
      <c r="K377" s="61"/>
      <c r="L377" s="61"/>
      <c r="M377" s="61"/>
      <c r="N377" s="61"/>
      <c r="O377" s="61"/>
      <c r="P377" s="61"/>
      <c r="Q377" s="61"/>
      <c r="R377" s="61"/>
      <c r="T377" s="61"/>
      <c r="U377" s="61"/>
      <c r="V377" s="61"/>
    </row>
  </sheetData>
  <mergeCells count="28">
    <mergeCell ref="B81:F81"/>
    <mergeCell ref="A82:V82"/>
    <mergeCell ref="G1:J1"/>
    <mergeCell ref="K1:S1"/>
    <mergeCell ref="T1:T3"/>
    <mergeCell ref="U1:U3"/>
    <mergeCell ref="V1:V3"/>
    <mergeCell ref="G2:G3"/>
    <mergeCell ref="H2:H3"/>
    <mergeCell ref="I2:I3"/>
    <mergeCell ref="J2:J3"/>
    <mergeCell ref="K2:M2"/>
    <mergeCell ref="B156:P156"/>
    <mergeCell ref="B160:S160"/>
    <mergeCell ref="B181:V181"/>
    <mergeCell ref="N2:P2"/>
    <mergeCell ref="Q2:S2"/>
    <mergeCell ref="A5:V5"/>
    <mergeCell ref="B29:F29"/>
    <mergeCell ref="A30:V30"/>
    <mergeCell ref="B43:F43"/>
    <mergeCell ref="A1:A3"/>
    <mergeCell ref="B1:B3"/>
    <mergeCell ref="C1:C3"/>
    <mergeCell ref="D1:D3"/>
    <mergeCell ref="E1:E3"/>
    <mergeCell ref="F1:F3"/>
    <mergeCell ref="A45:V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2"/>
  <sheetViews>
    <sheetView topLeftCell="A88" workbookViewId="0">
      <selection activeCell="B93" sqref="B93:E93"/>
    </sheetView>
  </sheetViews>
  <sheetFormatPr defaultColWidth="9.140625" defaultRowHeight="12.75"/>
  <cols>
    <col min="1" max="1" width="3.5703125" style="200" customWidth="1"/>
    <col min="2" max="2" width="21.7109375" style="201" customWidth="1"/>
    <col min="3" max="3" width="51.42578125" style="201" customWidth="1"/>
    <col min="4" max="4" width="41.140625" style="65" customWidth="1"/>
    <col min="5" max="5" width="32.42578125" style="65" customWidth="1"/>
    <col min="6" max="6" width="9.140625" style="65" customWidth="1"/>
    <col min="7" max="7" width="14.85546875" style="65" customWidth="1"/>
    <col min="8" max="8" width="16.5703125" style="65" customWidth="1"/>
    <col min="9" max="9" width="11.42578125" style="65" customWidth="1"/>
    <col min="10" max="10" width="10.7109375" style="65" customWidth="1"/>
    <col min="11" max="12" width="9.28515625" style="202" hidden="1" customWidth="1"/>
    <col min="13" max="13" width="17.140625" style="114" hidden="1" customWidth="1"/>
    <col min="14" max="14" width="11.7109375" style="65" hidden="1" customWidth="1"/>
    <col min="15" max="15" width="12" style="65" hidden="1" customWidth="1"/>
    <col min="16" max="16" width="23.7109375" style="65" hidden="1" customWidth="1"/>
    <col min="17" max="18" width="12" style="65" hidden="1" customWidth="1"/>
    <col min="19" max="19" width="16.5703125" style="65" hidden="1" customWidth="1"/>
    <col min="20" max="22" width="16.5703125" style="114" hidden="1" customWidth="1"/>
    <col min="23" max="23" width="13.42578125" style="114" customWidth="1"/>
    <col min="24" max="24" width="14" style="114" customWidth="1"/>
    <col min="25" max="25" width="16.5703125" style="114" customWidth="1"/>
    <col min="26" max="26" width="13.42578125" style="114" customWidth="1"/>
    <col min="27" max="27" width="14.42578125" style="114" customWidth="1"/>
    <col min="28" max="28" width="15.42578125" style="114" customWidth="1"/>
    <col min="29" max="29" width="13.42578125" style="114" customWidth="1"/>
    <col min="30" max="30" width="14.85546875" style="114" customWidth="1"/>
    <col min="31" max="31" width="16.5703125" style="114" customWidth="1"/>
    <col min="32" max="32" width="32.28515625" style="65" bestFit="1" customWidth="1"/>
    <col min="33" max="33" width="9.140625" style="65"/>
    <col min="34" max="34" width="48.5703125" style="65" customWidth="1"/>
    <col min="35" max="16384" width="9.140625" style="65"/>
  </cols>
  <sheetData>
    <row r="1" spans="1:34" ht="30" customHeight="1">
      <c r="A1" s="1159" t="s">
        <v>0</v>
      </c>
      <c r="B1" s="1160" t="s">
        <v>1</v>
      </c>
      <c r="C1" s="1160" t="s">
        <v>2</v>
      </c>
      <c r="D1" s="1163" t="s">
        <v>3</v>
      </c>
      <c r="E1" s="1163" t="s">
        <v>4</v>
      </c>
      <c r="F1" s="1156" t="s">
        <v>5</v>
      </c>
      <c r="G1" s="1167" t="s">
        <v>6</v>
      </c>
      <c r="H1" s="1167"/>
      <c r="I1" s="1167"/>
      <c r="J1" s="1167"/>
      <c r="K1" s="1168" t="s">
        <v>7</v>
      </c>
      <c r="L1" s="1169"/>
      <c r="M1" s="1169"/>
      <c r="N1" s="1169"/>
      <c r="O1" s="1169"/>
      <c r="P1" s="1169"/>
      <c r="Q1" s="1169"/>
      <c r="R1" s="1169"/>
      <c r="S1" s="1169"/>
      <c r="T1" s="1169"/>
      <c r="U1" s="1169"/>
      <c r="V1" s="1169"/>
      <c r="W1" s="1169"/>
      <c r="X1" s="1169"/>
      <c r="Y1" s="1169"/>
      <c r="Z1" s="1169"/>
      <c r="AA1" s="1169"/>
      <c r="AB1" s="1169"/>
      <c r="AC1" s="1169"/>
      <c r="AD1" s="1169"/>
      <c r="AE1" s="1170"/>
      <c r="AF1" s="1171" t="s">
        <v>8</v>
      </c>
      <c r="AG1" s="1172" t="s">
        <v>9</v>
      </c>
      <c r="AH1" s="1156" t="s">
        <v>10</v>
      </c>
    </row>
    <row r="2" spans="1:34" ht="15.75" customHeight="1">
      <c r="A2" s="1159"/>
      <c r="B2" s="1161"/>
      <c r="C2" s="1161"/>
      <c r="D2" s="1164"/>
      <c r="E2" s="1164"/>
      <c r="F2" s="1157"/>
      <c r="G2" s="1166" t="s">
        <v>11</v>
      </c>
      <c r="H2" s="1166" t="s">
        <v>12</v>
      </c>
      <c r="I2" s="1166" t="s">
        <v>13</v>
      </c>
      <c r="J2" s="1166" t="s">
        <v>14</v>
      </c>
      <c r="K2" s="1167" t="s">
        <v>410</v>
      </c>
      <c r="L2" s="1167"/>
      <c r="M2" s="1167"/>
      <c r="N2" s="1167" t="s">
        <v>411</v>
      </c>
      <c r="O2" s="1167"/>
      <c r="P2" s="1167"/>
      <c r="Q2" s="1167" t="s">
        <v>412</v>
      </c>
      <c r="R2" s="1167"/>
      <c r="S2" s="1167"/>
      <c r="T2" s="1168" t="s">
        <v>15</v>
      </c>
      <c r="U2" s="1169"/>
      <c r="V2" s="1170"/>
      <c r="W2" s="1168" t="s">
        <v>16</v>
      </c>
      <c r="X2" s="1169"/>
      <c r="Y2" s="1170"/>
      <c r="Z2" s="1168" t="s">
        <v>17</v>
      </c>
      <c r="AA2" s="1169"/>
      <c r="AB2" s="1170"/>
      <c r="AC2" s="1168" t="s">
        <v>413</v>
      </c>
      <c r="AD2" s="1169"/>
      <c r="AE2" s="1170"/>
      <c r="AF2" s="1171"/>
      <c r="AG2" s="1172"/>
      <c r="AH2" s="1157"/>
    </row>
    <row r="3" spans="1:34" ht="59.25" customHeight="1">
      <c r="A3" s="1159"/>
      <c r="B3" s="1162"/>
      <c r="C3" s="1162"/>
      <c r="D3" s="1165"/>
      <c r="E3" s="1165"/>
      <c r="F3" s="1158"/>
      <c r="G3" s="1166"/>
      <c r="H3" s="1166"/>
      <c r="I3" s="1166"/>
      <c r="J3" s="1166"/>
      <c r="K3" s="66" t="s">
        <v>18</v>
      </c>
      <c r="L3" s="66" t="s">
        <v>19</v>
      </c>
      <c r="M3" s="66" t="s">
        <v>20</v>
      </c>
      <c r="N3" s="66" t="s">
        <v>18</v>
      </c>
      <c r="O3" s="66" t="s">
        <v>19</v>
      </c>
      <c r="P3" s="66" t="s">
        <v>20</v>
      </c>
      <c r="Q3" s="66" t="s">
        <v>18</v>
      </c>
      <c r="R3" s="66" t="s">
        <v>19</v>
      </c>
      <c r="S3" s="66" t="s">
        <v>20</v>
      </c>
      <c r="T3" s="66" t="s">
        <v>18</v>
      </c>
      <c r="U3" s="66" t="s">
        <v>19</v>
      </c>
      <c r="V3" s="66" t="s">
        <v>20</v>
      </c>
      <c r="W3" s="66" t="s">
        <v>18</v>
      </c>
      <c r="X3" s="66" t="s">
        <v>19</v>
      </c>
      <c r="Y3" s="66" t="s">
        <v>20</v>
      </c>
      <c r="Z3" s="66" t="s">
        <v>18</v>
      </c>
      <c r="AA3" s="66" t="s">
        <v>19</v>
      </c>
      <c r="AB3" s="66" t="s">
        <v>20</v>
      </c>
      <c r="AC3" s="66" t="s">
        <v>18</v>
      </c>
      <c r="AD3" s="66" t="s">
        <v>19</v>
      </c>
      <c r="AE3" s="66" t="s">
        <v>20</v>
      </c>
      <c r="AF3" s="1171"/>
      <c r="AG3" s="1172"/>
      <c r="AH3" s="1158"/>
    </row>
    <row r="4" spans="1:34" ht="25.5">
      <c r="A4" s="67"/>
      <c r="B4" s="67">
        <v>1</v>
      </c>
      <c r="C4" s="67">
        <v>2</v>
      </c>
      <c r="D4" s="67">
        <v>3</v>
      </c>
      <c r="E4" s="67">
        <v>4</v>
      </c>
      <c r="F4" s="67">
        <v>5</v>
      </c>
      <c r="G4" s="67">
        <v>6.1</v>
      </c>
      <c r="H4" s="67">
        <v>6.2</v>
      </c>
      <c r="I4" s="67">
        <v>6.3</v>
      </c>
      <c r="J4" s="67">
        <v>6.4</v>
      </c>
      <c r="K4" s="68" t="s">
        <v>21</v>
      </c>
      <c r="L4" s="68" t="s">
        <v>22</v>
      </c>
      <c r="M4" s="69" t="s">
        <v>23</v>
      </c>
      <c r="N4" s="70" t="s">
        <v>24</v>
      </c>
      <c r="O4" s="70" t="s">
        <v>25</v>
      </c>
      <c r="P4" s="70" t="s">
        <v>26</v>
      </c>
      <c r="Q4" s="70" t="s">
        <v>27</v>
      </c>
      <c r="R4" s="70" t="s">
        <v>28</v>
      </c>
      <c r="S4" s="70" t="s">
        <v>29</v>
      </c>
      <c r="T4" s="69" t="s">
        <v>414</v>
      </c>
      <c r="U4" s="69" t="s">
        <v>415</v>
      </c>
      <c r="V4" s="69" t="s">
        <v>416</v>
      </c>
      <c r="W4" s="69" t="s">
        <v>417</v>
      </c>
      <c r="X4" s="69" t="s">
        <v>418</v>
      </c>
      <c r="Y4" s="69" t="s">
        <v>419</v>
      </c>
      <c r="Z4" s="69" t="s">
        <v>420</v>
      </c>
      <c r="AA4" s="69" t="s">
        <v>421</v>
      </c>
      <c r="AB4" s="69" t="s">
        <v>422</v>
      </c>
      <c r="AC4" s="69" t="s">
        <v>423</v>
      </c>
      <c r="AD4" s="69" t="s">
        <v>424</v>
      </c>
      <c r="AE4" s="69" t="s">
        <v>425</v>
      </c>
      <c r="AF4" s="67">
        <v>8</v>
      </c>
      <c r="AG4" s="67">
        <v>9</v>
      </c>
      <c r="AH4" s="67">
        <v>10</v>
      </c>
    </row>
    <row r="5" spans="1:34" ht="42.75" customHeight="1">
      <c r="A5" s="1173" t="s">
        <v>426</v>
      </c>
      <c r="B5" s="1174"/>
      <c r="C5" s="1174"/>
      <c r="D5" s="1174"/>
      <c r="E5" s="1174"/>
      <c r="F5" s="1174"/>
      <c r="G5" s="1174"/>
      <c r="H5" s="1174"/>
      <c r="I5" s="1174"/>
      <c r="J5" s="1174"/>
      <c r="K5" s="1174"/>
      <c r="L5" s="1174"/>
      <c r="M5" s="1174"/>
      <c r="N5" s="1174"/>
      <c r="O5" s="1174"/>
      <c r="P5" s="1174"/>
      <c r="Q5" s="1174"/>
      <c r="R5" s="1174"/>
      <c r="S5" s="1174"/>
      <c r="T5" s="1174"/>
      <c r="U5" s="1174"/>
      <c r="V5" s="1174"/>
      <c r="W5" s="1174"/>
      <c r="X5" s="1174"/>
      <c r="Y5" s="1174"/>
      <c r="Z5" s="1174"/>
      <c r="AA5" s="1174"/>
      <c r="AB5" s="1174"/>
      <c r="AC5" s="1174"/>
      <c r="AD5" s="1174"/>
      <c r="AE5" s="1174"/>
      <c r="AF5" s="1174"/>
      <c r="AG5" s="1174"/>
      <c r="AH5" s="1175"/>
    </row>
    <row r="6" spans="1:34" ht="146.25" hidden="1" customHeight="1">
      <c r="A6" s="71">
        <v>1</v>
      </c>
      <c r="B6" s="72" t="s">
        <v>427</v>
      </c>
      <c r="C6" s="73" t="s">
        <v>428</v>
      </c>
      <c r="D6" s="74" t="s">
        <v>429</v>
      </c>
      <c r="E6" s="75" t="s">
        <v>430</v>
      </c>
      <c r="F6" s="76" t="s">
        <v>431</v>
      </c>
      <c r="G6" s="77">
        <v>1040131</v>
      </c>
      <c r="H6" s="78"/>
      <c r="I6" s="78"/>
      <c r="J6" s="79"/>
      <c r="K6" s="80" t="s">
        <v>36</v>
      </c>
      <c r="L6" s="80" t="s">
        <v>75</v>
      </c>
      <c r="M6" s="81">
        <v>1040131</v>
      </c>
      <c r="N6" s="82"/>
      <c r="O6" s="82"/>
      <c r="P6" s="82"/>
      <c r="Q6" s="82"/>
      <c r="R6" s="82"/>
      <c r="S6" s="82"/>
      <c r="T6" s="82"/>
      <c r="U6" s="82"/>
      <c r="V6" s="82"/>
      <c r="W6" s="82"/>
      <c r="X6" s="82"/>
      <c r="Y6" s="82"/>
      <c r="Z6" s="82"/>
      <c r="AA6" s="82"/>
      <c r="AB6" s="82"/>
      <c r="AC6" s="82"/>
      <c r="AD6" s="82"/>
      <c r="AE6" s="82"/>
      <c r="AF6" s="83"/>
      <c r="AG6" s="83"/>
      <c r="AH6" s="83"/>
    </row>
    <row r="7" spans="1:34" ht="146.25" hidden="1" customHeight="1">
      <c r="A7" s="71">
        <v>2</v>
      </c>
      <c r="B7" s="72" t="s">
        <v>427</v>
      </c>
      <c r="C7" s="73" t="s">
        <v>428</v>
      </c>
      <c r="D7" s="74" t="s">
        <v>432</v>
      </c>
      <c r="E7" s="75" t="s">
        <v>430</v>
      </c>
      <c r="F7" s="76" t="s">
        <v>431</v>
      </c>
      <c r="G7" s="77">
        <v>179355</v>
      </c>
      <c r="H7" s="78"/>
      <c r="I7" s="78"/>
      <c r="J7" s="84"/>
      <c r="K7" s="80" t="s">
        <v>36</v>
      </c>
      <c r="L7" s="80" t="s">
        <v>59</v>
      </c>
      <c r="M7" s="77">
        <v>179355</v>
      </c>
      <c r="N7" s="85"/>
      <c r="O7" s="85"/>
      <c r="P7" s="85"/>
      <c r="Q7" s="85"/>
      <c r="R7" s="85"/>
      <c r="S7" s="85"/>
      <c r="T7" s="85"/>
      <c r="U7" s="85"/>
      <c r="V7" s="85"/>
      <c r="W7" s="85"/>
      <c r="X7" s="85"/>
      <c r="Y7" s="85"/>
      <c r="Z7" s="85"/>
      <c r="AA7" s="85"/>
      <c r="AB7" s="85"/>
      <c r="AC7" s="85"/>
      <c r="AD7" s="85"/>
      <c r="AE7" s="85"/>
      <c r="AF7" s="86"/>
      <c r="AG7" s="86"/>
      <c r="AH7" s="86"/>
    </row>
    <row r="8" spans="1:34" ht="146.25" hidden="1" customHeight="1">
      <c r="A8" s="71">
        <v>3</v>
      </c>
      <c r="B8" s="72" t="s">
        <v>427</v>
      </c>
      <c r="C8" s="73" t="s">
        <v>428</v>
      </c>
      <c r="D8" s="74" t="s">
        <v>433</v>
      </c>
      <c r="E8" s="75" t="s">
        <v>430</v>
      </c>
      <c r="F8" s="76" t="s">
        <v>431</v>
      </c>
      <c r="G8" s="77">
        <v>301642</v>
      </c>
      <c r="H8" s="78" t="s">
        <v>123</v>
      </c>
      <c r="I8" s="78"/>
      <c r="J8" s="84"/>
      <c r="K8" s="80" t="s">
        <v>36</v>
      </c>
      <c r="L8" s="80" t="s">
        <v>59</v>
      </c>
      <c r="M8" s="77">
        <v>301642</v>
      </c>
      <c r="N8" s="85"/>
      <c r="O8" s="85"/>
      <c r="P8" s="85"/>
      <c r="Q8" s="85"/>
      <c r="R8" s="85"/>
      <c r="S8" s="85"/>
      <c r="T8" s="85"/>
      <c r="U8" s="85"/>
      <c r="V8" s="85"/>
      <c r="W8" s="85"/>
      <c r="X8" s="85"/>
      <c r="Y8" s="85"/>
      <c r="Z8" s="85"/>
      <c r="AA8" s="85"/>
      <c r="AB8" s="85"/>
      <c r="AC8" s="85"/>
      <c r="AD8" s="85"/>
      <c r="AE8" s="85"/>
      <c r="AF8" s="86"/>
      <c r="AG8" s="86"/>
      <c r="AH8" s="86"/>
    </row>
    <row r="9" spans="1:34" ht="146.25" hidden="1" customHeight="1">
      <c r="A9" s="71">
        <v>4</v>
      </c>
      <c r="B9" s="72" t="s">
        <v>427</v>
      </c>
      <c r="C9" s="73" t="s">
        <v>428</v>
      </c>
      <c r="D9" s="74" t="s">
        <v>434</v>
      </c>
      <c r="E9" s="75" t="s">
        <v>430</v>
      </c>
      <c r="F9" s="76" t="s">
        <v>431</v>
      </c>
      <c r="G9" s="77">
        <v>181579</v>
      </c>
      <c r="H9" s="78"/>
      <c r="I9" s="78"/>
      <c r="J9" s="79"/>
      <c r="K9" s="80" t="s">
        <v>36</v>
      </c>
      <c r="L9" s="80" t="s">
        <v>59</v>
      </c>
      <c r="M9" s="77">
        <v>181579</v>
      </c>
      <c r="N9" s="85"/>
      <c r="O9" s="85"/>
      <c r="P9" s="85"/>
      <c r="Q9" s="85"/>
      <c r="R9" s="85"/>
      <c r="S9" s="85"/>
      <c r="T9" s="85"/>
      <c r="U9" s="85"/>
      <c r="V9" s="85"/>
      <c r="W9" s="85"/>
      <c r="X9" s="85"/>
      <c r="Y9" s="85"/>
      <c r="Z9" s="85"/>
      <c r="AA9" s="85"/>
      <c r="AB9" s="85"/>
      <c r="AC9" s="85"/>
      <c r="AD9" s="85"/>
      <c r="AE9" s="85"/>
      <c r="AF9" s="86"/>
      <c r="AG9" s="86"/>
      <c r="AH9" s="86"/>
    </row>
    <row r="10" spans="1:34" ht="172.5" hidden="1" customHeight="1">
      <c r="A10" s="71">
        <v>5</v>
      </c>
      <c r="B10" s="87" t="s">
        <v>435</v>
      </c>
      <c r="C10" s="88" t="s">
        <v>436</v>
      </c>
      <c r="D10" s="74" t="s">
        <v>437</v>
      </c>
      <c r="E10" s="75" t="s">
        <v>430</v>
      </c>
      <c r="F10" s="76" t="s">
        <v>431</v>
      </c>
      <c r="G10" s="77">
        <v>264485</v>
      </c>
      <c r="H10" s="87" t="s">
        <v>123</v>
      </c>
      <c r="I10" s="87"/>
      <c r="J10" s="89"/>
      <c r="K10" s="80" t="s">
        <v>36</v>
      </c>
      <c r="L10" s="80" t="s">
        <v>243</v>
      </c>
      <c r="M10" s="77">
        <v>264485</v>
      </c>
      <c r="N10" s="85"/>
      <c r="O10" s="85"/>
      <c r="P10" s="85"/>
      <c r="Q10" s="85"/>
      <c r="R10" s="85"/>
      <c r="S10" s="85"/>
      <c r="T10" s="85"/>
      <c r="U10" s="85"/>
      <c r="V10" s="85"/>
      <c r="W10" s="85"/>
      <c r="X10" s="85"/>
      <c r="Y10" s="85"/>
      <c r="Z10" s="85"/>
      <c r="AA10" s="85"/>
      <c r="AB10" s="85"/>
      <c r="AC10" s="85"/>
      <c r="AD10" s="85"/>
      <c r="AE10" s="85"/>
      <c r="AF10" s="86"/>
      <c r="AG10" s="86"/>
      <c r="AH10" s="86"/>
    </row>
    <row r="11" spans="1:34" ht="135" hidden="1">
      <c r="A11" s="71">
        <v>6</v>
      </c>
      <c r="B11" s="90" t="s">
        <v>438</v>
      </c>
      <c r="C11" s="91" t="s">
        <v>439</v>
      </c>
      <c r="D11" s="92" t="s">
        <v>440</v>
      </c>
      <c r="E11" s="75" t="s">
        <v>430</v>
      </c>
      <c r="F11" s="76" t="s">
        <v>431</v>
      </c>
      <c r="G11" s="93">
        <f>P11-H11</f>
        <v>598196.94999999995</v>
      </c>
      <c r="H11" s="94">
        <f>P11*0.05</f>
        <v>31484.050000000003</v>
      </c>
      <c r="I11" s="94"/>
      <c r="J11" s="94"/>
      <c r="K11" s="95"/>
      <c r="L11" s="95"/>
      <c r="M11" s="94"/>
      <c r="N11" s="96" t="s">
        <v>36</v>
      </c>
      <c r="O11" s="96" t="s">
        <v>243</v>
      </c>
      <c r="P11" s="93">
        <v>629681</v>
      </c>
      <c r="Q11" s="95"/>
      <c r="R11" s="95"/>
      <c r="S11" s="94"/>
      <c r="T11" s="94"/>
      <c r="U11" s="94"/>
      <c r="V11" s="94"/>
      <c r="W11" s="94"/>
      <c r="X11" s="94"/>
      <c r="Y11" s="94"/>
      <c r="Z11" s="94"/>
      <c r="AA11" s="94"/>
      <c r="AB11" s="94"/>
      <c r="AC11" s="94"/>
      <c r="AD11" s="94"/>
      <c r="AE11" s="94"/>
      <c r="AF11" s="91" t="s">
        <v>441</v>
      </c>
      <c r="AG11" s="97"/>
      <c r="AH11" s="98" t="s">
        <v>442</v>
      </c>
    </row>
    <row r="12" spans="1:34" ht="135" hidden="1">
      <c r="A12" s="71">
        <v>7</v>
      </c>
      <c r="B12" s="99" t="s">
        <v>438</v>
      </c>
      <c r="C12" s="74" t="s">
        <v>439</v>
      </c>
      <c r="D12" s="100" t="s">
        <v>443</v>
      </c>
      <c r="E12" s="75" t="s">
        <v>430</v>
      </c>
      <c r="F12" s="101" t="s">
        <v>431</v>
      </c>
      <c r="G12" s="93">
        <f>P12-H12</f>
        <v>478890.25</v>
      </c>
      <c r="H12" s="94">
        <f>P12*0.05</f>
        <v>25204.75</v>
      </c>
      <c r="I12" s="102" t="s">
        <v>123</v>
      </c>
      <c r="J12" s="102"/>
      <c r="K12" s="103"/>
      <c r="L12" s="103"/>
      <c r="M12" s="102"/>
      <c r="N12" s="104" t="s">
        <v>36</v>
      </c>
      <c r="O12" s="104" t="s">
        <v>243</v>
      </c>
      <c r="P12" s="105">
        <v>504095</v>
      </c>
      <c r="Q12" s="103"/>
      <c r="R12" s="103"/>
      <c r="S12" s="102"/>
      <c r="T12" s="102"/>
      <c r="U12" s="102"/>
      <c r="V12" s="102"/>
      <c r="W12" s="102"/>
      <c r="X12" s="102"/>
      <c r="Y12" s="102"/>
      <c r="Z12" s="102"/>
      <c r="AA12" s="102"/>
      <c r="AB12" s="102"/>
      <c r="AC12" s="102"/>
      <c r="AD12" s="102"/>
      <c r="AE12" s="102"/>
      <c r="AF12" s="74" t="s">
        <v>441</v>
      </c>
      <c r="AG12" s="106"/>
      <c r="AH12" s="98" t="s">
        <v>442</v>
      </c>
    </row>
    <row r="13" spans="1:34" ht="123" hidden="1">
      <c r="A13" s="71">
        <v>8</v>
      </c>
      <c r="B13" s="99" t="s">
        <v>444</v>
      </c>
      <c r="C13" s="74" t="s">
        <v>445</v>
      </c>
      <c r="D13" s="107" t="s">
        <v>446</v>
      </c>
      <c r="E13" s="75" t="s">
        <v>430</v>
      </c>
      <c r="F13" s="101" t="s">
        <v>431</v>
      </c>
      <c r="G13" s="105">
        <f>P13-H13</f>
        <v>420565</v>
      </c>
      <c r="H13" s="102">
        <v>68199.7</v>
      </c>
      <c r="I13" s="102"/>
      <c r="J13" s="102"/>
      <c r="K13" s="103"/>
      <c r="L13" s="103"/>
      <c r="M13" s="102"/>
      <c r="N13" s="104" t="s">
        <v>447</v>
      </c>
      <c r="O13" s="104" t="s">
        <v>59</v>
      </c>
      <c r="P13" s="105">
        <v>488764.7</v>
      </c>
      <c r="Q13" s="103"/>
      <c r="R13" s="108"/>
      <c r="S13" s="109"/>
      <c r="T13" s="109"/>
      <c r="U13" s="109"/>
      <c r="V13" s="109"/>
      <c r="W13" s="109"/>
      <c r="X13" s="109"/>
      <c r="Y13" s="109"/>
      <c r="Z13" s="109"/>
      <c r="AA13" s="109"/>
      <c r="AB13" s="109"/>
      <c r="AC13" s="109"/>
      <c r="AD13" s="109"/>
      <c r="AE13" s="109"/>
      <c r="AF13" s="74" t="s">
        <v>441</v>
      </c>
      <c r="AG13" s="110"/>
      <c r="AH13" s="98" t="s">
        <v>442</v>
      </c>
    </row>
    <row r="14" spans="1:34" s="114" customFormat="1" ht="135" hidden="1">
      <c r="A14" s="71">
        <v>9</v>
      </c>
      <c r="B14" s="99" t="s">
        <v>438</v>
      </c>
      <c r="C14" s="74" t="s">
        <v>439</v>
      </c>
      <c r="D14" s="111" t="s">
        <v>448</v>
      </c>
      <c r="E14" s="75" t="s">
        <v>430</v>
      </c>
      <c r="F14" s="101" t="s">
        <v>431</v>
      </c>
      <c r="G14" s="93">
        <f>P14-H14</f>
        <v>380000</v>
      </c>
      <c r="H14" s="94">
        <f>P14*0.05</f>
        <v>20000</v>
      </c>
      <c r="I14" s="102"/>
      <c r="J14" s="102"/>
      <c r="K14" s="103"/>
      <c r="L14" s="103"/>
      <c r="M14" s="102"/>
      <c r="N14" s="104" t="s">
        <v>36</v>
      </c>
      <c r="O14" s="104" t="s">
        <v>243</v>
      </c>
      <c r="P14" s="112">
        <v>400000</v>
      </c>
      <c r="Q14" s="104"/>
      <c r="R14" s="104"/>
      <c r="S14" s="113"/>
      <c r="T14" s="113"/>
      <c r="U14" s="113"/>
      <c r="V14" s="113"/>
      <c r="W14" s="113"/>
      <c r="X14" s="113"/>
      <c r="Y14" s="113"/>
      <c r="Z14" s="113"/>
      <c r="AA14" s="113"/>
      <c r="AB14" s="113"/>
      <c r="AC14" s="113"/>
      <c r="AD14" s="113"/>
      <c r="AE14" s="113"/>
      <c r="AF14" s="74" t="s">
        <v>441</v>
      </c>
      <c r="AG14" s="106"/>
      <c r="AH14" s="98" t="s">
        <v>442</v>
      </c>
    </row>
    <row r="15" spans="1:34" s="114" customFormat="1" ht="135" hidden="1">
      <c r="A15" s="71">
        <v>10</v>
      </c>
      <c r="B15" s="90" t="s">
        <v>438</v>
      </c>
      <c r="C15" s="91" t="s">
        <v>439</v>
      </c>
      <c r="D15" s="115" t="s">
        <v>449</v>
      </c>
      <c r="E15" s="75" t="s">
        <v>430</v>
      </c>
      <c r="F15" s="101" t="s">
        <v>431</v>
      </c>
      <c r="G15" s="105">
        <v>422301.7</v>
      </c>
      <c r="H15" s="105">
        <v>42110.5</v>
      </c>
      <c r="I15" s="102"/>
      <c r="J15" s="102"/>
      <c r="K15" s="103"/>
      <c r="L15" s="103"/>
      <c r="M15" s="102"/>
      <c r="N15" s="104"/>
      <c r="O15" s="104"/>
      <c r="P15" s="105"/>
      <c r="Q15" s="104" t="s">
        <v>450</v>
      </c>
      <c r="R15" s="104" t="s">
        <v>67</v>
      </c>
      <c r="S15" s="113">
        <f t="shared" ref="S15:S31" si="0">G15+H15</f>
        <v>464412.2</v>
      </c>
      <c r="T15" s="116"/>
      <c r="U15" s="116"/>
      <c r="V15" s="116"/>
      <c r="W15" s="116"/>
      <c r="X15" s="116"/>
      <c r="Y15" s="116"/>
      <c r="Z15" s="116"/>
      <c r="AA15" s="116"/>
      <c r="AB15" s="116"/>
      <c r="AC15" s="116"/>
      <c r="AD15" s="116"/>
      <c r="AE15" s="116"/>
      <c r="AF15" s="91" t="s">
        <v>441</v>
      </c>
      <c r="AG15" s="110"/>
      <c r="AH15" s="117" t="s">
        <v>451</v>
      </c>
    </row>
    <row r="16" spans="1:34" s="114" customFormat="1" ht="135" hidden="1">
      <c r="A16" s="71">
        <v>11</v>
      </c>
      <c r="B16" s="90" t="s">
        <v>438</v>
      </c>
      <c r="C16" s="91" t="s">
        <v>439</v>
      </c>
      <c r="D16" s="115" t="s">
        <v>452</v>
      </c>
      <c r="E16" s="75" t="s">
        <v>430</v>
      </c>
      <c r="F16" s="101" t="s">
        <v>431</v>
      </c>
      <c r="G16" s="105">
        <v>150840.9</v>
      </c>
      <c r="H16" s="105">
        <v>52260.1</v>
      </c>
      <c r="I16" s="102"/>
      <c r="J16" s="102"/>
      <c r="K16" s="103"/>
      <c r="L16" s="103"/>
      <c r="M16" s="102"/>
      <c r="N16" s="104"/>
      <c r="O16" s="104"/>
      <c r="P16" s="105"/>
      <c r="Q16" s="104" t="s">
        <v>450</v>
      </c>
      <c r="R16" s="104" t="s">
        <v>67</v>
      </c>
      <c r="S16" s="113">
        <f t="shared" si="0"/>
        <v>203101</v>
      </c>
      <c r="T16" s="116"/>
      <c r="U16" s="116"/>
      <c r="V16" s="116"/>
      <c r="W16" s="116"/>
      <c r="X16" s="116"/>
      <c r="Y16" s="116"/>
      <c r="Z16" s="116"/>
      <c r="AA16" s="116"/>
      <c r="AB16" s="116"/>
      <c r="AC16" s="116"/>
      <c r="AD16" s="116"/>
      <c r="AE16" s="116"/>
      <c r="AF16" s="91" t="s">
        <v>441</v>
      </c>
      <c r="AG16" s="110"/>
      <c r="AH16" s="117" t="s">
        <v>453</v>
      </c>
    </row>
    <row r="17" spans="1:34" s="114" customFormat="1" ht="135" hidden="1">
      <c r="A17" s="71">
        <v>12</v>
      </c>
      <c r="B17" s="90" t="s">
        <v>438</v>
      </c>
      <c r="C17" s="91" t="s">
        <v>439</v>
      </c>
      <c r="D17" s="118" t="s">
        <v>454</v>
      </c>
      <c r="E17" s="75" t="s">
        <v>430</v>
      </c>
      <c r="F17" s="101" t="s">
        <v>431</v>
      </c>
      <c r="G17" s="105">
        <v>101877</v>
      </c>
      <c r="H17" s="105">
        <v>49683</v>
      </c>
      <c r="I17" s="102"/>
      <c r="J17" s="102"/>
      <c r="K17" s="103"/>
      <c r="L17" s="103"/>
      <c r="M17" s="102"/>
      <c r="N17" s="104"/>
      <c r="O17" s="104"/>
      <c r="P17" s="105"/>
      <c r="Q17" s="104" t="s">
        <v>450</v>
      </c>
      <c r="R17" s="104" t="s">
        <v>67</v>
      </c>
      <c r="S17" s="113">
        <f t="shared" si="0"/>
        <v>151560</v>
      </c>
      <c r="T17" s="116"/>
      <c r="U17" s="116"/>
      <c r="V17" s="116"/>
      <c r="W17" s="116"/>
      <c r="X17" s="116"/>
      <c r="Y17" s="116"/>
      <c r="Z17" s="116"/>
      <c r="AA17" s="116"/>
      <c r="AB17" s="116"/>
      <c r="AC17" s="116"/>
      <c r="AD17" s="116"/>
      <c r="AE17" s="116"/>
      <c r="AF17" s="91" t="s">
        <v>441</v>
      </c>
      <c r="AG17" s="110"/>
      <c r="AH17" s="110"/>
    </row>
    <row r="18" spans="1:34" s="114" customFormat="1" ht="135" hidden="1">
      <c r="A18" s="71">
        <v>13</v>
      </c>
      <c r="B18" s="90" t="s">
        <v>438</v>
      </c>
      <c r="C18" s="91" t="s">
        <v>439</v>
      </c>
      <c r="D18" s="118" t="s">
        <v>455</v>
      </c>
      <c r="E18" s="75" t="s">
        <v>430</v>
      </c>
      <c r="F18" s="101" t="s">
        <v>431</v>
      </c>
      <c r="G18" s="105">
        <v>132630.5</v>
      </c>
      <c r="H18" s="105">
        <v>51301.599999999999</v>
      </c>
      <c r="I18" s="102"/>
      <c r="J18" s="102"/>
      <c r="K18" s="103"/>
      <c r="L18" s="103"/>
      <c r="M18" s="102"/>
      <c r="N18" s="104"/>
      <c r="O18" s="104"/>
      <c r="P18" s="105"/>
      <c r="Q18" s="104" t="s">
        <v>450</v>
      </c>
      <c r="R18" s="104" t="s">
        <v>67</v>
      </c>
      <c r="S18" s="113">
        <f t="shared" si="0"/>
        <v>183932.1</v>
      </c>
      <c r="T18" s="116"/>
      <c r="U18" s="116"/>
      <c r="V18" s="116"/>
      <c r="W18" s="116"/>
      <c r="X18" s="116"/>
      <c r="Y18" s="116"/>
      <c r="Z18" s="116"/>
      <c r="AA18" s="116"/>
      <c r="AB18" s="116"/>
      <c r="AC18" s="116"/>
      <c r="AD18" s="116"/>
      <c r="AE18" s="116"/>
      <c r="AF18" s="91" t="s">
        <v>441</v>
      </c>
      <c r="AG18" s="110"/>
      <c r="AH18" s="117" t="s">
        <v>456</v>
      </c>
    </row>
    <row r="19" spans="1:34" s="114" customFormat="1" ht="135" hidden="1">
      <c r="A19" s="71">
        <v>14</v>
      </c>
      <c r="B19" s="90" t="s">
        <v>438</v>
      </c>
      <c r="C19" s="91" t="s">
        <v>439</v>
      </c>
      <c r="D19" s="118" t="s">
        <v>457</v>
      </c>
      <c r="E19" s="75" t="s">
        <v>430</v>
      </c>
      <c r="F19" s="101" t="s">
        <v>431</v>
      </c>
      <c r="G19" s="105">
        <v>105672.2</v>
      </c>
      <c r="H19" s="102">
        <v>49882.8</v>
      </c>
      <c r="I19" s="102"/>
      <c r="J19" s="102"/>
      <c r="K19" s="103"/>
      <c r="L19" s="103"/>
      <c r="M19" s="102"/>
      <c r="N19" s="104"/>
      <c r="O19" s="104"/>
      <c r="P19" s="105"/>
      <c r="Q19" s="104" t="s">
        <v>450</v>
      </c>
      <c r="R19" s="104" t="s">
        <v>67</v>
      </c>
      <c r="S19" s="113">
        <f t="shared" si="0"/>
        <v>155555</v>
      </c>
      <c r="T19" s="116"/>
      <c r="U19" s="116"/>
      <c r="V19" s="116"/>
      <c r="W19" s="116"/>
      <c r="X19" s="116"/>
      <c r="Y19" s="116"/>
      <c r="Z19" s="116"/>
      <c r="AA19" s="116"/>
      <c r="AB19" s="116"/>
      <c r="AC19" s="116"/>
      <c r="AD19" s="116"/>
      <c r="AE19" s="116"/>
      <c r="AF19" s="91" t="s">
        <v>441</v>
      </c>
      <c r="AG19" s="110"/>
      <c r="AH19" s="110"/>
    </row>
    <row r="20" spans="1:34" s="114" customFormat="1" ht="135" hidden="1">
      <c r="A20" s="71">
        <v>15</v>
      </c>
      <c r="B20" s="90" t="s">
        <v>438</v>
      </c>
      <c r="C20" s="91" t="s">
        <v>439</v>
      </c>
      <c r="D20" s="119" t="s">
        <v>458</v>
      </c>
      <c r="E20" s="75" t="s">
        <v>430</v>
      </c>
      <c r="F20" s="101" t="s">
        <v>431</v>
      </c>
      <c r="G20" s="105">
        <v>56695</v>
      </c>
      <c r="H20" s="105">
        <v>47305</v>
      </c>
      <c r="I20" s="102"/>
      <c r="J20" s="102"/>
      <c r="K20" s="103"/>
      <c r="L20" s="103"/>
      <c r="M20" s="102"/>
      <c r="N20" s="104"/>
      <c r="O20" s="104"/>
      <c r="P20" s="105"/>
      <c r="Q20" s="104" t="s">
        <v>450</v>
      </c>
      <c r="R20" s="104" t="s">
        <v>67</v>
      </c>
      <c r="S20" s="113">
        <f t="shared" si="0"/>
        <v>104000</v>
      </c>
      <c r="T20" s="116"/>
      <c r="U20" s="116"/>
      <c r="V20" s="116"/>
      <c r="W20" s="116"/>
      <c r="X20" s="116"/>
      <c r="Y20" s="116"/>
      <c r="Z20" s="116"/>
      <c r="AA20" s="116"/>
      <c r="AB20" s="116"/>
      <c r="AC20" s="116"/>
      <c r="AD20" s="116"/>
      <c r="AE20" s="116"/>
      <c r="AF20" s="91" t="s">
        <v>441</v>
      </c>
      <c r="AG20" s="110"/>
      <c r="AH20" s="117" t="s">
        <v>459</v>
      </c>
    </row>
    <row r="21" spans="1:34" s="114" customFormat="1" ht="135" hidden="1">
      <c r="A21" s="71">
        <v>16</v>
      </c>
      <c r="B21" s="90" t="s">
        <v>438</v>
      </c>
      <c r="C21" s="91" t="s">
        <v>439</v>
      </c>
      <c r="D21" s="8" t="s">
        <v>460</v>
      </c>
      <c r="E21" s="75" t="s">
        <v>430</v>
      </c>
      <c r="F21" s="101" t="s">
        <v>431</v>
      </c>
      <c r="G21" s="105">
        <v>129300.4</v>
      </c>
      <c r="H21" s="105">
        <v>51126.3</v>
      </c>
      <c r="I21" s="102"/>
      <c r="J21" s="102"/>
      <c r="K21" s="103"/>
      <c r="L21" s="103"/>
      <c r="M21" s="102"/>
      <c r="N21" s="104"/>
      <c r="O21" s="104"/>
      <c r="P21" s="105"/>
      <c r="Q21" s="104" t="s">
        <v>450</v>
      </c>
      <c r="R21" s="104" t="s">
        <v>67</v>
      </c>
      <c r="S21" s="113">
        <f t="shared" si="0"/>
        <v>180426.7</v>
      </c>
      <c r="T21" s="116"/>
      <c r="U21" s="116"/>
      <c r="V21" s="116"/>
      <c r="W21" s="116"/>
      <c r="X21" s="116"/>
      <c r="Y21" s="116"/>
      <c r="Z21" s="116"/>
      <c r="AA21" s="116"/>
      <c r="AB21" s="116"/>
      <c r="AC21" s="116"/>
      <c r="AD21" s="116"/>
      <c r="AE21" s="116"/>
      <c r="AF21" s="91" t="s">
        <v>441</v>
      </c>
      <c r="AG21" s="110"/>
      <c r="AH21" s="120" t="s">
        <v>461</v>
      </c>
    </row>
    <row r="22" spans="1:34" s="114" customFormat="1" ht="135" hidden="1">
      <c r="A22" s="71">
        <v>17</v>
      </c>
      <c r="B22" s="90" t="s">
        <v>438</v>
      </c>
      <c r="C22" s="91" t="s">
        <v>439</v>
      </c>
      <c r="D22" s="121" t="s">
        <v>462</v>
      </c>
      <c r="E22" s="75" t="s">
        <v>430</v>
      </c>
      <c r="F22" s="101" t="s">
        <v>431</v>
      </c>
      <c r="G22" s="105">
        <v>101003.7</v>
      </c>
      <c r="H22" s="105">
        <v>49637</v>
      </c>
      <c r="I22" s="102"/>
      <c r="J22" s="102"/>
      <c r="K22" s="103"/>
      <c r="L22" s="103"/>
      <c r="M22" s="102"/>
      <c r="N22" s="104"/>
      <c r="O22" s="104"/>
      <c r="P22" s="105"/>
      <c r="Q22" s="104" t="s">
        <v>450</v>
      </c>
      <c r="R22" s="104" t="s">
        <v>67</v>
      </c>
      <c r="S22" s="113">
        <f t="shared" si="0"/>
        <v>150640.70000000001</v>
      </c>
      <c r="T22" s="116"/>
      <c r="U22" s="116"/>
      <c r="V22" s="116"/>
      <c r="W22" s="116"/>
      <c r="X22" s="116"/>
      <c r="Y22" s="116"/>
      <c r="Z22" s="116"/>
      <c r="AA22" s="116"/>
      <c r="AB22" s="116"/>
      <c r="AC22" s="116"/>
      <c r="AD22" s="116"/>
      <c r="AE22" s="116"/>
      <c r="AF22" s="91" t="s">
        <v>441</v>
      </c>
      <c r="AG22" s="110"/>
      <c r="AH22" s="110"/>
    </row>
    <row r="23" spans="1:34" s="114" customFormat="1" ht="135" hidden="1">
      <c r="A23" s="71">
        <v>18</v>
      </c>
      <c r="B23" s="90" t="s">
        <v>438</v>
      </c>
      <c r="C23" s="91" t="s">
        <v>439</v>
      </c>
      <c r="D23" s="121" t="s">
        <v>463</v>
      </c>
      <c r="E23" s="75" t="s">
        <v>430</v>
      </c>
      <c r="F23" s="101" t="s">
        <v>431</v>
      </c>
      <c r="G23" s="105">
        <v>70237.3</v>
      </c>
      <c r="H23" s="102">
        <v>3696.7000000000003</v>
      </c>
      <c r="I23" s="102"/>
      <c r="J23" s="102"/>
      <c r="K23" s="103"/>
      <c r="L23" s="103"/>
      <c r="M23" s="102"/>
      <c r="N23" s="104"/>
      <c r="O23" s="104"/>
      <c r="P23" s="105"/>
      <c r="Q23" s="104" t="s">
        <v>450</v>
      </c>
      <c r="R23" s="104" t="s">
        <v>67</v>
      </c>
      <c r="S23" s="113">
        <f t="shared" si="0"/>
        <v>73934</v>
      </c>
      <c r="T23" s="116"/>
      <c r="U23" s="116"/>
      <c r="V23" s="116"/>
      <c r="W23" s="116"/>
      <c r="X23" s="116"/>
      <c r="Y23" s="116"/>
      <c r="Z23" s="116"/>
      <c r="AA23" s="116"/>
      <c r="AB23" s="116"/>
      <c r="AC23" s="116"/>
      <c r="AD23" s="116"/>
      <c r="AE23" s="116"/>
      <c r="AF23" s="91" t="s">
        <v>441</v>
      </c>
      <c r="AG23" s="110"/>
      <c r="AH23" s="110"/>
    </row>
    <row r="24" spans="1:34" s="114" customFormat="1" ht="135" hidden="1">
      <c r="A24" s="71">
        <v>19</v>
      </c>
      <c r="B24" s="90" t="s">
        <v>438</v>
      </c>
      <c r="C24" s="91" t="s">
        <v>439</v>
      </c>
      <c r="D24" s="121" t="s">
        <v>464</v>
      </c>
      <c r="E24" s="75" t="s">
        <v>430</v>
      </c>
      <c r="F24" s="101" t="s">
        <v>431</v>
      </c>
      <c r="G24" s="105">
        <v>96034.5</v>
      </c>
      <c r="H24" s="105">
        <v>49375.5</v>
      </c>
      <c r="I24" s="102"/>
      <c r="J24" s="102"/>
      <c r="K24" s="103"/>
      <c r="L24" s="103"/>
      <c r="M24" s="102"/>
      <c r="N24" s="104"/>
      <c r="O24" s="104"/>
      <c r="P24" s="105"/>
      <c r="Q24" s="104" t="s">
        <v>450</v>
      </c>
      <c r="R24" s="104" t="s">
        <v>67</v>
      </c>
      <c r="S24" s="113">
        <f t="shared" si="0"/>
        <v>145410</v>
      </c>
      <c r="T24" s="116"/>
      <c r="U24" s="116"/>
      <c r="V24" s="116"/>
      <c r="W24" s="116"/>
      <c r="X24" s="116"/>
      <c r="Y24" s="116"/>
      <c r="Z24" s="116"/>
      <c r="AA24" s="116"/>
      <c r="AB24" s="116"/>
      <c r="AC24" s="116"/>
      <c r="AD24" s="116"/>
      <c r="AE24" s="116"/>
      <c r="AF24" s="91" t="s">
        <v>441</v>
      </c>
      <c r="AG24" s="110"/>
      <c r="AH24" s="117" t="s">
        <v>456</v>
      </c>
    </row>
    <row r="25" spans="1:34" s="114" customFormat="1" ht="135" hidden="1">
      <c r="A25" s="71">
        <v>20</v>
      </c>
      <c r="B25" s="90" t="s">
        <v>438</v>
      </c>
      <c r="C25" s="91" t="s">
        <v>439</v>
      </c>
      <c r="D25" s="121" t="s">
        <v>465</v>
      </c>
      <c r="E25" s="75" t="s">
        <v>430</v>
      </c>
      <c r="F25" s="101" t="s">
        <v>431</v>
      </c>
      <c r="G25" s="105">
        <v>94022.399999999994</v>
      </c>
      <c r="H25" s="105">
        <v>49269.599999999999</v>
      </c>
      <c r="I25" s="102"/>
      <c r="J25" s="102"/>
      <c r="K25" s="103"/>
      <c r="L25" s="103"/>
      <c r="M25" s="102"/>
      <c r="N25" s="104"/>
      <c r="O25" s="104"/>
      <c r="P25" s="105"/>
      <c r="Q25" s="104" t="s">
        <v>450</v>
      </c>
      <c r="R25" s="104" t="s">
        <v>67</v>
      </c>
      <c r="S25" s="113">
        <f t="shared" si="0"/>
        <v>143292</v>
      </c>
      <c r="T25" s="116"/>
      <c r="U25" s="116"/>
      <c r="V25" s="116"/>
      <c r="W25" s="116"/>
      <c r="X25" s="116"/>
      <c r="Y25" s="116"/>
      <c r="Z25" s="116"/>
      <c r="AA25" s="116"/>
      <c r="AB25" s="116"/>
      <c r="AC25" s="116"/>
      <c r="AD25" s="116"/>
      <c r="AE25" s="116"/>
      <c r="AF25" s="91" t="s">
        <v>441</v>
      </c>
      <c r="AG25" s="110"/>
      <c r="AH25" s="117" t="s">
        <v>466</v>
      </c>
    </row>
    <row r="26" spans="1:34" s="114" customFormat="1" ht="135" hidden="1">
      <c r="A26" s="71">
        <v>21</v>
      </c>
      <c r="B26" s="90" t="s">
        <v>438</v>
      </c>
      <c r="C26" s="91" t="s">
        <v>439</v>
      </c>
      <c r="D26" s="121" t="s">
        <v>467</v>
      </c>
      <c r="E26" s="75" t="s">
        <v>430</v>
      </c>
      <c r="F26" s="101" t="s">
        <v>431</v>
      </c>
      <c r="G26" s="105">
        <v>59257.2</v>
      </c>
      <c r="H26" s="105">
        <v>3118.8</v>
      </c>
      <c r="I26" s="102"/>
      <c r="J26" s="102"/>
      <c r="K26" s="103"/>
      <c r="L26" s="103"/>
      <c r="M26" s="102"/>
      <c r="N26" s="104"/>
      <c r="O26" s="104"/>
      <c r="P26" s="105"/>
      <c r="Q26" s="104" t="s">
        <v>450</v>
      </c>
      <c r="R26" s="104" t="s">
        <v>67</v>
      </c>
      <c r="S26" s="113">
        <f t="shared" si="0"/>
        <v>62376</v>
      </c>
      <c r="T26" s="116"/>
      <c r="U26" s="116"/>
      <c r="V26" s="116"/>
      <c r="W26" s="116"/>
      <c r="X26" s="116"/>
      <c r="Y26" s="116"/>
      <c r="Z26" s="116"/>
      <c r="AA26" s="116"/>
      <c r="AB26" s="116"/>
      <c r="AC26" s="116"/>
      <c r="AD26" s="116"/>
      <c r="AE26" s="116"/>
      <c r="AF26" s="91" t="s">
        <v>441</v>
      </c>
      <c r="AG26" s="110"/>
      <c r="AH26" s="110"/>
    </row>
    <row r="27" spans="1:34" s="114" customFormat="1" ht="135" hidden="1">
      <c r="A27" s="71">
        <v>22</v>
      </c>
      <c r="B27" s="90" t="s">
        <v>438</v>
      </c>
      <c r="C27" s="91" t="s">
        <v>439</v>
      </c>
      <c r="D27" s="121" t="s">
        <v>468</v>
      </c>
      <c r="E27" s="75" t="s">
        <v>430</v>
      </c>
      <c r="F27" s="101" t="s">
        <v>431</v>
      </c>
      <c r="G27" s="105">
        <v>67272.5</v>
      </c>
      <c r="H27" s="105">
        <v>47861.7</v>
      </c>
      <c r="I27" s="102"/>
      <c r="J27" s="102"/>
      <c r="K27" s="103"/>
      <c r="L27" s="103"/>
      <c r="M27" s="102"/>
      <c r="N27" s="104"/>
      <c r="O27" s="104"/>
      <c r="P27" s="105"/>
      <c r="Q27" s="104" t="s">
        <v>450</v>
      </c>
      <c r="R27" s="104" t="s">
        <v>67</v>
      </c>
      <c r="S27" s="113">
        <f t="shared" si="0"/>
        <v>115134.2</v>
      </c>
      <c r="T27" s="116"/>
      <c r="U27" s="116"/>
      <c r="V27" s="116"/>
      <c r="W27" s="116"/>
      <c r="X27" s="116"/>
      <c r="Y27" s="116"/>
      <c r="Z27" s="116"/>
      <c r="AA27" s="116"/>
      <c r="AB27" s="116"/>
      <c r="AC27" s="116"/>
      <c r="AD27" s="116"/>
      <c r="AE27" s="116"/>
      <c r="AF27" s="91" t="s">
        <v>441</v>
      </c>
      <c r="AG27" s="110"/>
      <c r="AH27" s="110"/>
    </row>
    <row r="28" spans="1:34" s="114" customFormat="1" ht="135" hidden="1">
      <c r="A28" s="71">
        <v>23</v>
      </c>
      <c r="B28" s="90" t="s">
        <v>438</v>
      </c>
      <c r="C28" s="91" t="s">
        <v>439</v>
      </c>
      <c r="D28" s="121" t="s">
        <v>469</v>
      </c>
      <c r="E28" s="75" t="s">
        <v>430</v>
      </c>
      <c r="F28" s="101" t="s">
        <v>431</v>
      </c>
      <c r="G28" s="105">
        <v>56510.7</v>
      </c>
      <c r="H28" s="105">
        <v>47295.3</v>
      </c>
      <c r="I28" s="102"/>
      <c r="J28" s="102"/>
      <c r="K28" s="103"/>
      <c r="L28" s="103"/>
      <c r="M28" s="102"/>
      <c r="N28" s="104"/>
      <c r="O28" s="104"/>
      <c r="P28" s="105"/>
      <c r="Q28" s="104" t="s">
        <v>450</v>
      </c>
      <c r="R28" s="104" t="s">
        <v>67</v>
      </c>
      <c r="S28" s="113">
        <f t="shared" si="0"/>
        <v>103806</v>
      </c>
      <c r="T28" s="116"/>
      <c r="U28" s="116"/>
      <c r="V28" s="116"/>
      <c r="W28" s="116"/>
      <c r="X28" s="116"/>
      <c r="Y28" s="116"/>
      <c r="Z28" s="116"/>
      <c r="AA28" s="116"/>
      <c r="AB28" s="116"/>
      <c r="AC28" s="116"/>
      <c r="AD28" s="116"/>
      <c r="AE28" s="116"/>
      <c r="AF28" s="91" t="s">
        <v>441</v>
      </c>
      <c r="AG28" s="110"/>
      <c r="AH28" s="117" t="s">
        <v>470</v>
      </c>
    </row>
    <row r="29" spans="1:34" s="114" customFormat="1" ht="135" hidden="1">
      <c r="A29" s="71">
        <v>24</v>
      </c>
      <c r="B29" s="90" t="s">
        <v>438</v>
      </c>
      <c r="C29" s="91" t="s">
        <v>439</v>
      </c>
      <c r="D29" s="121" t="s">
        <v>471</v>
      </c>
      <c r="E29" s="75" t="s">
        <v>430</v>
      </c>
      <c r="F29" s="101" t="s">
        <v>431</v>
      </c>
      <c r="G29" s="105">
        <v>58796.45</v>
      </c>
      <c r="H29" s="102">
        <v>3094.55</v>
      </c>
      <c r="I29" s="102"/>
      <c r="J29" s="102"/>
      <c r="K29" s="103"/>
      <c r="L29" s="103"/>
      <c r="M29" s="102"/>
      <c r="N29" s="104"/>
      <c r="O29" s="104"/>
      <c r="P29" s="105"/>
      <c r="Q29" s="104" t="s">
        <v>450</v>
      </c>
      <c r="R29" s="104" t="s">
        <v>67</v>
      </c>
      <c r="S29" s="113">
        <f t="shared" si="0"/>
        <v>61891</v>
      </c>
      <c r="T29" s="116"/>
      <c r="U29" s="116"/>
      <c r="V29" s="116"/>
      <c r="W29" s="116"/>
      <c r="X29" s="116"/>
      <c r="Y29" s="116"/>
      <c r="Z29" s="116"/>
      <c r="AA29" s="116"/>
      <c r="AB29" s="116"/>
      <c r="AC29" s="116"/>
      <c r="AD29" s="116"/>
      <c r="AE29" s="116"/>
      <c r="AF29" s="91" t="s">
        <v>441</v>
      </c>
      <c r="AG29" s="110"/>
      <c r="AH29" s="110"/>
    </row>
    <row r="30" spans="1:34" s="114" customFormat="1" ht="135" hidden="1">
      <c r="A30" s="71">
        <v>25</v>
      </c>
      <c r="B30" s="90" t="s">
        <v>438</v>
      </c>
      <c r="C30" s="91" t="s">
        <v>439</v>
      </c>
      <c r="D30" s="121" t="s">
        <v>472</v>
      </c>
      <c r="E30" s="75" t="s">
        <v>430</v>
      </c>
      <c r="F30" s="101" t="s">
        <v>431</v>
      </c>
      <c r="G30" s="105">
        <v>107547.5</v>
      </c>
      <c r="H30" s="105">
        <v>49981.5</v>
      </c>
      <c r="I30" s="102"/>
      <c r="J30" s="102"/>
      <c r="K30" s="103"/>
      <c r="L30" s="103"/>
      <c r="M30" s="102"/>
      <c r="N30" s="104"/>
      <c r="O30" s="104"/>
      <c r="P30" s="105"/>
      <c r="Q30" s="104" t="s">
        <v>450</v>
      </c>
      <c r="R30" s="104" t="s">
        <v>67</v>
      </c>
      <c r="S30" s="113">
        <f t="shared" si="0"/>
        <v>157529</v>
      </c>
      <c r="T30" s="116"/>
      <c r="U30" s="116"/>
      <c r="V30" s="116"/>
      <c r="W30" s="116"/>
      <c r="X30" s="116"/>
      <c r="Y30" s="116"/>
      <c r="Z30" s="116"/>
      <c r="AA30" s="116"/>
      <c r="AB30" s="116"/>
      <c r="AC30" s="116"/>
      <c r="AD30" s="116"/>
      <c r="AE30" s="116"/>
      <c r="AF30" s="91" t="s">
        <v>441</v>
      </c>
      <c r="AG30" s="110"/>
      <c r="AH30" s="110"/>
    </row>
    <row r="31" spans="1:34" s="114" customFormat="1" ht="138.75" hidden="1" customHeight="1">
      <c r="A31" s="71">
        <v>26</v>
      </c>
      <c r="B31" s="90" t="s">
        <v>438</v>
      </c>
      <c r="C31" s="91" t="s">
        <v>439</v>
      </c>
      <c r="D31" s="8" t="s">
        <v>473</v>
      </c>
      <c r="E31" s="75" t="s">
        <v>430</v>
      </c>
      <c r="F31" s="101" t="s">
        <v>431</v>
      </c>
      <c r="G31" s="122">
        <v>376718</v>
      </c>
      <c r="H31" s="105">
        <v>19827</v>
      </c>
      <c r="I31" s="123"/>
      <c r="J31" s="102"/>
      <c r="K31" s="103"/>
      <c r="L31" s="103"/>
      <c r="M31" s="102"/>
      <c r="N31" s="104"/>
      <c r="O31" s="104"/>
      <c r="P31" s="105"/>
      <c r="Q31" s="104" t="s">
        <v>450</v>
      </c>
      <c r="R31" s="104" t="s">
        <v>67</v>
      </c>
      <c r="S31" s="113">
        <f t="shared" si="0"/>
        <v>396545</v>
      </c>
      <c r="T31" s="116"/>
      <c r="U31" s="116"/>
      <c r="V31" s="116"/>
      <c r="W31" s="116"/>
      <c r="X31" s="116"/>
      <c r="Y31" s="116"/>
      <c r="Z31" s="116"/>
      <c r="AA31" s="116"/>
      <c r="AB31" s="116"/>
      <c r="AC31" s="116"/>
      <c r="AD31" s="116"/>
      <c r="AE31" s="116"/>
      <c r="AF31" s="91" t="s">
        <v>441</v>
      </c>
      <c r="AG31" s="110"/>
      <c r="AH31" s="110"/>
    </row>
    <row r="32" spans="1:34" s="114" customFormat="1" ht="135" hidden="1">
      <c r="A32" s="71">
        <v>27</v>
      </c>
      <c r="B32" s="90" t="s">
        <v>438</v>
      </c>
      <c r="C32" s="91" t="s">
        <v>439</v>
      </c>
      <c r="D32" s="124" t="s">
        <v>474</v>
      </c>
      <c r="E32" s="75" t="s">
        <v>430</v>
      </c>
      <c r="F32" s="101" t="s">
        <v>431</v>
      </c>
      <c r="G32" s="122">
        <v>78897.600000000006</v>
      </c>
      <c r="H32" s="105">
        <v>30682.400000000001</v>
      </c>
      <c r="I32" s="123"/>
      <c r="J32" s="102"/>
      <c r="K32" s="103"/>
      <c r="L32" s="103"/>
      <c r="M32" s="102"/>
      <c r="N32" s="104"/>
      <c r="O32" s="104"/>
      <c r="P32" s="105"/>
      <c r="Q32" s="125"/>
      <c r="R32" s="125"/>
      <c r="S32" s="113"/>
      <c r="T32" s="104" t="s">
        <v>36</v>
      </c>
      <c r="U32" s="104" t="s">
        <v>67</v>
      </c>
      <c r="V32" s="116">
        <f>G32+H32</f>
        <v>109580</v>
      </c>
      <c r="W32" s="116"/>
      <c r="X32" s="116"/>
      <c r="Y32" s="116"/>
      <c r="Z32" s="116"/>
      <c r="AA32" s="116"/>
      <c r="AB32" s="116"/>
      <c r="AC32" s="116"/>
      <c r="AD32" s="116"/>
      <c r="AE32" s="116"/>
      <c r="AF32" s="91" t="s">
        <v>441</v>
      </c>
      <c r="AG32" s="110"/>
      <c r="AH32" s="110"/>
    </row>
    <row r="33" spans="1:34" s="114" customFormat="1" ht="135" hidden="1">
      <c r="A33" s="71">
        <v>28</v>
      </c>
      <c r="B33" s="90" t="s">
        <v>438</v>
      </c>
      <c r="C33" s="91" t="s">
        <v>439</v>
      </c>
      <c r="D33" s="126" t="s">
        <v>475</v>
      </c>
      <c r="E33" s="75" t="s">
        <v>430</v>
      </c>
      <c r="F33" s="101" t="s">
        <v>431</v>
      </c>
      <c r="G33" s="122">
        <v>48751.51</v>
      </c>
      <c r="H33" s="105">
        <v>39887.599999999999</v>
      </c>
      <c r="I33" s="123"/>
      <c r="J33" s="102"/>
      <c r="K33" s="103"/>
      <c r="L33" s="103"/>
      <c r="M33" s="102"/>
      <c r="N33" s="104"/>
      <c r="O33" s="104"/>
      <c r="P33" s="105"/>
      <c r="Q33" s="125"/>
      <c r="R33" s="125"/>
      <c r="S33" s="113"/>
      <c r="T33" s="104" t="s">
        <v>36</v>
      </c>
      <c r="U33" s="104" t="s">
        <v>67</v>
      </c>
      <c r="V33" s="116">
        <f t="shared" ref="V33:V51" si="1">G33+H33</f>
        <v>88639.11</v>
      </c>
      <c r="W33" s="116"/>
      <c r="X33" s="116"/>
      <c r="Y33" s="116"/>
      <c r="Z33" s="116"/>
      <c r="AA33" s="116"/>
      <c r="AB33" s="116"/>
      <c r="AC33" s="116"/>
      <c r="AD33" s="116"/>
      <c r="AE33" s="116"/>
      <c r="AF33" s="91" t="s">
        <v>441</v>
      </c>
      <c r="AG33" s="110"/>
      <c r="AH33" s="110"/>
    </row>
    <row r="34" spans="1:34" s="114" customFormat="1" ht="135" hidden="1">
      <c r="A34" s="71">
        <v>29</v>
      </c>
      <c r="B34" s="90" t="s">
        <v>438</v>
      </c>
      <c r="C34" s="91" t="s">
        <v>439</v>
      </c>
      <c r="D34" s="124" t="s">
        <v>476</v>
      </c>
      <c r="E34" s="75" t="s">
        <v>430</v>
      </c>
      <c r="F34" s="101" t="s">
        <v>431</v>
      </c>
      <c r="G34" s="122">
        <v>120170.16</v>
      </c>
      <c r="H34" s="105">
        <v>46732.84</v>
      </c>
      <c r="I34" s="123"/>
      <c r="J34" s="102"/>
      <c r="K34" s="103"/>
      <c r="L34" s="103"/>
      <c r="M34" s="102"/>
      <c r="N34" s="104"/>
      <c r="O34" s="104"/>
      <c r="P34" s="105"/>
      <c r="Q34" s="125"/>
      <c r="R34" s="125"/>
      <c r="S34" s="113"/>
      <c r="T34" s="104" t="s">
        <v>36</v>
      </c>
      <c r="U34" s="104" t="s">
        <v>67</v>
      </c>
      <c r="V34" s="116">
        <f t="shared" si="1"/>
        <v>166903</v>
      </c>
      <c r="W34" s="116"/>
      <c r="X34" s="116"/>
      <c r="Y34" s="116"/>
      <c r="Z34" s="116"/>
      <c r="AA34" s="116"/>
      <c r="AB34" s="116"/>
      <c r="AC34" s="116"/>
      <c r="AD34" s="116"/>
      <c r="AE34" s="116"/>
      <c r="AF34" s="91" t="s">
        <v>441</v>
      </c>
      <c r="AG34" s="110"/>
      <c r="AH34" s="110"/>
    </row>
    <row r="35" spans="1:34" s="114" customFormat="1" ht="135" hidden="1">
      <c r="A35" s="71">
        <v>30</v>
      </c>
      <c r="B35" s="90" t="s">
        <v>438</v>
      </c>
      <c r="C35" s="91" t="s">
        <v>439</v>
      </c>
      <c r="D35" s="124" t="s">
        <v>477</v>
      </c>
      <c r="E35" s="75" t="s">
        <v>430</v>
      </c>
      <c r="F35" s="101" t="s">
        <v>431</v>
      </c>
      <c r="G35" s="122">
        <v>78695.98</v>
      </c>
      <c r="H35" s="105">
        <v>40540.35</v>
      </c>
      <c r="I35" s="123"/>
      <c r="J35" s="102"/>
      <c r="K35" s="103"/>
      <c r="L35" s="103"/>
      <c r="M35" s="102"/>
      <c r="N35" s="104"/>
      <c r="O35" s="104"/>
      <c r="P35" s="105"/>
      <c r="Q35" s="125"/>
      <c r="R35" s="125"/>
      <c r="S35" s="113"/>
      <c r="T35" s="104" t="s">
        <v>36</v>
      </c>
      <c r="U35" s="104" t="s">
        <v>67</v>
      </c>
      <c r="V35" s="116">
        <f t="shared" si="1"/>
        <v>119236.32999999999</v>
      </c>
      <c r="W35" s="116"/>
      <c r="X35" s="116"/>
      <c r="Y35" s="116"/>
      <c r="Z35" s="116"/>
      <c r="AA35" s="116"/>
      <c r="AB35" s="116"/>
      <c r="AC35" s="116"/>
      <c r="AD35" s="116"/>
      <c r="AE35" s="116"/>
      <c r="AF35" s="91" t="s">
        <v>441</v>
      </c>
      <c r="AG35" s="110"/>
      <c r="AH35" s="110"/>
    </row>
    <row r="36" spans="1:34" s="114" customFormat="1" ht="135" hidden="1">
      <c r="A36" s="71">
        <v>31</v>
      </c>
      <c r="B36" s="90" t="s">
        <v>438</v>
      </c>
      <c r="C36" s="91" t="s">
        <v>439</v>
      </c>
      <c r="D36" s="124" t="s">
        <v>478</v>
      </c>
      <c r="E36" s="75" t="s">
        <v>430</v>
      </c>
      <c r="F36" s="101" t="s">
        <v>431</v>
      </c>
      <c r="G36" s="122">
        <v>2633.26</v>
      </c>
      <c r="H36" s="105">
        <v>1356.529</v>
      </c>
      <c r="I36" s="123"/>
      <c r="J36" s="102"/>
      <c r="K36" s="103"/>
      <c r="L36" s="103"/>
      <c r="M36" s="102"/>
      <c r="N36" s="104"/>
      <c r="O36" s="104"/>
      <c r="P36" s="105"/>
      <c r="Q36" s="125"/>
      <c r="R36" s="125"/>
      <c r="S36" s="113"/>
      <c r="T36" s="104" t="s">
        <v>36</v>
      </c>
      <c r="U36" s="104" t="s">
        <v>67</v>
      </c>
      <c r="V36" s="116">
        <f t="shared" si="1"/>
        <v>3989.7890000000002</v>
      </c>
      <c r="W36" s="116"/>
      <c r="X36" s="116"/>
      <c r="Y36" s="116"/>
      <c r="Z36" s="116"/>
      <c r="AA36" s="116"/>
      <c r="AB36" s="116"/>
      <c r="AC36" s="116"/>
      <c r="AD36" s="116"/>
      <c r="AE36" s="116"/>
      <c r="AF36" s="91" t="s">
        <v>441</v>
      </c>
      <c r="AG36" s="110"/>
      <c r="AH36" s="110"/>
    </row>
    <row r="37" spans="1:34" s="114" customFormat="1" ht="135" hidden="1">
      <c r="A37" s="71">
        <v>32</v>
      </c>
      <c r="B37" s="90" t="s">
        <v>438</v>
      </c>
      <c r="C37" s="91" t="s">
        <v>439</v>
      </c>
      <c r="D37" s="124" t="s">
        <v>479</v>
      </c>
      <c r="E37" s="75" t="s">
        <v>430</v>
      </c>
      <c r="F37" s="101" t="s">
        <v>431</v>
      </c>
      <c r="G37" s="122">
        <v>24083.43</v>
      </c>
      <c r="H37" s="105">
        <v>20515.52</v>
      </c>
      <c r="I37" s="123"/>
      <c r="J37" s="102"/>
      <c r="K37" s="103"/>
      <c r="L37" s="103"/>
      <c r="M37" s="102"/>
      <c r="N37" s="104"/>
      <c r="O37" s="104"/>
      <c r="P37" s="105"/>
      <c r="Q37" s="125"/>
      <c r="R37" s="125"/>
      <c r="S37" s="113"/>
      <c r="T37" s="104" t="s">
        <v>36</v>
      </c>
      <c r="U37" s="104" t="s">
        <v>67</v>
      </c>
      <c r="V37" s="116">
        <f t="shared" si="1"/>
        <v>44598.95</v>
      </c>
      <c r="W37" s="116"/>
      <c r="X37" s="116"/>
      <c r="Y37" s="116"/>
      <c r="Z37" s="116"/>
      <c r="AA37" s="116"/>
      <c r="AB37" s="116"/>
      <c r="AC37" s="116"/>
      <c r="AD37" s="116"/>
      <c r="AE37" s="116"/>
      <c r="AF37" s="91" t="s">
        <v>441</v>
      </c>
      <c r="AG37" s="110"/>
      <c r="AH37" s="110"/>
    </row>
    <row r="38" spans="1:34" s="114" customFormat="1" ht="135" hidden="1">
      <c r="A38" s="71">
        <v>33</v>
      </c>
      <c r="B38" s="90" t="s">
        <v>438</v>
      </c>
      <c r="C38" s="91" t="s">
        <v>439</v>
      </c>
      <c r="D38" s="124" t="s">
        <v>480</v>
      </c>
      <c r="E38" s="75" t="s">
        <v>430</v>
      </c>
      <c r="F38" s="101" t="s">
        <v>431</v>
      </c>
      <c r="G38" s="122">
        <v>40367.71</v>
      </c>
      <c r="H38" s="105">
        <v>14183.25</v>
      </c>
      <c r="I38" s="123"/>
      <c r="J38" s="102"/>
      <c r="K38" s="103"/>
      <c r="L38" s="103"/>
      <c r="M38" s="102"/>
      <c r="N38" s="104"/>
      <c r="O38" s="104"/>
      <c r="P38" s="105"/>
      <c r="Q38" s="125"/>
      <c r="R38" s="125"/>
      <c r="S38" s="113"/>
      <c r="T38" s="104" t="s">
        <v>36</v>
      </c>
      <c r="U38" s="104" t="s">
        <v>67</v>
      </c>
      <c r="V38" s="116">
        <f t="shared" si="1"/>
        <v>54550.96</v>
      </c>
      <c r="W38" s="116"/>
      <c r="X38" s="116"/>
      <c r="Y38" s="116"/>
      <c r="Z38" s="116"/>
      <c r="AA38" s="116"/>
      <c r="AB38" s="116"/>
      <c r="AC38" s="116"/>
      <c r="AD38" s="116"/>
      <c r="AE38" s="116"/>
      <c r="AF38" s="91" t="s">
        <v>441</v>
      </c>
      <c r="AG38" s="110"/>
      <c r="AH38" s="110"/>
    </row>
    <row r="39" spans="1:34" s="114" customFormat="1" ht="135" hidden="1">
      <c r="A39" s="71">
        <v>34</v>
      </c>
      <c r="B39" s="90" t="s">
        <v>438</v>
      </c>
      <c r="C39" s="91" t="s">
        <v>439</v>
      </c>
      <c r="D39" s="126" t="s">
        <v>481</v>
      </c>
      <c r="E39" s="75" t="s">
        <v>430</v>
      </c>
      <c r="F39" s="101" t="s">
        <v>431</v>
      </c>
      <c r="G39" s="122">
        <v>179255.06</v>
      </c>
      <c r="H39" s="105">
        <v>17728.52</v>
      </c>
      <c r="I39" s="123"/>
      <c r="J39" s="102"/>
      <c r="K39" s="103"/>
      <c r="L39" s="103"/>
      <c r="M39" s="102"/>
      <c r="N39" s="104"/>
      <c r="O39" s="104"/>
      <c r="P39" s="105"/>
      <c r="Q39" s="125"/>
      <c r="R39" s="125"/>
      <c r="S39" s="113"/>
      <c r="T39" s="104" t="s">
        <v>36</v>
      </c>
      <c r="U39" s="104" t="s">
        <v>67</v>
      </c>
      <c r="V39" s="116">
        <f t="shared" si="1"/>
        <v>196983.58</v>
      </c>
      <c r="W39" s="116"/>
      <c r="X39" s="116"/>
      <c r="Y39" s="116"/>
      <c r="Z39" s="116"/>
      <c r="AA39" s="116"/>
      <c r="AB39" s="116"/>
      <c r="AC39" s="116"/>
      <c r="AD39" s="116"/>
      <c r="AE39" s="116"/>
      <c r="AF39" s="91" t="s">
        <v>441</v>
      </c>
      <c r="AG39" s="110"/>
      <c r="AH39" s="110"/>
    </row>
    <row r="40" spans="1:34" s="114" customFormat="1" ht="123" hidden="1">
      <c r="A40" s="71">
        <v>35</v>
      </c>
      <c r="B40" s="74" t="s">
        <v>438</v>
      </c>
      <c r="C40" s="127" t="s">
        <v>482</v>
      </c>
      <c r="D40" s="128" t="s">
        <v>483</v>
      </c>
      <c r="E40" s="75" t="s">
        <v>430</v>
      </c>
      <c r="F40" s="101" t="s">
        <v>431</v>
      </c>
      <c r="G40" s="122">
        <v>965812</v>
      </c>
      <c r="H40" s="105">
        <v>137078</v>
      </c>
      <c r="I40" s="123"/>
      <c r="J40" s="102"/>
      <c r="K40" s="103"/>
      <c r="L40" s="103"/>
      <c r="M40" s="102"/>
      <c r="N40" s="104"/>
      <c r="O40" s="104"/>
      <c r="P40" s="105"/>
      <c r="Q40" s="125"/>
      <c r="R40" s="125"/>
      <c r="S40" s="113"/>
      <c r="T40" s="104" t="s">
        <v>36</v>
      </c>
      <c r="U40" s="104" t="s">
        <v>67</v>
      </c>
      <c r="V40" s="116">
        <f t="shared" si="1"/>
        <v>1102890</v>
      </c>
      <c r="W40" s="116"/>
      <c r="X40" s="116"/>
      <c r="Y40" s="116"/>
      <c r="Z40" s="116"/>
      <c r="AA40" s="116"/>
      <c r="AB40" s="116"/>
      <c r="AC40" s="116"/>
      <c r="AD40" s="116"/>
      <c r="AE40" s="116"/>
      <c r="AF40" s="91" t="s">
        <v>441</v>
      </c>
      <c r="AG40" s="110"/>
      <c r="AH40" s="110"/>
    </row>
    <row r="41" spans="1:34" s="114" customFormat="1" ht="135" hidden="1">
      <c r="A41" s="71">
        <v>36</v>
      </c>
      <c r="B41" s="90" t="s">
        <v>438</v>
      </c>
      <c r="C41" s="91" t="s">
        <v>439</v>
      </c>
      <c r="D41" s="128" t="s">
        <v>484</v>
      </c>
      <c r="E41" s="75" t="s">
        <v>430</v>
      </c>
      <c r="F41" s="101" t="s">
        <v>431</v>
      </c>
      <c r="G41" s="122">
        <v>394511</v>
      </c>
      <c r="H41" s="105">
        <v>43835</v>
      </c>
      <c r="I41" s="123"/>
      <c r="J41" s="102"/>
      <c r="K41" s="103"/>
      <c r="L41" s="103"/>
      <c r="M41" s="102"/>
      <c r="N41" s="104"/>
      <c r="O41" s="104"/>
      <c r="P41" s="105"/>
      <c r="Q41" s="125"/>
      <c r="R41" s="125"/>
      <c r="S41" s="113"/>
      <c r="T41" s="104" t="s">
        <v>36</v>
      </c>
      <c r="U41" s="104" t="s">
        <v>67</v>
      </c>
      <c r="V41" s="116">
        <f t="shared" si="1"/>
        <v>438346</v>
      </c>
      <c r="W41" s="116"/>
      <c r="X41" s="116"/>
      <c r="Y41" s="116"/>
      <c r="Z41" s="116"/>
      <c r="AA41" s="116"/>
      <c r="AB41" s="116"/>
      <c r="AC41" s="116"/>
      <c r="AD41" s="116"/>
      <c r="AE41" s="116"/>
      <c r="AF41" s="91" t="s">
        <v>441</v>
      </c>
      <c r="AG41" s="110"/>
      <c r="AH41" s="110"/>
    </row>
    <row r="42" spans="1:34" s="114" customFormat="1" ht="135" hidden="1">
      <c r="A42" s="71">
        <v>37</v>
      </c>
      <c r="B42" s="90" t="s">
        <v>438</v>
      </c>
      <c r="C42" s="91" t="s">
        <v>439</v>
      </c>
      <c r="D42" s="129" t="s">
        <v>485</v>
      </c>
      <c r="E42" s="75" t="s">
        <v>430</v>
      </c>
      <c r="F42" s="101" t="s">
        <v>431</v>
      </c>
      <c r="G42" s="122">
        <v>88571.7</v>
      </c>
      <c r="H42" s="105">
        <v>9841.3000000000011</v>
      </c>
      <c r="I42" s="123"/>
      <c r="J42" s="102"/>
      <c r="K42" s="103"/>
      <c r="L42" s="103"/>
      <c r="M42" s="102"/>
      <c r="N42" s="104"/>
      <c r="O42" s="104"/>
      <c r="P42" s="105"/>
      <c r="Q42" s="125"/>
      <c r="R42" s="125"/>
      <c r="S42" s="113"/>
      <c r="T42" s="104" t="s">
        <v>36</v>
      </c>
      <c r="U42" s="104" t="s">
        <v>67</v>
      </c>
      <c r="V42" s="116">
        <f t="shared" si="1"/>
        <v>98413</v>
      </c>
      <c r="W42" s="116"/>
      <c r="X42" s="116"/>
      <c r="Y42" s="116"/>
      <c r="Z42" s="116"/>
      <c r="AA42" s="116"/>
      <c r="AB42" s="116"/>
      <c r="AC42" s="116"/>
      <c r="AD42" s="116"/>
      <c r="AE42" s="116"/>
      <c r="AF42" s="91" t="s">
        <v>441</v>
      </c>
      <c r="AG42" s="110"/>
      <c r="AH42" s="110"/>
    </row>
    <row r="43" spans="1:34" s="114" customFormat="1" ht="135" hidden="1">
      <c r="A43" s="71">
        <v>38</v>
      </c>
      <c r="B43" s="90" t="s">
        <v>438</v>
      </c>
      <c r="C43" s="91" t="s">
        <v>439</v>
      </c>
      <c r="D43" s="130" t="s">
        <v>486</v>
      </c>
      <c r="E43" s="75" t="s">
        <v>430</v>
      </c>
      <c r="F43" s="101" t="s">
        <v>431</v>
      </c>
      <c r="G43" s="122">
        <v>140213</v>
      </c>
      <c r="H43" s="105">
        <v>15579</v>
      </c>
      <c r="I43" s="123"/>
      <c r="J43" s="102"/>
      <c r="K43" s="103"/>
      <c r="L43" s="103"/>
      <c r="M43" s="102"/>
      <c r="N43" s="104"/>
      <c r="O43" s="104"/>
      <c r="P43" s="105"/>
      <c r="Q43" s="125"/>
      <c r="R43" s="125"/>
      <c r="S43" s="113"/>
      <c r="T43" s="104" t="s">
        <v>36</v>
      </c>
      <c r="U43" s="104" t="s">
        <v>67</v>
      </c>
      <c r="V43" s="116">
        <f t="shared" si="1"/>
        <v>155792</v>
      </c>
      <c r="W43" s="116"/>
      <c r="X43" s="116"/>
      <c r="Y43" s="116"/>
      <c r="Z43" s="116"/>
      <c r="AA43" s="116"/>
      <c r="AB43" s="116"/>
      <c r="AC43" s="116"/>
      <c r="AD43" s="116"/>
      <c r="AE43" s="116"/>
      <c r="AF43" s="91" t="s">
        <v>441</v>
      </c>
      <c r="AG43" s="110"/>
      <c r="AH43" s="110"/>
    </row>
    <row r="44" spans="1:34" s="114" customFormat="1" ht="135" hidden="1">
      <c r="A44" s="71">
        <v>39</v>
      </c>
      <c r="B44" s="90" t="s">
        <v>438</v>
      </c>
      <c r="C44" s="91" t="s">
        <v>439</v>
      </c>
      <c r="D44" s="131" t="s">
        <v>487</v>
      </c>
      <c r="E44" s="75" t="s">
        <v>430</v>
      </c>
      <c r="F44" s="101" t="s">
        <v>431</v>
      </c>
      <c r="G44" s="122">
        <v>105900</v>
      </c>
      <c r="H44" s="105">
        <v>11757</v>
      </c>
      <c r="I44" s="123"/>
      <c r="J44" s="102"/>
      <c r="K44" s="103"/>
      <c r="L44" s="103"/>
      <c r="M44" s="102"/>
      <c r="N44" s="104"/>
      <c r="O44" s="104"/>
      <c r="P44" s="105"/>
      <c r="Q44" s="125"/>
      <c r="R44" s="125"/>
      <c r="S44" s="113"/>
      <c r="T44" s="104" t="s">
        <v>36</v>
      </c>
      <c r="U44" s="104" t="s">
        <v>67</v>
      </c>
      <c r="V44" s="116">
        <f t="shared" si="1"/>
        <v>117657</v>
      </c>
      <c r="W44" s="116"/>
      <c r="X44" s="116"/>
      <c r="Y44" s="116"/>
      <c r="Z44" s="116"/>
      <c r="AA44" s="116"/>
      <c r="AB44" s="116"/>
      <c r="AC44" s="116"/>
      <c r="AD44" s="116"/>
      <c r="AE44" s="116"/>
      <c r="AF44" s="91" t="s">
        <v>441</v>
      </c>
      <c r="AG44" s="110"/>
      <c r="AH44" s="110"/>
    </row>
    <row r="45" spans="1:34" s="114" customFormat="1" ht="135" hidden="1">
      <c r="A45" s="71">
        <v>40</v>
      </c>
      <c r="B45" s="90" t="s">
        <v>438</v>
      </c>
      <c r="C45" s="91" t="s">
        <v>439</v>
      </c>
      <c r="D45" s="132" t="s">
        <v>488</v>
      </c>
      <c r="E45" s="75" t="s">
        <v>430</v>
      </c>
      <c r="F45" s="101" t="s">
        <v>431</v>
      </c>
      <c r="G45" s="122">
        <v>300008</v>
      </c>
      <c r="H45" s="105">
        <v>33334</v>
      </c>
      <c r="I45" s="123"/>
      <c r="J45" s="102"/>
      <c r="K45" s="103"/>
      <c r="L45" s="103"/>
      <c r="M45" s="102"/>
      <c r="N45" s="104"/>
      <c r="O45" s="104"/>
      <c r="P45" s="105"/>
      <c r="Q45" s="125"/>
      <c r="R45" s="125"/>
      <c r="S45" s="113"/>
      <c r="T45" s="104" t="s">
        <v>36</v>
      </c>
      <c r="U45" s="104" t="s">
        <v>67</v>
      </c>
      <c r="V45" s="116">
        <f t="shared" si="1"/>
        <v>333342</v>
      </c>
      <c r="W45" s="116"/>
      <c r="X45" s="116"/>
      <c r="Y45" s="116"/>
      <c r="Z45" s="116"/>
      <c r="AA45" s="116"/>
      <c r="AB45" s="116"/>
      <c r="AC45" s="116"/>
      <c r="AD45" s="116"/>
      <c r="AE45" s="116"/>
      <c r="AF45" s="91" t="s">
        <v>441</v>
      </c>
      <c r="AG45" s="110"/>
      <c r="AH45" s="110"/>
    </row>
    <row r="46" spans="1:34" s="114" customFormat="1" ht="135" hidden="1">
      <c r="A46" s="71">
        <v>41</v>
      </c>
      <c r="B46" s="90" t="s">
        <v>438</v>
      </c>
      <c r="C46" s="91" t="s">
        <v>439</v>
      </c>
      <c r="D46" s="129" t="s">
        <v>489</v>
      </c>
      <c r="E46" s="75" t="s">
        <v>430</v>
      </c>
      <c r="F46" s="101" t="s">
        <v>431</v>
      </c>
      <c r="G46" s="122">
        <v>67795.199999999997</v>
      </c>
      <c r="H46" s="105">
        <v>7532.8</v>
      </c>
      <c r="I46" s="123"/>
      <c r="J46" s="102"/>
      <c r="K46" s="103"/>
      <c r="L46" s="103"/>
      <c r="M46" s="102"/>
      <c r="N46" s="104"/>
      <c r="O46" s="104"/>
      <c r="P46" s="105"/>
      <c r="Q46" s="125"/>
      <c r="R46" s="125"/>
      <c r="S46" s="113"/>
      <c r="T46" s="104" t="s">
        <v>36</v>
      </c>
      <c r="U46" s="104" t="s">
        <v>67</v>
      </c>
      <c r="V46" s="116">
        <f t="shared" si="1"/>
        <v>75328</v>
      </c>
      <c r="W46" s="116"/>
      <c r="X46" s="116"/>
      <c r="Y46" s="116"/>
      <c r="Z46" s="116"/>
      <c r="AA46" s="116"/>
      <c r="AB46" s="116"/>
      <c r="AC46" s="116"/>
      <c r="AD46" s="116"/>
      <c r="AE46" s="116"/>
      <c r="AF46" s="91" t="s">
        <v>441</v>
      </c>
      <c r="AG46" s="110"/>
      <c r="AH46" s="110"/>
    </row>
    <row r="47" spans="1:34" s="114" customFormat="1" ht="135" hidden="1">
      <c r="A47" s="71">
        <v>42</v>
      </c>
      <c r="B47" s="90" t="s">
        <v>438</v>
      </c>
      <c r="C47" s="91" t="s">
        <v>439</v>
      </c>
      <c r="D47" s="129" t="s">
        <v>490</v>
      </c>
      <c r="E47" s="75" t="s">
        <v>430</v>
      </c>
      <c r="F47" s="101" t="s">
        <v>431</v>
      </c>
      <c r="G47" s="122">
        <v>68790</v>
      </c>
      <c r="H47" s="105">
        <v>7643</v>
      </c>
      <c r="I47" s="123"/>
      <c r="J47" s="102"/>
      <c r="K47" s="103"/>
      <c r="L47" s="103"/>
      <c r="M47" s="102"/>
      <c r="N47" s="104"/>
      <c r="O47" s="104"/>
      <c r="P47" s="105"/>
      <c r="Q47" s="125"/>
      <c r="R47" s="125"/>
      <c r="S47" s="113"/>
      <c r="T47" s="104" t="s">
        <v>36</v>
      </c>
      <c r="U47" s="104" t="s">
        <v>67</v>
      </c>
      <c r="V47" s="116">
        <f t="shared" si="1"/>
        <v>76433</v>
      </c>
      <c r="W47" s="116"/>
      <c r="X47" s="116"/>
      <c r="Y47" s="116"/>
      <c r="Z47" s="116"/>
      <c r="AA47" s="116"/>
      <c r="AB47" s="116"/>
      <c r="AC47" s="116"/>
      <c r="AD47" s="116"/>
      <c r="AE47" s="116"/>
      <c r="AF47" s="91" t="s">
        <v>441</v>
      </c>
      <c r="AG47" s="110"/>
      <c r="AH47" s="110"/>
    </row>
    <row r="48" spans="1:34" s="114" customFormat="1" ht="135" hidden="1">
      <c r="A48" s="71">
        <v>43</v>
      </c>
      <c r="B48" s="90" t="s">
        <v>438</v>
      </c>
      <c r="C48" s="91" t="s">
        <v>439</v>
      </c>
      <c r="D48" s="129" t="s">
        <v>491</v>
      </c>
      <c r="E48" s="75" t="s">
        <v>430</v>
      </c>
      <c r="F48" s="101" t="s">
        <v>431</v>
      </c>
      <c r="G48" s="122">
        <v>104702</v>
      </c>
      <c r="H48" s="105">
        <v>11633</v>
      </c>
      <c r="I48" s="123"/>
      <c r="J48" s="102"/>
      <c r="K48" s="103"/>
      <c r="L48" s="103"/>
      <c r="M48" s="102"/>
      <c r="N48" s="104"/>
      <c r="O48" s="104"/>
      <c r="P48" s="105"/>
      <c r="Q48" s="125"/>
      <c r="R48" s="125"/>
      <c r="S48" s="113"/>
      <c r="T48" s="104" t="s">
        <v>36</v>
      </c>
      <c r="U48" s="104" t="s">
        <v>67</v>
      </c>
      <c r="V48" s="116">
        <f t="shared" si="1"/>
        <v>116335</v>
      </c>
      <c r="W48" s="116"/>
      <c r="X48" s="116"/>
      <c r="Y48" s="116"/>
      <c r="Z48" s="116"/>
      <c r="AA48" s="116"/>
      <c r="AB48" s="116"/>
      <c r="AC48" s="116"/>
      <c r="AD48" s="116"/>
      <c r="AE48" s="116"/>
      <c r="AF48" s="91" t="s">
        <v>441</v>
      </c>
      <c r="AG48" s="110"/>
      <c r="AH48" s="110"/>
    </row>
    <row r="49" spans="1:34" s="114" customFormat="1" ht="135" hidden="1">
      <c r="A49" s="71">
        <v>44</v>
      </c>
      <c r="B49" s="90" t="s">
        <v>438</v>
      </c>
      <c r="C49" s="91" t="s">
        <v>439</v>
      </c>
      <c r="D49" s="129" t="s">
        <v>492</v>
      </c>
      <c r="E49" s="75" t="s">
        <v>430</v>
      </c>
      <c r="F49" s="101" t="s">
        <v>431</v>
      </c>
      <c r="G49" s="122">
        <v>59506</v>
      </c>
      <c r="H49" s="105">
        <v>6612</v>
      </c>
      <c r="I49" s="123"/>
      <c r="J49" s="102"/>
      <c r="K49" s="103"/>
      <c r="L49" s="103"/>
      <c r="M49" s="102"/>
      <c r="N49" s="104"/>
      <c r="O49" s="104"/>
      <c r="P49" s="105"/>
      <c r="Q49" s="125"/>
      <c r="R49" s="125"/>
      <c r="S49" s="113"/>
      <c r="T49" s="104" t="s">
        <v>36</v>
      </c>
      <c r="U49" s="104" t="s">
        <v>67</v>
      </c>
      <c r="V49" s="116">
        <f t="shared" si="1"/>
        <v>66118</v>
      </c>
      <c r="W49" s="116"/>
      <c r="X49" s="116"/>
      <c r="Y49" s="116"/>
      <c r="Z49" s="116"/>
      <c r="AA49" s="116"/>
      <c r="AB49" s="116"/>
      <c r="AC49" s="116"/>
      <c r="AD49" s="116"/>
      <c r="AE49" s="116"/>
      <c r="AF49" s="91" t="s">
        <v>441</v>
      </c>
      <c r="AG49" s="110"/>
      <c r="AH49" s="110"/>
    </row>
    <row r="50" spans="1:34" s="114" customFormat="1" ht="123" hidden="1">
      <c r="A50" s="71">
        <v>45</v>
      </c>
      <c r="B50" s="90" t="s">
        <v>192</v>
      </c>
      <c r="C50" s="91" t="s">
        <v>493</v>
      </c>
      <c r="D50" s="133" t="s">
        <v>494</v>
      </c>
      <c r="E50" s="75" t="s">
        <v>430</v>
      </c>
      <c r="F50" s="101" t="s">
        <v>431</v>
      </c>
      <c r="G50" s="122">
        <v>220144</v>
      </c>
      <c r="H50" s="105">
        <v>18154.5</v>
      </c>
      <c r="I50" s="123"/>
      <c r="J50" s="102"/>
      <c r="K50" s="103"/>
      <c r="L50" s="103"/>
      <c r="M50" s="102"/>
      <c r="N50" s="104"/>
      <c r="O50" s="104"/>
      <c r="P50" s="105"/>
      <c r="Q50" s="125"/>
      <c r="R50" s="125"/>
      <c r="S50" s="113"/>
      <c r="T50" s="104" t="s">
        <v>36</v>
      </c>
      <c r="U50" s="104" t="s">
        <v>67</v>
      </c>
      <c r="V50" s="116">
        <f t="shared" si="1"/>
        <v>238298.5</v>
      </c>
      <c r="W50" s="116"/>
      <c r="X50" s="116"/>
      <c r="Y50" s="116"/>
      <c r="Z50" s="116"/>
      <c r="AA50" s="116"/>
      <c r="AB50" s="116"/>
      <c r="AC50" s="116"/>
      <c r="AD50" s="116"/>
      <c r="AE50" s="116"/>
      <c r="AF50" s="91" t="s">
        <v>441</v>
      </c>
      <c r="AG50" s="110"/>
      <c r="AH50" s="110"/>
    </row>
    <row r="51" spans="1:34" s="114" customFormat="1" ht="135" hidden="1">
      <c r="A51" s="71">
        <v>46</v>
      </c>
      <c r="B51" s="90" t="s">
        <v>438</v>
      </c>
      <c r="C51" s="91" t="s">
        <v>439</v>
      </c>
      <c r="D51" s="134" t="s">
        <v>495</v>
      </c>
      <c r="E51" s="75" t="s">
        <v>430</v>
      </c>
      <c r="F51" s="101" t="s">
        <v>431</v>
      </c>
      <c r="G51" s="122">
        <v>63000</v>
      </c>
      <c r="H51" s="105">
        <v>7000</v>
      </c>
      <c r="I51" s="123"/>
      <c r="J51" s="102"/>
      <c r="K51" s="103"/>
      <c r="L51" s="103"/>
      <c r="M51" s="102"/>
      <c r="N51" s="104"/>
      <c r="O51" s="104"/>
      <c r="P51" s="105"/>
      <c r="Q51" s="125"/>
      <c r="R51" s="125"/>
      <c r="S51" s="113"/>
      <c r="T51" s="104" t="s">
        <v>36</v>
      </c>
      <c r="U51" s="104" t="s">
        <v>67</v>
      </c>
      <c r="V51" s="116">
        <f t="shared" si="1"/>
        <v>70000</v>
      </c>
      <c r="W51" s="116"/>
      <c r="X51" s="116"/>
      <c r="Y51" s="116"/>
      <c r="Z51" s="116"/>
      <c r="AA51" s="116"/>
      <c r="AB51" s="116"/>
      <c r="AC51" s="116"/>
      <c r="AD51" s="116"/>
      <c r="AE51" s="116"/>
      <c r="AF51" s="91" t="s">
        <v>441</v>
      </c>
      <c r="AG51" s="110"/>
      <c r="AH51" s="110"/>
    </row>
    <row r="52" spans="1:34" s="114" customFormat="1" ht="123">
      <c r="A52" s="71">
        <v>1</v>
      </c>
      <c r="B52" s="74" t="s">
        <v>438</v>
      </c>
      <c r="C52" s="127" t="s">
        <v>482</v>
      </c>
      <c r="D52" s="135" t="s">
        <v>483</v>
      </c>
      <c r="E52" s="74" t="s">
        <v>496</v>
      </c>
      <c r="F52" s="101" t="s">
        <v>431</v>
      </c>
      <c r="G52" s="122">
        <v>540093</v>
      </c>
      <c r="H52" s="136"/>
      <c r="I52" s="123"/>
      <c r="J52" s="102"/>
      <c r="K52" s="103"/>
      <c r="L52" s="103"/>
      <c r="M52" s="102"/>
      <c r="N52" s="104"/>
      <c r="O52" s="104"/>
      <c r="P52" s="105"/>
      <c r="Q52" s="125"/>
      <c r="R52" s="125"/>
      <c r="S52" s="113"/>
      <c r="T52" s="125"/>
      <c r="U52" s="125"/>
      <c r="V52" s="113"/>
      <c r="W52" s="137" t="s">
        <v>58</v>
      </c>
      <c r="X52" s="137" t="s">
        <v>450</v>
      </c>
      <c r="Y52" s="138">
        <v>540093</v>
      </c>
      <c r="Z52" s="116"/>
      <c r="AA52" s="116"/>
      <c r="AB52" s="116"/>
      <c r="AC52" s="116"/>
      <c r="AD52" s="116"/>
      <c r="AE52" s="116"/>
      <c r="AF52" s="91"/>
      <c r="AG52" s="110"/>
      <c r="AH52" s="110"/>
    </row>
    <row r="53" spans="1:34" s="114" customFormat="1" ht="135">
      <c r="A53" s="71">
        <v>2</v>
      </c>
      <c r="B53" s="90" t="s">
        <v>438</v>
      </c>
      <c r="C53" s="91" t="s">
        <v>439</v>
      </c>
      <c r="D53" s="139" t="s">
        <v>497</v>
      </c>
      <c r="E53" s="26" t="s">
        <v>498</v>
      </c>
      <c r="F53" s="101" t="s">
        <v>431</v>
      </c>
      <c r="G53" s="122">
        <v>731125</v>
      </c>
      <c r="H53" s="136"/>
      <c r="I53" s="123"/>
      <c r="J53" s="102"/>
      <c r="K53" s="103"/>
      <c r="L53" s="103"/>
      <c r="M53" s="102"/>
      <c r="N53" s="104"/>
      <c r="O53" s="104"/>
      <c r="P53" s="105"/>
      <c r="Q53" s="125"/>
      <c r="R53" s="125"/>
      <c r="S53" s="113"/>
      <c r="T53" s="104"/>
      <c r="U53" s="104"/>
      <c r="V53" s="113"/>
      <c r="W53" s="140" t="s">
        <v>36</v>
      </c>
      <c r="X53" s="140" t="s">
        <v>67</v>
      </c>
      <c r="Y53" s="138">
        <v>731125</v>
      </c>
      <c r="Z53" s="116"/>
      <c r="AA53" s="116"/>
      <c r="AB53" s="116"/>
      <c r="AC53" s="116"/>
      <c r="AD53" s="116"/>
      <c r="AE53" s="116"/>
      <c r="AF53" s="91"/>
      <c r="AG53" s="110"/>
      <c r="AH53" s="110"/>
    </row>
    <row r="54" spans="1:34" s="114" customFormat="1" ht="123">
      <c r="A54" s="71">
        <v>3</v>
      </c>
      <c r="B54" s="74" t="s">
        <v>438</v>
      </c>
      <c r="C54" s="127" t="s">
        <v>482</v>
      </c>
      <c r="D54" s="141" t="s">
        <v>499</v>
      </c>
      <c r="E54" s="74" t="s">
        <v>500</v>
      </c>
      <c r="F54" s="101" t="s">
        <v>431</v>
      </c>
      <c r="G54" s="122">
        <v>278812</v>
      </c>
      <c r="H54" s="136"/>
      <c r="I54" s="123"/>
      <c r="J54" s="102"/>
      <c r="K54" s="103"/>
      <c r="L54" s="103"/>
      <c r="M54" s="102"/>
      <c r="N54" s="104"/>
      <c r="O54" s="104"/>
      <c r="P54" s="105"/>
      <c r="Q54" s="125"/>
      <c r="R54" s="125"/>
      <c r="S54" s="113"/>
      <c r="T54" s="104"/>
      <c r="U54" s="104"/>
      <c r="V54" s="113"/>
      <c r="W54" s="140" t="s">
        <v>36</v>
      </c>
      <c r="X54" s="140" t="s">
        <v>67</v>
      </c>
      <c r="Y54" s="138">
        <v>278812</v>
      </c>
      <c r="Z54" s="104" t="s">
        <v>58</v>
      </c>
      <c r="AA54" s="104" t="s">
        <v>450</v>
      </c>
      <c r="AB54" s="116">
        <v>286185</v>
      </c>
      <c r="AC54" s="116"/>
      <c r="AD54" s="116"/>
      <c r="AE54" s="116"/>
      <c r="AF54" s="91"/>
      <c r="AG54" s="110"/>
      <c r="AH54" s="142" t="s">
        <v>501</v>
      </c>
    </row>
    <row r="55" spans="1:34" s="114" customFormat="1" ht="135">
      <c r="A55" s="71">
        <v>4</v>
      </c>
      <c r="B55" s="90" t="s">
        <v>438</v>
      </c>
      <c r="C55" s="91" t="s">
        <v>439</v>
      </c>
      <c r="D55" s="141" t="s">
        <v>502</v>
      </c>
      <c r="E55" s="75" t="s">
        <v>430</v>
      </c>
      <c r="F55" s="101" t="s">
        <v>431</v>
      </c>
      <c r="G55" s="122">
        <v>923182</v>
      </c>
      <c r="H55" s="136"/>
      <c r="I55" s="123"/>
      <c r="J55" s="102"/>
      <c r="K55" s="103"/>
      <c r="L55" s="103"/>
      <c r="M55" s="102"/>
      <c r="N55" s="104"/>
      <c r="O55" s="104"/>
      <c r="P55" s="105"/>
      <c r="Q55" s="125"/>
      <c r="R55" s="125"/>
      <c r="S55" s="113"/>
      <c r="T55" s="104"/>
      <c r="U55" s="104"/>
      <c r="V55" s="113"/>
      <c r="W55" s="140" t="s">
        <v>36</v>
      </c>
      <c r="X55" s="140" t="s">
        <v>67</v>
      </c>
      <c r="Y55" s="138">
        <v>923182</v>
      </c>
      <c r="Z55" s="104"/>
      <c r="AA55" s="104"/>
      <c r="AB55" s="116"/>
      <c r="AC55" s="116"/>
      <c r="AD55" s="116"/>
      <c r="AE55" s="116"/>
      <c r="AF55" s="91"/>
      <c r="AG55" s="110"/>
      <c r="AH55" s="143"/>
    </row>
    <row r="56" spans="1:34" s="114" customFormat="1" ht="135">
      <c r="A56" s="71">
        <v>5</v>
      </c>
      <c r="B56" s="90" t="s">
        <v>438</v>
      </c>
      <c r="C56" s="91" t="s">
        <v>439</v>
      </c>
      <c r="D56" s="141" t="s">
        <v>503</v>
      </c>
      <c r="E56" s="75" t="s">
        <v>430</v>
      </c>
      <c r="F56" s="101" t="s">
        <v>431</v>
      </c>
      <c r="G56" s="122">
        <v>97000</v>
      </c>
      <c r="H56" s="136"/>
      <c r="I56" s="123"/>
      <c r="J56" s="102"/>
      <c r="K56" s="103"/>
      <c r="L56" s="103"/>
      <c r="M56" s="102"/>
      <c r="N56" s="104"/>
      <c r="O56" s="104"/>
      <c r="P56" s="105"/>
      <c r="Q56" s="125"/>
      <c r="R56" s="125"/>
      <c r="S56" s="113"/>
      <c r="T56" s="104"/>
      <c r="U56" s="104"/>
      <c r="V56" s="113"/>
      <c r="W56" s="140" t="s">
        <v>36</v>
      </c>
      <c r="X56" s="140" t="s">
        <v>67</v>
      </c>
      <c r="Y56" s="138">
        <v>97000</v>
      </c>
      <c r="Z56" s="104" t="s">
        <v>58</v>
      </c>
      <c r="AA56" s="104" t="s">
        <v>450</v>
      </c>
      <c r="AB56" s="116">
        <v>177888</v>
      </c>
      <c r="AC56" s="116"/>
      <c r="AD56" s="116"/>
      <c r="AE56" s="116"/>
      <c r="AF56" s="91"/>
      <c r="AG56" s="110"/>
      <c r="AH56" s="143" t="s">
        <v>504</v>
      </c>
    </row>
    <row r="57" spans="1:34" s="114" customFormat="1" ht="123">
      <c r="A57" s="71">
        <v>6</v>
      </c>
      <c r="B57" s="144" t="s">
        <v>438</v>
      </c>
      <c r="C57" s="145" t="s">
        <v>482</v>
      </c>
      <c r="D57" s="146" t="s">
        <v>505</v>
      </c>
      <c r="E57" s="144" t="s">
        <v>500</v>
      </c>
      <c r="F57" s="147" t="s">
        <v>431</v>
      </c>
      <c r="G57" s="148">
        <v>654797</v>
      </c>
      <c r="H57" s="149"/>
      <c r="I57" s="150"/>
      <c r="J57" s="151"/>
      <c r="K57" s="152"/>
      <c r="L57" s="152"/>
      <c r="M57" s="151"/>
      <c r="N57" s="153"/>
      <c r="O57" s="153"/>
      <c r="P57" s="154"/>
      <c r="Q57" s="155"/>
      <c r="R57" s="155"/>
      <c r="S57" s="156"/>
      <c r="T57" s="153"/>
      <c r="U57" s="153"/>
      <c r="V57" s="156"/>
      <c r="W57" s="157" t="s">
        <v>47</v>
      </c>
      <c r="X57" s="157" t="s">
        <v>243</v>
      </c>
      <c r="Y57" s="158">
        <v>654797</v>
      </c>
      <c r="Z57" s="159"/>
      <c r="AA57" s="159"/>
      <c r="AB57" s="158"/>
      <c r="AC57" s="158"/>
      <c r="AD57" s="158"/>
      <c r="AE57" s="158"/>
      <c r="AF57" s="160"/>
      <c r="AG57" s="161"/>
      <c r="AH57" s="162"/>
    </row>
    <row r="58" spans="1:34" s="114" customFormat="1" ht="135">
      <c r="A58" s="71">
        <v>7</v>
      </c>
      <c r="B58" s="90" t="s">
        <v>438</v>
      </c>
      <c r="C58" s="91" t="s">
        <v>439</v>
      </c>
      <c r="D58" s="141" t="s">
        <v>506</v>
      </c>
      <c r="E58" s="75" t="s">
        <v>430</v>
      </c>
      <c r="F58" s="101" t="s">
        <v>431</v>
      </c>
      <c r="G58" s="122">
        <v>520856</v>
      </c>
      <c r="H58" s="136"/>
      <c r="I58" s="123"/>
      <c r="J58" s="102"/>
      <c r="K58" s="103"/>
      <c r="L58" s="103"/>
      <c r="M58" s="102"/>
      <c r="N58" s="104"/>
      <c r="O58" s="104"/>
      <c r="P58" s="105"/>
      <c r="Q58" s="125"/>
      <c r="R58" s="125"/>
      <c r="S58" s="113"/>
      <c r="T58" s="104"/>
      <c r="U58" s="104"/>
      <c r="V58" s="113"/>
      <c r="W58" s="140" t="s">
        <v>36</v>
      </c>
      <c r="X58" s="140" t="s">
        <v>67</v>
      </c>
      <c r="Y58" s="138">
        <v>520856</v>
      </c>
      <c r="Z58" s="104" t="s">
        <v>58</v>
      </c>
      <c r="AA58" s="104" t="s">
        <v>450</v>
      </c>
      <c r="AB58" s="116">
        <v>781284</v>
      </c>
      <c r="AC58" s="116"/>
      <c r="AD58" s="116"/>
      <c r="AE58" s="116"/>
      <c r="AF58" s="91"/>
      <c r="AG58" s="110"/>
      <c r="AH58" s="142" t="s">
        <v>507</v>
      </c>
    </row>
    <row r="59" spans="1:34" s="114" customFormat="1" ht="135">
      <c r="A59" s="71">
        <v>8</v>
      </c>
      <c r="B59" s="90" t="s">
        <v>438</v>
      </c>
      <c r="C59" s="91" t="s">
        <v>439</v>
      </c>
      <c r="D59" s="135" t="s">
        <v>508</v>
      </c>
      <c r="E59" s="75" t="s">
        <v>430</v>
      </c>
      <c r="F59" s="101" t="s">
        <v>431</v>
      </c>
      <c r="G59" s="122">
        <v>328476</v>
      </c>
      <c r="H59" s="136"/>
      <c r="I59" s="123"/>
      <c r="J59" s="102"/>
      <c r="K59" s="103"/>
      <c r="L59" s="103"/>
      <c r="M59" s="102"/>
      <c r="N59" s="104"/>
      <c r="O59" s="104"/>
      <c r="P59" s="105"/>
      <c r="Q59" s="125"/>
      <c r="R59" s="125"/>
      <c r="S59" s="113"/>
      <c r="T59" s="104"/>
      <c r="U59" s="104"/>
      <c r="V59" s="113"/>
      <c r="W59" s="140" t="s">
        <v>36</v>
      </c>
      <c r="X59" s="140" t="s">
        <v>67</v>
      </c>
      <c r="Y59" s="138">
        <v>328476</v>
      </c>
      <c r="Z59" s="104" t="s">
        <v>58</v>
      </c>
      <c r="AA59" s="104" t="s">
        <v>450</v>
      </c>
      <c r="AB59" s="116">
        <v>492714</v>
      </c>
      <c r="AC59" s="116"/>
      <c r="AD59" s="116"/>
      <c r="AE59" s="116"/>
      <c r="AF59" s="91"/>
      <c r="AG59" s="110"/>
      <c r="AH59" s="143" t="s">
        <v>509</v>
      </c>
    </row>
    <row r="60" spans="1:34" s="114" customFormat="1" ht="123">
      <c r="A60" s="71">
        <v>9</v>
      </c>
      <c r="B60" s="90" t="s">
        <v>510</v>
      </c>
      <c r="C60" s="91" t="s">
        <v>511</v>
      </c>
      <c r="D60" s="163" t="s">
        <v>512</v>
      </c>
      <c r="E60" s="75" t="s">
        <v>513</v>
      </c>
      <c r="F60" s="101" t="s">
        <v>431</v>
      </c>
      <c r="G60" s="122">
        <v>670274</v>
      </c>
      <c r="H60" s="136"/>
      <c r="I60" s="123"/>
      <c r="J60" s="102"/>
      <c r="K60" s="103"/>
      <c r="L60" s="103"/>
      <c r="M60" s="102"/>
      <c r="N60" s="104"/>
      <c r="O60" s="104"/>
      <c r="P60" s="105"/>
      <c r="Q60" s="125"/>
      <c r="R60" s="125"/>
      <c r="S60" s="113"/>
      <c r="T60" s="104"/>
      <c r="U60" s="104"/>
      <c r="V60" s="113"/>
      <c r="W60" s="140" t="s">
        <v>36</v>
      </c>
      <c r="X60" s="140" t="s">
        <v>67</v>
      </c>
      <c r="Y60" s="138">
        <v>670274</v>
      </c>
      <c r="Z60" s="104" t="s">
        <v>58</v>
      </c>
      <c r="AA60" s="104" t="s">
        <v>450</v>
      </c>
      <c r="AB60" s="116">
        <v>718919</v>
      </c>
      <c r="AC60" s="116"/>
      <c r="AD60" s="116"/>
      <c r="AE60" s="116"/>
      <c r="AF60" s="91"/>
      <c r="AG60" s="110"/>
      <c r="AH60" s="142" t="s">
        <v>514</v>
      </c>
    </row>
    <row r="61" spans="1:34" s="114" customFormat="1" ht="135">
      <c r="A61" s="71">
        <v>10</v>
      </c>
      <c r="B61" s="90" t="s">
        <v>438</v>
      </c>
      <c r="C61" s="91" t="s">
        <v>439</v>
      </c>
      <c r="D61" s="164" t="s">
        <v>515</v>
      </c>
      <c r="E61" s="75" t="s">
        <v>430</v>
      </c>
      <c r="F61" s="101" t="s">
        <v>431</v>
      </c>
      <c r="G61" s="122">
        <v>114535</v>
      </c>
      <c r="H61" s="136"/>
      <c r="I61" s="123"/>
      <c r="J61" s="102"/>
      <c r="K61" s="103"/>
      <c r="L61" s="103"/>
      <c r="M61" s="102"/>
      <c r="N61" s="104"/>
      <c r="O61" s="104"/>
      <c r="P61" s="105"/>
      <c r="Q61" s="125"/>
      <c r="R61" s="125"/>
      <c r="S61" s="113"/>
      <c r="T61" s="104"/>
      <c r="U61" s="104"/>
      <c r="V61" s="113"/>
      <c r="W61" s="140" t="s">
        <v>36</v>
      </c>
      <c r="X61" s="140" t="s">
        <v>67</v>
      </c>
      <c r="Y61" s="138">
        <v>114535</v>
      </c>
      <c r="Z61" s="104" t="s">
        <v>58</v>
      </c>
      <c r="AA61" s="104" t="s">
        <v>450</v>
      </c>
      <c r="AB61" s="116">
        <v>171803</v>
      </c>
      <c r="AC61" s="116"/>
      <c r="AD61" s="116"/>
      <c r="AE61" s="116"/>
      <c r="AF61" s="91"/>
      <c r="AG61" s="110"/>
      <c r="AH61" s="143" t="s">
        <v>516</v>
      </c>
    </row>
    <row r="62" spans="1:34" s="114" customFormat="1" ht="123">
      <c r="A62" s="165">
        <v>11</v>
      </c>
      <c r="B62" s="144" t="s">
        <v>438</v>
      </c>
      <c r="C62" s="145" t="s">
        <v>482</v>
      </c>
      <c r="D62" s="146" t="s">
        <v>517</v>
      </c>
      <c r="E62" s="144" t="s">
        <v>500</v>
      </c>
      <c r="F62" s="147" t="s">
        <v>431</v>
      </c>
      <c r="G62" s="148">
        <v>822710</v>
      </c>
      <c r="H62" s="149"/>
      <c r="I62" s="150"/>
      <c r="J62" s="151"/>
      <c r="K62" s="152"/>
      <c r="L62" s="152"/>
      <c r="M62" s="151"/>
      <c r="N62" s="153"/>
      <c r="O62" s="153"/>
      <c r="P62" s="154"/>
      <c r="Q62" s="155"/>
      <c r="R62" s="155"/>
      <c r="S62" s="156"/>
      <c r="T62" s="153"/>
      <c r="U62" s="153"/>
      <c r="V62" s="156"/>
      <c r="W62" s="157" t="s">
        <v>47</v>
      </c>
      <c r="X62" s="157" t="s">
        <v>67</v>
      </c>
      <c r="Y62" s="158">
        <v>822710</v>
      </c>
      <c r="Z62" s="159"/>
      <c r="AA62" s="159"/>
      <c r="AB62" s="158"/>
      <c r="AC62" s="158"/>
      <c r="AD62" s="158"/>
      <c r="AE62" s="158"/>
      <c r="AF62" s="160"/>
      <c r="AG62" s="161"/>
      <c r="AH62" s="162"/>
    </row>
    <row r="63" spans="1:34" s="114" customFormat="1" ht="135">
      <c r="A63" s="71">
        <v>12</v>
      </c>
      <c r="B63" s="90" t="s">
        <v>438</v>
      </c>
      <c r="C63" s="91" t="s">
        <v>439</v>
      </c>
      <c r="D63" s="139" t="s">
        <v>518</v>
      </c>
      <c r="E63" s="75" t="s">
        <v>430</v>
      </c>
      <c r="F63" s="101" t="s">
        <v>431</v>
      </c>
      <c r="G63" s="122">
        <f t="shared" ref="G63:G68" si="2">AB63*95%</f>
        <v>1368000</v>
      </c>
      <c r="H63" s="105">
        <f t="shared" ref="H63:H68" si="3">AB63*5%</f>
        <v>72000</v>
      </c>
      <c r="I63" s="123"/>
      <c r="J63" s="102"/>
      <c r="K63" s="103"/>
      <c r="L63" s="103"/>
      <c r="M63" s="102"/>
      <c r="N63" s="104"/>
      <c r="O63" s="104"/>
      <c r="P63" s="105"/>
      <c r="Q63" s="125"/>
      <c r="R63" s="125"/>
      <c r="S63" s="113"/>
      <c r="T63" s="104"/>
      <c r="U63" s="104"/>
      <c r="V63" s="113"/>
      <c r="W63" s="116"/>
      <c r="X63" s="116"/>
      <c r="Y63" s="116"/>
      <c r="Z63" s="166" t="s">
        <v>36</v>
      </c>
      <c r="AA63" s="166" t="s">
        <v>67</v>
      </c>
      <c r="AB63" s="116">
        <v>1440000</v>
      </c>
      <c r="AC63" s="116"/>
      <c r="AD63" s="116"/>
      <c r="AE63" s="116"/>
      <c r="AF63" s="91"/>
      <c r="AG63" s="110"/>
      <c r="AH63" s="110"/>
    </row>
    <row r="64" spans="1:34" s="114" customFormat="1" ht="135">
      <c r="A64" s="71">
        <v>13</v>
      </c>
      <c r="B64" s="90" t="s">
        <v>438</v>
      </c>
      <c r="C64" s="91" t="s">
        <v>439</v>
      </c>
      <c r="D64" s="167" t="s">
        <v>519</v>
      </c>
      <c r="E64" s="75" t="s">
        <v>430</v>
      </c>
      <c r="F64" s="101" t="s">
        <v>431</v>
      </c>
      <c r="G64" s="122">
        <f t="shared" si="2"/>
        <v>190000</v>
      </c>
      <c r="H64" s="105">
        <f t="shared" si="3"/>
        <v>10000</v>
      </c>
      <c r="I64" s="123"/>
      <c r="J64" s="102"/>
      <c r="K64" s="103"/>
      <c r="L64" s="103"/>
      <c r="M64" s="102"/>
      <c r="N64" s="104"/>
      <c r="O64" s="104"/>
      <c r="P64" s="105"/>
      <c r="Q64" s="125"/>
      <c r="R64" s="125"/>
      <c r="S64" s="113"/>
      <c r="T64" s="104"/>
      <c r="U64" s="104"/>
      <c r="V64" s="113"/>
      <c r="W64" s="116"/>
      <c r="X64" s="116"/>
      <c r="Y64" s="116"/>
      <c r="Z64" s="166" t="s">
        <v>36</v>
      </c>
      <c r="AA64" s="166" t="s">
        <v>67</v>
      </c>
      <c r="AB64" s="116">
        <v>200000</v>
      </c>
      <c r="AC64" s="116"/>
      <c r="AD64" s="116"/>
      <c r="AE64" s="116"/>
      <c r="AF64" s="91"/>
      <c r="AG64" s="110"/>
      <c r="AH64" s="110"/>
    </row>
    <row r="65" spans="1:34" s="114" customFormat="1" ht="135">
      <c r="A65" s="71">
        <v>14</v>
      </c>
      <c r="B65" s="90" t="s">
        <v>438</v>
      </c>
      <c r="C65" s="91" t="s">
        <v>439</v>
      </c>
      <c r="D65" s="167" t="s">
        <v>520</v>
      </c>
      <c r="E65" s="75" t="s">
        <v>430</v>
      </c>
      <c r="F65" s="101" t="s">
        <v>431</v>
      </c>
      <c r="G65" s="122">
        <f t="shared" si="2"/>
        <v>142500</v>
      </c>
      <c r="H65" s="105">
        <f t="shared" si="3"/>
        <v>7500</v>
      </c>
      <c r="I65" s="123"/>
      <c r="J65" s="102"/>
      <c r="K65" s="103"/>
      <c r="L65" s="103"/>
      <c r="M65" s="102"/>
      <c r="N65" s="104"/>
      <c r="O65" s="104"/>
      <c r="P65" s="105"/>
      <c r="Q65" s="125"/>
      <c r="R65" s="125"/>
      <c r="S65" s="113"/>
      <c r="T65" s="104"/>
      <c r="U65" s="104"/>
      <c r="V65" s="113"/>
      <c r="W65" s="116"/>
      <c r="X65" s="116"/>
      <c r="Y65" s="116"/>
      <c r="Z65" s="166" t="s">
        <v>36</v>
      </c>
      <c r="AA65" s="166" t="s">
        <v>67</v>
      </c>
      <c r="AB65" s="116">
        <v>150000</v>
      </c>
      <c r="AC65" s="116"/>
      <c r="AD65" s="116"/>
      <c r="AE65" s="116"/>
      <c r="AF65" s="91"/>
      <c r="AG65" s="110"/>
      <c r="AH65" s="110"/>
    </row>
    <row r="66" spans="1:34" s="114" customFormat="1" ht="135">
      <c r="A66" s="71">
        <v>15</v>
      </c>
      <c r="B66" s="90" t="s">
        <v>438</v>
      </c>
      <c r="C66" s="91" t="s">
        <v>439</v>
      </c>
      <c r="D66" s="139" t="s">
        <v>521</v>
      </c>
      <c r="E66" s="75" t="s">
        <v>430</v>
      </c>
      <c r="F66" s="101" t="s">
        <v>431</v>
      </c>
      <c r="G66" s="122">
        <f t="shared" si="2"/>
        <v>1064000</v>
      </c>
      <c r="H66" s="105">
        <f t="shared" si="3"/>
        <v>56000</v>
      </c>
      <c r="I66" s="123"/>
      <c r="J66" s="102"/>
      <c r="K66" s="103"/>
      <c r="L66" s="103"/>
      <c r="M66" s="102"/>
      <c r="N66" s="104"/>
      <c r="O66" s="104"/>
      <c r="P66" s="105"/>
      <c r="Q66" s="125"/>
      <c r="R66" s="125"/>
      <c r="S66" s="113"/>
      <c r="T66" s="104"/>
      <c r="U66" s="104"/>
      <c r="V66" s="113"/>
      <c r="W66" s="116"/>
      <c r="X66" s="116"/>
      <c r="Y66" s="116"/>
      <c r="Z66" s="166" t="s">
        <v>36</v>
      </c>
      <c r="AA66" s="166" t="s">
        <v>67</v>
      </c>
      <c r="AB66" s="116">
        <v>1120000</v>
      </c>
      <c r="AC66" s="116"/>
      <c r="AD66" s="116"/>
      <c r="AE66" s="116"/>
      <c r="AF66" s="91"/>
      <c r="AG66" s="110"/>
      <c r="AH66" s="110"/>
    </row>
    <row r="67" spans="1:34" s="114" customFormat="1" ht="135">
      <c r="A67" s="71">
        <v>16</v>
      </c>
      <c r="B67" s="90" t="s">
        <v>438</v>
      </c>
      <c r="C67" s="91" t="s">
        <v>439</v>
      </c>
      <c r="D67" s="141" t="s">
        <v>522</v>
      </c>
      <c r="E67" s="75" t="s">
        <v>430</v>
      </c>
      <c r="F67" s="101" t="s">
        <v>431</v>
      </c>
      <c r="G67" s="122">
        <f t="shared" si="2"/>
        <v>152000</v>
      </c>
      <c r="H67" s="105">
        <f t="shared" si="3"/>
        <v>8000</v>
      </c>
      <c r="I67" s="123"/>
      <c r="J67" s="102"/>
      <c r="K67" s="103"/>
      <c r="L67" s="103"/>
      <c r="M67" s="102"/>
      <c r="N67" s="104"/>
      <c r="O67" s="104"/>
      <c r="P67" s="105"/>
      <c r="Q67" s="125"/>
      <c r="R67" s="125"/>
      <c r="S67" s="113"/>
      <c r="T67" s="104"/>
      <c r="U67" s="104"/>
      <c r="V67" s="113"/>
      <c r="W67" s="116"/>
      <c r="X67" s="116"/>
      <c r="Y67" s="116"/>
      <c r="Z67" s="166" t="s">
        <v>36</v>
      </c>
      <c r="AA67" s="166" t="s">
        <v>67</v>
      </c>
      <c r="AB67" s="116">
        <v>160000</v>
      </c>
      <c r="AC67" s="116"/>
      <c r="AD67" s="116"/>
      <c r="AE67" s="116"/>
      <c r="AF67" s="91"/>
      <c r="AG67" s="110"/>
      <c r="AH67" s="110"/>
    </row>
    <row r="68" spans="1:34" s="114" customFormat="1" ht="135">
      <c r="A68" s="71">
        <v>17</v>
      </c>
      <c r="B68" s="90" t="s">
        <v>438</v>
      </c>
      <c r="C68" s="91" t="s">
        <v>439</v>
      </c>
      <c r="D68" s="168" t="s">
        <v>523</v>
      </c>
      <c r="E68" s="75" t="s">
        <v>430</v>
      </c>
      <c r="F68" s="101" t="s">
        <v>431</v>
      </c>
      <c r="G68" s="122">
        <f t="shared" si="2"/>
        <v>142500</v>
      </c>
      <c r="H68" s="105">
        <f t="shared" si="3"/>
        <v>7500</v>
      </c>
      <c r="I68" s="123"/>
      <c r="J68" s="102"/>
      <c r="K68" s="103"/>
      <c r="L68" s="103"/>
      <c r="M68" s="102"/>
      <c r="N68" s="104"/>
      <c r="O68" s="104"/>
      <c r="P68" s="105"/>
      <c r="Q68" s="125"/>
      <c r="R68" s="125"/>
      <c r="S68" s="113"/>
      <c r="T68" s="104"/>
      <c r="U68" s="104"/>
      <c r="V68" s="113"/>
      <c r="W68" s="116"/>
      <c r="X68" s="116"/>
      <c r="Y68" s="116"/>
      <c r="Z68" s="166" t="s">
        <v>36</v>
      </c>
      <c r="AA68" s="166" t="s">
        <v>67</v>
      </c>
      <c r="AB68" s="116">
        <v>150000</v>
      </c>
      <c r="AC68" s="116"/>
      <c r="AD68" s="116"/>
      <c r="AE68" s="116"/>
      <c r="AF68" s="91"/>
      <c r="AG68" s="110"/>
      <c r="AH68" s="110"/>
    </row>
    <row r="69" spans="1:34" s="114" customFormat="1" ht="135">
      <c r="A69" s="71">
        <v>18</v>
      </c>
      <c r="B69" s="90" t="s">
        <v>438</v>
      </c>
      <c r="C69" s="91" t="s">
        <v>439</v>
      </c>
      <c r="D69" s="169" t="s">
        <v>524</v>
      </c>
      <c r="E69" s="75" t="s">
        <v>430</v>
      </c>
      <c r="F69" s="101" t="s">
        <v>431</v>
      </c>
      <c r="G69" s="122">
        <f>AE69*95%</f>
        <v>331234.59999999998</v>
      </c>
      <c r="H69" s="105">
        <f>AE69*5%</f>
        <v>17433.400000000001</v>
      </c>
      <c r="I69" s="123"/>
      <c r="J69" s="102"/>
      <c r="K69" s="103"/>
      <c r="L69" s="103"/>
      <c r="M69" s="102"/>
      <c r="N69" s="104"/>
      <c r="O69" s="104"/>
      <c r="P69" s="105"/>
      <c r="Q69" s="125"/>
      <c r="R69" s="125"/>
      <c r="S69" s="113"/>
      <c r="T69" s="104"/>
      <c r="U69" s="104"/>
      <c r="V69" s="113"/>
      <c r="W69" s="166"/>
      <c r="X69" s="166"/>
      <c r="Y69" s="116"/>
      <c r="Z69" s="96"/>
      <c r="AA69" s="96"/>
      <c r="AB69" s="116"/>
      <c r="AC69" s="170" t="s">
        <v>36</v>
      </c>
      <c r="AD69" s="170" t="s">
        <v>67</v>
      </c>
      <c r="AE69" s="116">
        <v>348668</v>
      </c>
      <c r="AF69" s="91"/>
      <c r="AG69" s="110"/>
      <c r="AH69" s="171"/>
    </row>
    <row r="70" spans="1:34" s="114" customFormat="1" ht="135">
      <c r="A70" s="71">
        <v>19</v>
      </c>
      <c r="B70" s="90" t="s">
        <v>438</v>
      </c>
      <c r="C70" s="91" t="s">
        <v>439</v>
      </c>
      <c r="D70" s="164" t="s">
        <v>525</v>
      </c>
      <c r="E70" s="75" t="s">
        <v>430</v>
      </c>
      <c r="F70" s="101" t="s">
        <v>431</v>
      </c>
      <c r="G70" s="122">
        <f>AE70*95%</f>
        <v>456000</v>
      </c>
      <c r="H70" s="105">
        <f>AE70*5%</f>
        <v>24000</v>
      </c>
      <c r="I70" s="123"/>
      <c r="J70" s="102"/>
      <c r="K70" s="103"/>
      <c r="L70" s="103"/>
      <c r="M70" s="102"/>
      <c r="N70" s="104"/>
      <c r="O70" s="104"/>
      <c r="P70" s="105"/>
      <c r="Q70" s="125"/>
      <c r="R70" s="125"/>
      <c r="S70" s="113"/>
      <c r="T70" s="104"/>
      <c r="U70" s="104"/>
      <c r="V70" s="113"/>
      <c r="W70" s="116"/>
      <c r="X70" s="116"/>
      <c r="Y70" s="116"/>
      <c r="Z70" s="116"/>
      <c r="AA70" s="116"/>
      <c r="AB70" s="116"/>
      <c r="AC70" s="170" t="s">
        <v>36</v>
      </c>
      <c r="AD70" s="170" t="s">
        <v>67</v>
      </c>
      <c r="AE70" s="116">
        <v>480000</v>
      </c>
      <c r="AF70" s="91"/>
      <c r="AG70" s="110"/>
      <c r="AH70" s="110"/>
    </row>
    <row r="71" spans="1:34" s="114" customFormat="1" ht="135">
      <c r="A71" s="71">
        <v>20</v>
      </c>
      <c r="B71" s="90" t="s">
        <v>438</v>
      </c>
      <c r="C71" s="91" t="s">
        <v>439</v>
      </c>
      <c r="D71" s="167" t="s">
        <v>526</v>
      </c>
      <c r="E71" s="75" t="s">
        <v>430</v>
      </c>
      <c r="F71" s="101" t="s">
        <v>431</v>
      </c>
      <c r="G71" s="122">
        <v>1026000</v>
      </c>
      <c r="H71" s="105">
        <v>54000</v>
      </c>
      <c r="I71" s="123"/>
      <c r="J71" s="102"/>
      <c r="K71" s="103"/>
      <c r="L71" s="103"/>
      <c r="M71" s="102"/>
      <c r="N71" s="104"/>
      <c r="O71" s="104"/>
      <c r="P71" s="105"/>
      <c r="Q71" s="125"/>
      <c r="R71" s="125"/>
      <c r="S71" s="113"/>
      <c r="T71" s="104"/>
      <c r="U71" s="104"/>
      <c r="V71" s="113"/>
      <c r="W71" s="116"/>
      <c r="X71" s="116"/>
      <c r="Y71" s="116"/>
      <c r="Z71" s="116"/>
      <c r="AA71" s="116"/>
      <c r="AB71" s="116"/>
      <c r="AC71" s="170" t="s">
        <v>36</v>
      </c>
      <c r="AD71" s="170" t="s">
        <v>67</v>
      </c>
      <c r="AE71" s="116">
        <f t="shared" ref="AE71:AE85" si="4">G71+H71</f>
        <v>1080000</v>
      </c>
      <c r="AF71" s="91"/>
      <c r="AG71" s="110"/>
      <c r="AH71" s="110"/>
    </row>
    <row r="72" spans="1:34" s="114" customFormat="1" ht="135">
      <c r="A72" s="71">
        <v>21</v>
      </c>
      <c r="B72" s="90" t="s">
        <v>438</v>
      </c>
      <c r="C72" s="91" t="s">
        <v>439</v>
      </c>
      <c r="D72" s="167" t="s">
        <v>527</v>
      </c>
      <c r="E72" s="75" t="s">
        <v>430</v>
      </c>
      <c r="F72" s="101" t="s">
        <v>431</v>
      </c>
      <c r="G72" s="122">
        <v>684000</v>
      </c>
      <c r="H72" s="105">
        <v>36000</v>
      </c>
      <c r="I72" s="123"/>
      <c r="J72" s="102"/>
      <c r="K72" s="103"/>
      <c r="L72" s="103"/>
      <c r="M72" s="102"/>
      <c r="N72" s="104"/>
      <c r="O72" s="104"/>
      <c r="P72" s="105"/>
      <c r="Q72" s="125"/>
      <c r="R72" s="125"/>
      <c r="S72" s="113"/>
      <c r="T72" s="104"/>
      <c r="U72" s="104"/>
      <c r="V72" s="113"/>
      <c r="W72" s="116"/>
      <c r="X72" s="116"/>
      <c r="Y72" s="116"/>
      <c r="Z72" s="116"/>
      <c r="AA72" s="116"/>
      <c r="AB72" s="116"/>
      <c r="AC72" s="170" t="s">
        <v>36</v>
      </c>
      <c r="AD72" s="170" t="s">
        <v>67</v>
      </c>
      <c r="AE72" s="116">
        <f t="shared" si="4"/>
        <v>720000</v>
      </c>
      <c r="AF72" s="91"/>
      <c r="AG72" s="110"/>
      <c r="AH72" s="110"/>
    </row>
    <row r="73" spans="1:34" s="114" customFormat="1" ht="135">
      <c r="A73" s="71">
        <v>22</v>
      </c>
      <c r="B73" s="90" t="s">
        <v>438</v>
      </c>
      <c r="C73" s="91" t="s">
        <v>439</v>
      </c>
      <c r="D73" s="168" t="s">
        <v>528</v>
      </c>
      <c r="E73" s="75" t="s">
        <v>430</v>
      </c>
      <c r="F73" s="101" t="s">
        <v>431</v>
      </c>
      <c r="G73" s="122">
        <v>484500</v>
      </c>
      <c r="H73" s="105">
        <v>25500</v>
      </c>
      <c r="I73" s="123"/>
      <c r="J73" s="102"/>
      <c r="K73" s="103"/>
      <c r="L73" s="103"/>
      <c r="M73" s="102"/>
      <c r="N73" s="104"/>
      <c r="O73" s="104"/>
      <c r="P73" s="105"/>
      <c r="Q73" s="125"/>
      <c r="R73" s="125"/>
      <c r="S73" s="113"/>
      <c r="T73" s="104"/>
      <c r="U73" s="104"/>
      <c r="V73" s="113"/>
      <c r="W73" s="116"/>
      <c r="X73" s="116"/>
      <c r="Y73" s="116"/>
      <c r="Z73" s="116"/>
      <c r="AA73" s="116"/>
      <c r="AB73" s="116"/>
      <c r="AC73" s="170" t="s">
        <v>36</v>
      </c>
      <c r="AD73" s="170" t="s">
        <v>67</v>
      </c>
      <c r="AE73" s="116">
        <f t="shared" si="4"/>
        <v>510000</v>
      </c>
      <c r="AF73" s="91"/>
      <c r="AG73" s="110"/>
      <c r="AH73" s="110"/>
    </row>
    <row r="74" spans="1:34" s="114" customFormat="1" ht="135">
      <c r="A74" s="71">
        <v>23</v>
      </c>
      <c r="B74" s="90" t="s">
        <v>438</v>
      </c>
      <c r="C74" s="91" t="s">
        <v>439</v>
      </c>
      <c r="D74" s="139" t="s">
        <v>529</v>
      </c>
      <c r="E74" s="75" t="s">
        <v>430</v>
      </c>
      <c r="F74" s="101" t="s">
        <v>431</v>
      </c>
      <c r="G74" s="122">
        <v>570000</v>
      </c>
      <c r="H74" s="105">
        <v>30000</v>
      </c>
      <c r="I74" s="123"/>
      <c r="J74" s="102"/>
      <c r="K74" s="103"/>
      <c r="L74" s="103"/>
      <c r="M74" s="102"/>
      <c r="N74" s="104"/>
      <c r="O74" s="104"/>
      <c r="P74" s="105"/>
      <c r="Q74" s="125"/>
      <c r="R74" s="125"/>
      <c r="S74" s="113"/>
      <c r="T74" s="104"/>
      <c r="U74" s="104"/>
      <c r="V74" s="113"/>
      <c r="W74" s="116"/>
      <c r="X74" s="116"/>
      <c r="Y74" s="116"/>
      <c r="Z74" s="116"/>
      <c r="AA74" s="116"/>
      <c r="AB74" s="116"/>
      <c r="AC74" s="170" t="s">
        <v>36</v>
      </c>
      <c r="AD74" s="170" t="s">
        <v>67</v>
      </c>
      <c r="AE74" s="116">
        <f t="shared" si="4"/>
        <v>600000</v>
      </c>
      <c r="AF74" s="91"/>
      <c r="AG74" s="110"/>
      <c r="AH74" s="110"/>
    </row>
    <row r="75" spans="1:34" s="114" customFormat="1" ht="135">
      <c r="A75" s="71">
        <v>24</v>
      </c>
      <c r="B75" s="90" t="s">
        <v>438</v>
      </c>
      <c r="C75" s="91" t="s">
        <v>439</v>
      </c>
      <c r="D75" s="141" t="s">
        <v>530</v>
      </c>
      <c r="E75" s="75" t="s">
        <v>430</v>
      </c>
      <c r="F75" s="101" t="s">
        <v>431</v>
      </c>
      <c r="G75" s="122">
        <v>342000</v>
      </c>
      <c r="H75" s="105">
        <v>18000</v>
      </c>
      <c r="I75" s="123"/>
      <c r="J75" s="102"/>
      <c r="K75" s="103"/>
      <c r="L75" s="103"/>
      <c r="M75" s="102"/>
      <c r="N75" s="104"/>
      <c r="O75" s="104"/>
      <c r="P75" s="105"/>
      <c r="Q75" s="125"/>
      <c r="R75" s="125"/>
      <c r="S75" s="113"/>
      <c r="T75" s="104"/>
      <c r="U75" s="104"/>
      <c r="V75" s="113"/>
      <c r="W75" s="116"/>
      <c r="X75" s="116"/>
      <c r="Y75" s="116"/>
      <c r="Z75" s="116"/>
      <c r="AA75" s="116"/>
      <c r="AB75" s="116"/>
      <c r="AC75" s="170" t="s">
        <v>36</v>
      </c>
      <c r="AD75" s="170" t="s">
        <v>67</v>
      </c>
      <c r="AE75" s="116">
        <f t="shared" si="4"/>
        <v>360000</v>
      </c>
      <c r="AF75" s="91"/>
      <c r="AG75" s="110"/>
      <c r="AH75" s="110"/>
    </row>
    <row r="76" spans="1:34" s="114" customFormat="1" ht="135">
      <c r="A76" s="71">
        <v>25</v>
      </c>
      <c r="B76" s="90" t="s">
        <v>438</v>
      </c>
      <c r="C76" s="91" t="s">
        <v>439</v>
      </c>
      <c r="D76" s="167" t="s">
        <v>531</v>
      </c>
      <c r="E76" s="75" t="s">
        <v>430</v>
      </c>
      <c r="F76" s="101" t="s">
        <v>431</v>
      </c>
      <c r="G76" s="122">
        <v>285000</v>
      </c>
      <c r="H76" s="105">
        <v>15000</v>
      </c>
      <c r="I76" s="123"/>
      <c r="J76" s="102"/>
      <c r="K76" s="103"/>
      <c r="L76" s="103"/>
      <c r="M76" s="102"/>
      <c r="N76" s="104"/>
      <c r="O76" s="104"/>
      <c r="P76" s="105"/>
      <c r="Q76" s="125"/>
      <c r="R76" s="125"/>
      <c r="S76" s="113"/>
      <c r="T76" s="104"/>
      <c r="U76" s="104"/>
      <c r="V76" s="113"/>
      <c r="W76" s="116"/>
      <c r="X76" s="116"/>
      <c r="Y76" s="116"/>
      <c r="Z76" s="116"/>
      <c r="AA76" s="116"/>
      <c r="AB76" s="116"/>
      <c r="AC76" s="170" t="s">
        <v>36</v>
      </c>
      <c r="AD76" s="170" t="s">
        <v>67</v>
      </c>
      <c r="AE76" s="116">
        <f t="shared" si="4"/>
        <v>300000</v>
      </c>
      <c r="AF76" s="91"/>
      <c r="AG76" s="110"/>
      <c r="AH76" s="110"/>
    </row>
    <row r="77" spans="1:34" s="114" customFormat="1" ht="135">
      <c r="A77" s="71">
        <v>26</v>
      </c>
      <c r="B77" s="90" t="s">
        <v>438</v>
      </c>
      <c r="C77" s="91" t="s">
        <v>439</v>
      </c>
      <c r="D77" s="167" t="s">
        <v>532</v>
      </c>
      <c r="E77" s="75" t="s">
        <v>430</v>
      </c>
      <c r="F77" s="101" t="s">
        <v>431</v>
      </c>
      <c r="G77" s="122">
        <v>342000</v>
      </c>
      <c r="H77" s="105">
        <v>18000</v>
      </c>
      <c r="I77" s="123"/>
      <c r="J77" s="102"/>
      <c r="K77" s="103"/>
      <c r="L77" s="103"/>
      <c r="M77" s="102"/>
      <c r="N77" s="104"/>
      <c r="O77" s="104"/>
      <c r="P77" s="105"/>
      <c r="Q77" s="125"/>
      <c r="R77" s="125"/>
      <c r="S77" s="113"/>
      <c r="T77" s="104"/>
      <c r="U77" s="104"/>
      <c r="V77" s="113"/>
      <c r="W77" s="116"/>
      <c r="X77" s="116"/>
      <c r="Y77" s="116"/>
      <c r="Z77" s="116"/>
      <c r="AA77" s="116"/>
      <c r="AB77" s="116"/>
      <c r="AC77" s="170" t="s">
        <v>36</v>
      </c>
      <c r="AD77" s="170" t="s">
        <v>67</v>
      </c>
      <c r="AE77" s="116">
        <f t="shared" si="4"/>
        <v>360000</v>
      </c>
      <c r="AF77" s="91"/>
      <c r="AG77" s="110"/>
      <c r="AH77" s="110"/>
    </row>
    <row r="78" spans="1:34" s="114" customFormat="1" ht="135">
      <c r="A78" s="71">
        <v>27</v>
      </c>
      <c r="B78" s="90" t="s">
        <v>438</v>
      </c>
      <c r="C78" s="91" t="s">
        <v>439</v>
      </c>
      <c r="D78" s="167" t="s">
        <v>533</v>
      </c>
      <c r="E78" s="75" t="s">
        <v>430</v>
      </c>
      <c r="F78" s="101" t="s">
        <v>431</v>
      </c>
      <c r="G78" s="122">
        <v>997500</v>
      </c>
      <c r="H78" s="105">
        <v>52500</v>
      </c>
      <c r="I78" s="123"/>
      <c r="J78" s="102"/>
      <c r="K78" s="103"/>
      <c r="L78" s="103"/>
      <c r="M78" s="102"/>
      <c r="N78" s="104"/>
      <c r="O78" s="104"/>
      <c r="P78" s="105"/>
      <c r="Q78" s="125"/>
      <c r="R78" s="125"/>
      <c r="S78" s="113"/>
      <c r="T78" s="104"/>
      <c r="U78" s="104"/>
      <c r="V78" s="113"/>
      <c r="W78" s="116"/>
      <c r="X78" s="116"/>
      <c r="Y78" s="116"/>
      <c r="Z78" s="116"/>
      <c r="AA78" s="116"/>
      <c r="AB78" s="116"/>
      <c r="AC78" s="170" t="s">
        <v>36</v>
      </c>
      <c r="AD78" s="170" t="s">
        <v>67</v>
      </c>
      <c r="AE78" s="116">
        <f t="shared" si="4"/>
        <v>1050000</v>
      </c>
      <c r="AF78" s="91"/>
      <c r="AG78" s="110"/>
      <c r="AH78" s="110"/>
    </row>
    <row r="79" spans="1:34" s="114" customFormat="1" ht="123">
      <c r="A79" s="71">
        <v>28</v>
      </c>
      <c r="B79" s="74" t="s">
        <v>152</v>
      </c>
      <c r="C79" s="127" t="s">
        <v>534</v>
      </c>
      <c r="D79" s="135" t="s">
        <v>535</v>
      </c>
      <c r="E79" s="75" t="s">
        <v>536</v>
      </c>
      <c r="F79" s="101" t="s">
        <v>431</v>
      </c>
      <c r="G79" s="122">
        <v>285000</v>
      </c>
      <c r="H79" s="105">
        <v>15000</v>
      </c>
      <c r="I79" s="123"/>
      <c r="J79" s="102"/>
      <c r="K79" s="103"/>
      <c r="L79" s="103"/>
      <c r="M79" s="102"/>
      <c r="N79" s="104"/>
      <c r="O79" s="104"/>
      <c r="P79" s="105"/>
      <c r="Q79" s="125"/>
      <c r="R79" s="125"/>
      <c r="S79" s="113"/>
      <c r="T79" s="104"/>
      <c r="U79" s="104"/>
      <c r="V79" s="113"/>
      <c r="W79" s="116"/>
      <c r="X79" s="116"/>
      <c r="Y79" s="116"/>
      <c r="Z79" s="116"/>
      <c r="AA79" s="116"/>
      <c r="AB79" s="116"/>
      <c r="AC79" s="170" t="s">
        <v>36</v>
      </c>
      <c r="AD79" s="170" t="s">
        <v>67</v>
      </c>
      <c r="AE79" s="116">
        <f t="shared" si="4"/>
        <v>300000</v>
      </c>
      <c r="AF79" s="91"/>
      <c r="AG79" s="110"/>
      <c r="AH79" s="110"/>
    </row>
    <row r="80" spans="1:34" s="114" customFormat="1" ht="135">
      <c r="A80" s="71">
        <v>29</v>
      </c>
      <c r="B80" s="90" t="s">
        <v>438</v>
      </c>
      <c r="C80" s="91" t="s">
        <v>439</v>
      </c>
      <c r="D80" s="168" t="s">
        <v>537</v>
      </c>
      <c r="E80" s="75" t="s">
        <v>430</v>
      </c>
      <c r="F80" s="101" t="s">
        <v>431</v>
      </c>
      <c r="G80" s="122">
        <v>342000</v>
      </c>
      <c r="H80" s="105">
        <v>18000</v>
      </c>
      <c r="I80" s="123"/>
      <c r="J80" s="102"/>
      <c r="K80" s="103"/>
      <c r="L80" s="103"/>
      <c r="M80" s="102"/>
      <c r="N80" s="104"/>
      <c r="O80" s="104"/>
      <c r="P80" s="105"/>
      <c r="Q80" s="125"/>
      <c r="R80" s="125"/>
      <c r="S80" s="113"/>
      <c r="T80" s="104"/>
      <c r="U80" s="104"/>
      <c r="V80" s="113"/>
      <c r="W80" s="116"/>
      <c r="X80" s="116"/>
      <c r="Y80" s="116"/>
      <c r="Z80" s="116"/>
      <c r="AA80" s="116"/>
      <c r="AB80" s="116"/>
      <c r="AC80" s="170" t="s">
        <v>36</v>
      </c>
      <c r="AD80" s="170" t="s">
        <v>67</v>
      </c>
      <c r="AE80" s="116">
        <f t="shared" si="4"/>
        <v>360000</v>
      </c>
      <c r="AF80" s="91"/>
      <c r="AG80" s="110"/>
      <c r="AH80" s="110"/>
    </row>
    <row r="81" spans="1:34" s="114" customFormat="1" ht="135">
      <c r="A81" s="71">
        <v>30</v>
      </c>
      <c r="B81" s="90" t="s">
        <v>438</v>
      </c>
      <c r="C81" s="91" t="s">
        <v>439</v>
      </c>
      <c r="D81" s="135" t="s">
        <v>538</v>
      </c>
      <c r="E81" s="75" t="s">
        <v>539</v>
      </c>
      <c r="F81" s="101" t="s">
        <v>431</v>
      </c>
      <c r="G81" s="122">
        <v>57000</v>
      </c>
      <c r="H81" s="105">
        <v>3000</v>
      </c>
      <c r="I81" s="123"/>
      <c r="J81" s="102"/>
      <c r="K81" s="103"/>
      <c r="L81" s="103"/>
      <c r="M81" s="102"/>
      <c r="N81" s="104"/>
      <c r="O81" s="104"/>
      <c r="P81" s="105"/>
      <c r="Q81" s="125"/>
      <c r="R81" s="125"/>
      <c r="S81" s="113"/>
      <c r="T81" s="104"/>
      <c r="U81" s="104"/>
      <c r="V81" s="113"/>
      <c r="W81" s="116"/>
      <c r="X81" s="116"/>
      <c r="Y81" s="116"/>
      <c r="Z81" s="116"/>
      <c r="AA81" s="116"/>
      <c r="AB81" s="116"/>
      <c r="AC81" s="170" t="s">
        <v>36</v>
      </c>
      <c r="AD81" s="170" t="s">
        <v>67</v>
      </c>
      <c r="AE81" s="116">
        <f t="shared" si="4"/>
        <v>60000</v>
      </c>
      <c r="AF81" s="91"/>
      <c r="AG81" s="110"/>
      <c r="AH81" s="110"/>
    </row>
    <row r="82" spans="1:34" s="114" customFormat="1" ht="135">
      <c r="A82" s="71">
        <v>31</v>
      </c>
      <c r="B82" s="90" t="s">
        <v>438</v>
      </c>
      <c r="C82" s="91" t="s">
        <v>439</v>
      </c>
      <c r="D82" s="141" t="s">
        <v>540</v>
      </c>
      <c r="E82" s="75" t="s">
        <v>430</v>
      </c>
      <c r="F82" s="101" t="s">
        <v>431</v>
      </c>
      <c r="G82" s="122">
        <v>57000</v>
      </c>
      <c r="H82" s="105">
        <v>3000</v>
      </c>
      <c r="I82" s="123"/>
      <c r="J82" s="102"/>
      <c r="K82" s="103"/>
      <c r="L82" s="103"/>
      <c r="M82" s="102"/>
      <c r="N82" s="104"/>
      <c r="O82" s="104"/>
      <c r="P82" s="105"/>
      <c r="Q82" s="125"/>
      <c r="R82" s="125"/>
      <c r="S82" s="113"/>
      <c r="T82" s="104"/>
      <c r="U82" s="104"/>
      <c r="V82" s="113"/>
      <c r="W82" s="116"/>
      <c r="X82" s="116"/>
      <c r="Y82" s="116"/>
      <c r="Z82" s="116"/>
      <c r="AA82" s="116"/>
      <c r="AB82" s="116"/>
      <c r="AC82" s="170" t="s">
        <v>36</v>
      </c>
      <c r="AD82" s="170" t="s">
        <v>67</v>
      </c>
      <c r="AE82" s="116">
        <f t="shared" si="4"/>
        <v>60000</v>
      </c>
      <c r="AF82" s="91"/>
      <c r="AG82" s="110"/>
      <c r="AH82" s="110"/>
    </row>
    <row r="83" spans="1:34" s="114" customFormat="1" ht="135">
      <c r="A83" s="71">
        <v>32</v>
      </c>
      <c r="B83" s="90" t="s">
        <v>438</v>
      </c>
      <c r="C83" s="91" t="s">
        <v>439</v>
      </c>
      <c r="D83" s="167" t="s">
        <v>541</v>
      </c>
      <c r="E83" s="75" t="s">
        <v>430</v>
      </c>
      <c r="F83" s="101" t="s">
        <v>431</v>
      </c>
      <c r="G83" s="122">
        <f>AE83*95%</f>
        <v>342000</v>
      </c>
      <c r="H83" s="105">
        <f>AE83*5%</f>
        <v>18000</v>
      </c>
      <c r="I83" s="123"/>
      <c r="J83" s="102"/>
      <c r="K83" s="103"/>
      <c r="L83" s="103"/>
      <c r="M83" s="102"/>
      <c r="N83" s="104"/>
      <c r="O83" s="104"/>
      <c r="P83" s="105"/>
      <c r="Q83" s="125"/>
      <c r="R83" s="125"/>
      <c r="S83" s="113"/>
      <c r="T83" s="104"/>
      <c r="U83" s="104"/>
      <c r="V83" s="113"/>
      <c r="W83" s="116"/>
      <c r="X83" s="116"/>
      <c r="Y83" s="116"/>
      <c r="Z83" s="116"/>
      <c r="AA83" s="116"/>
      <c r="AB83" s="116"/>
      <c r="AC83" s="170" t="s">
        <v>36</v>
      </c>
      <c r="AD83" s="170" t="s">
        <v>67</v>
      </c>
      <c r="AE83" s="116">
        <v>360000</v>
      </c>
      <c r="AF83" s="91"/>
      <c r="AG83" s="110"/>
      <c r="AH83" s="110"/>
    </row>
    <row r="84" spans="1:34" s="114" customFormat="1" ht="135">
      <c r="A84" s="71">
        <v>33</v>
      </c>
      <c r="B84" s="90" t="s">
        <v>438</v>
      </c>
      <c r="C84" s="91" t="s">
        <v>439</v>
      </c>
      <c r="D84" s="167" t="s">
        <v>542</v>
      </c>
      <c r="E84" s="75" t="s">
        <v>430</v>
      </c>
      <c r="F84" s="101" t="s">
        <v>431</v>
      </c>
      <c r="G84" s="122">
        <v>427500</v>
      </c>
      <c r="H84" s="105">
        <v>22500</v>
      </c>
      <c r="I84" s="123"/>
      <c r="J84" s="102"/>
      <c r="K84" s="103"/>
      <c r="L84" s="103"/>
      <c r="M84" s="102"/>
      <c r="N84" s="104"/>
      <c r="O84" s="104"/>
      <c r="P84" s="105"/>
      <c r="Q84" s="125"/>
      <c r="R84" s="125"/>
      <c r="S84" s="113"/>
      <c r="T84" s="104"/>
      <c r="U84" s="104"/>
      <c r="V84" s="113"/>
      <c r="W84" s="116"/>
      <c r="X84" s="116"/>
      <c r="Y84" s="116"/>
      <c r="Z84" s="116"/>
      <c r="AA84" s="116"/>
      <c r="AB84" s="116"/>
      <c r="AC84" s="170" t="s">
        <v>36</v>
      </c>
      <c r="AD84" s="170" t="s">
        <v>67</v>
      </c>
      <c r="AE84" s="116">
        <f t="shared" si="4"/>
        <v>450000</v>
      </c>
      <c r="AF84" s="91"/>
      <c r="AG84" s="110"/>
      <c r="AH84" s="110"/>
    </row>
    <row r="85" spans="1:34" s="114" customFormat="1" ht="117.75" customHeight="1">
      <c r="A85" s="71">
        <v>34</v>
      </c>
      <c r="B85" s="72" t="s">
        <v>427</v>
      </c>
      <c r="C85" s="73" t="s">
        <v>428</v>
      </c>
      <c r="D85" s="135" t="s">
        <v>543</v>
      </c>
      <c r="E85" s="172" t="s">
        <v>544</v>
      </c>
      <c r="F85" s="101" t="s">
        <v>431</v>
      </c>
      <c r="G85" s="122">
        <v>380000</v>
      </c>
      <c r="H85" s="105">
        <v>20000</v>
      </c>
      <c r="I85" s="123"/>
      <c r="J85" s="102"/>
      <c r="K85" s="103"/>
      <c r="L85" s="103"/>
      <c r="M85" s="102"/>
      <c r="N85" s="104"/>
      <c r="O85" s="104"/>
      <c r="P85" s="105"/>
      <c r="Q85" s="125"/>
      <c r="R85" s="125"/>
      <c r="S85" s="113"/>
      <c r="T85" s="104"/>
      <c r="U85" s="104"/>
      <c r="V85" s="113"/>
      <c r="W85" s="116"/>
      <c r="X85" s="116"/>
      <c r="Y85" s="116"/>
      <c r="Z85" s="116"/>
      <c r="AA85" s="116"/>
      <c r="AB85" s="116"/>
      <c r="AC85" s="170" t="s">
        <v>36</v>
      </c>
      <c r="AD85" s="170" t="s">
        <v>67</v>
      </c>
      <c r="AE85" s="116">
        <f t="shared" si="4"/>
        <v>400000</v>
      </c>
      <c r="AF85" s="91"/>
      <c r="AG85" s="110"/>
      <c r="AH85" s="110"/>
    </row>
    <row r="86" spans="1:34" ht="23.25" customHeight="1">
      <c r="A86" s="173"/>
      <c r="B86" s="1176"/>
      <c r="C86" s="1177"/>
      <c r="D86" s="1177"/>
      <c r="E86" s="1178"/>
      <c r="F86" s="101"/>
      <c r="G86" s="122"/>
      <c r="H86" s="102"/>
      <c r="I86" s="122"/>
      <c r="J86" s="102"/>
      <c r="K86" s="103"/>
      <c r="L86" s="103"/>
      <c r="M86" s="102">
        <v>26131</v>
      </c>
      <c r="N86" s="103"/>
      <c r="O86" s="103"/>
      <c r="P86" s="105"/>
      <c r="Q86" s="104"/>
      <c r="R86" s="104"/>
      <c r="S86" s="113"/>
      <c r="T86" s="105"/>
      <c r="U86" s="105"/>
      <c r="AF86" s="74"/>
      <c r="AG86" s="174"/>
      <c r="AH86" s="174"/>
    </row>
    <row r="87" spans="1:34" ht="36" customHeight="1">
      <c r="A87" s="83"/>
      <c r="B87" s="1179" t="s">
        <v>98</v>
      </c>
      <c r="C87" s="1179"/>
      <c r="D87" s="1179"/>
      <c r="E87" s="1179"/>
      <c r="F87" s="175"/>
      <c r="G87" s="176">
        <f>SUM(G6:G85)</f>
        <v>25332964.360000003</v>
      </c>
      <c r="H87" s="176">
        <f>SUM(H6:H31)</f>
        <v>811715.45</v>
      </c>
      <c r="I87" s="176"/>
      <c r="J87" s="177"/>
      <c r="K87" s="178"/>
      <c r="L87" s="178"/>
      <c r="M87" s="176">
        <f>SUM(M6:M86)</f>
        <v>1993323</v>
      </c>
      <c r="N87" s="178"/>
      <c r="O87" s="178"/>
      <c r="P87" s="179">
        <f ca="1">SUM(P6:P87)</f>
        <v>1994986</v>
      </c>
      <c r="Q87" s="180"/>
      <c r="R87" s="180"/>
      <c r="S87" s="176">
        <f>SUM(S32:S51)</f>
        <v>0</v>
      </c>
      <c r="T87" s="176"/>
      <c r="U87" s="176"/>
      <c r="V87" s="105">
        <f>SUM(V32:V51)</f>
        <v>3673434.2189999996</v>
      </c>
      <c r="W87" s="105"/>
      <c r="X87" s="105"/>
      <c r="Y87" s="181">
        <f>SUM(Y6:Y85)</f>
        <v>5681860</v>
      </c>
      <c r="Z87" s="105"/>
      <c r="AA87" s="105"/>
      <c r="AB87" s="181">
        <f>SUM(AB6:AB85)</f>
        <v>5848793</v>
      </c>
      <c r="AC87" s="105"/>
      <c r="AD87" s="105"/>
      <c r="AE87" s="181">
        <f>SUM(AE6:AE85)</f>
        <v>7798668</v>
      </c>
      <c r="AF87" s="74"/>
      <c r="AG87" s="106"/>
      <c r="AH87" s="106"/>
    </row>
    <row r="88" spans="1:34" ht="21">
      <c r="A88" s="1180" t="s">
        <v>545</v>
      </c>
      <c r="B88" s="1181"/>
      <c r="C88" s="1181"/>
      <c r="D88" s="1181"/>
      <c r="E88" s="1181"/>
      <c r="F88" s="1181"/>
      <c r="G88" s="1181"/>
      <c r="H88" s="1181"/>
      <c r="I88" s="1181"/>
      <c r="J88" s="1181"/>
      <c r="K88" s="1181"/>
      <c r="L88" s="1181"/>
      <c r="M88" s="1181"/>
      <c r="N88" s="1181"/>
      <c r="O88" s="1181"/>
      <c r="P88" s="1181"/>
      <c r="Q88" s="1181"/>
      <c r="R88" s="1181"/>
      <c r="S88" s="1181"/>
      <c r="T88" s="1181"/>
      <c r="U88" s="1181"/>
      <c r="V88" s="1181"/>
      <c r="W88" s="1181"/>
      <c r="X88" s="1181"/>
      <c r="Y88" s="1181"/>
      <c r="Z88" s="1181"/>
      <c r="AA88" s="1181"/>
      <c r="AB88" s="1181"/>
      <c r="AC88" s="1181"/>
      <c r="AD88" s="1181"/>
      <c r="AE88" s="1181"/>
      <c r="AF88" s="1181"/>
      <c r="AG88" s="1181"/>
      <c r="AH88" s="1181"/>
    </row>
    <row r="89" spans="1:34" ht="123">
      <c r="A89" s="182">
        <v>1</v>
      </c>
      <c r="B89" s="144" t="s">
        <v>546</v>
      </c>
      <c r="C89" s="144" t="s">
        <v>547</v>
      </c>
      <c r="D89" s="183" t="s">
        <v>548</v>
      </c>
      <c r="E89" s="144" t="s">
        <v>549</v>
      </c>
      <c r="F89" s="147" t="s">
        <v>431</v>
      </c>
      <c r="G89" s="155"/>
      <c r="H89" s="155"/>
      <c r="I89" s="155"/>
      <c r="J89" s="155"/>
      <c r="K89" s="184"/>
      <c r="L89" s="184"/>
      <c r="M89" s="155"/>
      <c r="N89" s="155"/>
      <c r="O89" s="155"/>
      <c r="P89" s="155"/>
      <c r="Q89" s="155"/>
      <c r="R89" s="155"/>
      <c r="S89" s="155"/>
      <c r="T89" s="155"/>
      <c r="U89" s="155"/>
      <c r="V89" s="155"/>
      <c r="W89" s="155"/>
      <c r="X89" s="155"/>
      <c r="Y89" s="155"/>
      <c r="Z89" s="155" t="s">
        <v>58</v>
      </c>
      <c r="AA89" s="155" t="s">
        <v>59</v>
      </c>
      <c r="AB89" s="156">
        <v>100000</v>
      </c>
      <c r="AC89" s="155"/>
      <c r="AD89" s="155"/>
      <c r="AE89" s="155"/>
      <c r="AF89" s="155"/>
      <c r="AG89" s="155"/>
      <c r="AH89" s="155"/>
    </row>
    <row r="90" spans="1:34" ht="135">
      <c r="A90" s="182">
        <v>2</v>
      </c>
      <c r="B90" s="185" t="s">
        <v>438</v>
      </c>
      <c r="C90" s="160" t="s">
        <v>439</v>
      </c>
      <c r="D90" s="186" t="s">
        <v>550</v>
      </c>
      <c r="E90" s="160" t="s">
        <v>551</v>
      </c>
      <c r="F90" s="187" t="s">
        <v>431</v>
      </c>
      <c r="G90" s="188"/>
      <c r="H90" s="188"/>
      <c r="I90" s="188"/>
      <c r="J90" s="188"/>
      <c r="K90" s="189"/>
      <c r="L90" s="189"/>
      <c r="M90" s="188"/>
      <c r="N90" s="188"/>
      <c r="O90" s="188"/>
      <c r="P90" s="188"/>
      <c r="Q90" s="188"/>
      <c r="R90" s="188"/>
      <c r="S90" s="188"/>
      <c r="T90" s="188"/>
      <c r="U90" s="188"/>
      <c r="V90" s="188"/>
      <c r="W90" s="188"/>
      <c r="X90" s="188"/>
      <c r="Y90" s="188"/>
      <c r="Z90" s="188" t="s">
        <v>36</v>
      </c>
      <c r="AA90" s="188" t="s">
        <v>75</v>
      </c>
      <c r="AB90" s="156">
        <v>1200000</v>
      </c>
      <c r="AC90" s="188"/>
      <c r="AD90" s="188"/>
      <c r="AE90" s="188"/>
      <c r="AF90" s="188"/>
      <c r="AG90" s="188"/>
      <c r="AH90" s="188"/>
    </row>
    <row r="91" spans="1:34" ht="135">
      <c r="A91" s="182">
        <v>3</v>
      </c>
      <c r="B91" s="190" t="s">
        <v>438</v>
      </c>
      <c r="C91" s="191" t="s">
        <v>439</v>
      </c>
      <c r="D91" s="192" t="s">
        <v>552</v>
      </c>
      <c r="E91" s="191" t="s">
        <v>551</v>
      </c>
      <c r="F91" s="147" t="s">
        <v>431</v>
      </c>
      <c r="G91" s="188"/>
      <c r="H91" s="188"/>
      <c r="I91" s="188"/>
      <c r="J91" s="188"/>
      <c r="K91" s="189"/>
      <c r="L91" s="189"/>
      <c r="M91" s="188"/>
      <c r="N91" s="188"/>
      <c r="O91" s="188"/>
      <c r="P91" s="188"/>
      <c r="Q91" s="188"/>
      <c r="R91" s="188"/>
      <c r="S91" s="188"/>
      <c r="T91" s="188"/>
      <c r="U91" s="188"/>
      <c r="V91" s="188"/>
      <c r="W91" s="188"/>
      <c r="X91" s="188"/>
      <c r="Y91" s="188"/>
      <c r="Z91" s="188" t="s">
        <v>36</v>
      </c>
      <c r="AA91" s="188" t="s">
        <v>75</v>
      </c>
      <c r="AB91" s="156">
        <v>300000</v>
      </c>
      <c r="AC91" s="188"/>
      <c r="AD91" s="188"/>
      <c r="AE91" s="188"/>
      <c r="AF91" s="188"/>
      <c r="AG91" s="188"/>
      <c r="AH91" s="188"/>
    </row>
    <row r="92" spans="1:34" ht="123">
      <c r="A92" s="182">
        <v>4</v>
      </c>
      <c r="B92" s="144" t="s">
        <v>546</v>
      </c>
      <c r="C92" s="144" t="s">
        <v>547</v>
      </c>
      <c r="D92" s="193" t="s">
        <v>553</v>
      </c>
      <c r="E92" s="144" t="s">
        <v>554</v>
      </c>
      <c r="F92" s="147" t="s">
        <v>431</v>
      </c>
      <c r="G92" s="155"/>
      <c r="H92" s="155"/>
      <c r="I92" s="155"/>
      <c r="J92" s="155"/>
      <c r="K92" s="184"/>
      <c r="L92" s="184"/>
      <c r="M92" s="155"/>
      <c r="N92" s="155"/>
      <c r="O92" s="155"/>
      <c r="P92" s="155"/>
      <c r="Q92" s="155"/>
      <c r="R92" s="155"/>
      <c r="S92" s="155"/>
      <c r="T92" s="155"/>
      <c r="U92" s="155"/>
      <c r="V92" s="155"/>
      <c r="W92" s="155"/>
      <c r="X92" s="155"/>
      <c r="Y92" s="155"/>
      <c r="Z92" s="155" t="s">
        <v>58</v>
      </c>
      <c r="AA92" s="155" t="s">
        <v>59</v>
      </c>
      <c r="AB92" s="156">
        <v>3305934</v>
      </c>
      <c r="AC92" s="155"/>
      <c r="AD92" s="155"/>
      <c r="AE92" s="155"/>
      <c r="AF92" s="155"/>
      <c r="AG92" s="155"/>
      <c r="AH92" s="155"/>
    </row>
    <row r="93" spans="1:34">
      <c r="A93" s="194"/>
      <c r="B93" s="1182" t="s">
        <v>555</v>
      </c>
      <c r="C93" s="1183"/>
      <c r="D93" s="1183"/>
      <c r="E93" s="1184"/>
      <c r="F93" s="125"/>
      <c r="G93" s="125"/>
      <c r="H93" s="125"/>
      <c r="I93" s="125"/>
      <c r="J93" s="125"/>
      <c r="K93" s="195"/>
      <c r="L93" s="195"/>
      <c r="M93" s="125"/>
      <c r="N93" s="125"/>
      <c r="O93" s="125"/>
      <c r="P93" s="125"/>
      <c r="Q93" s="125"/>
      <c r="R93" s="125"/>
      <c r="S93" s="125"/>
      <c r="T93" s="125"/>
      <c r="U93" s="125"/>
      <c r="V93" s="125"/>
      <c r="W93" s="125"/>
      <c r="X93" s="125"/>
      <c r="Y93" s="125"/>
      <c r="Z93" s="125"/>
      <c r="AA93" s="125"/>
      <c r="AB93" s="196">
        <f>SUM(AB89:AB92)</f>
        <v>4905934</v>
      </c>
      <c r="AC93" s="125"/>
      <c r="AD93" s="125"/>
      <c r="AE93" s="125"/>
      <c r="AF93" s="125"/>
      <c r="AG93" s="125"/>
      <c r="AH93" s="125"/>
    </row>
    <row r="94" spans="1:34">
      <c r="A94" s="197"/>
      <c r="B94" s="198"/>
      <c r="C94" s="198"/>
      <c r="D94" s="114"/>
      <c r="E94" s="114"/>
      <c r="F94" s="114"/>
      <c r="G94" s="114"/>
      <c r="H94" s="114"/>
      <c r="I94" s="114"/>
      <c r="J94" s="114"/>
      <c r="K94" s="199"/>
      <c r="L94" s="199"/>
      <c r="N94" s="114"/>
      <c r="O94" s="114"/>
      <c r="P94" s="114"/>
      <c r="Q94" s="114"/>
      <c r="R94" s="114"/>
      <c r="S94" s="114"/>
      <c r="AF94" s="114"/>
      <c r="AG94" s="114"/>
      <c r="AH94" s="114"/>
    </row>
    <row r="95" spans="1:34">
      <c r="A95" s="197"/>
      <c r="B95" s="198"/>
      <c r="C95" s="198"/>
      <c r="D95" s="114"/>
      <c r="E95" s="114"/>
      <c r="F95" s="114"/>
      <c r="G95" s="114"/>
      <c r="H95" s="114"/>
      <c r="I95" s="114"/>
      <c r="J95" s="114"/>
      <c r="K95" s="199"/>
      <c r="L95" s="199"/>
      <c r="N95" s="114"/>
      <c r="O95" s="114"/>
      <c r="P95" s="114"/>
      <c r="Q95" s="114"/>
      <c r="R95" s="114"/>
      <c r="S95" s="114"/>
      <c r="AF95" s="114"/>
      <c r="AG95" s="114"/>
      <c r="AH95" s="114"/>
    </row>
    <row r="96" spans="1:34">
      <c r="A96" s="197"/>
      <c r="B96" s="198"/>
      <c r="C96" s="198"/>
      <c r="D96" s="114"/>
      <c r="E96" s="114"/>
      <c r="F96" s="114"/>
      <c r="G96" s="114"/>
      <c r="H96" s="114"/>
      <c r="I96" s="114"/>
      <c r="J96" s="114"/>
      <c r="K96" s="199"/>
      <c r="L96" s="199"/>
      <c r="N96" s="114"/>
      <c r="O96" s="114"/>
      <c r="P96" s="114"/>
      <c r="Q96" s="114"/>
      <c r="R96" s="114"/>
      <c r="S96" s="114"/>
      <c r="AF96" s="114"/>
      <c r="AG96" s="114"/>
      <c r="AH96" s="114"/>
    </row>
    <row r="97" spans="1:34">
      <c r="A97" s="197"/>
      <c r="B97" s="198"/>
      <c r="C97" s="198"/>
      <c r="D97" s="114"/>
      <c r="E97" s="114"/>
      <c r="F97" s="114"/>
      <c r="G97" s="114"/>
      <c r="H97" s="114"/>
      <c r="I97" s="114"/>
      <c r="J97" s="114"/>
      <c r="K97" s="199"/>
      <c r="L97" s="199"/>
      <c r="N97" s="114"/>
      <c r="O97" s="114"/>
      <c r="P97" s="114"/>
      <c r="Q97" s="114"/>
      <c r="R97" s="114"/>
      <c r="S97" s="114"/>
      <c r="AF97" s="114"/>
      <c r="AG97" s="114"/>
      <c r="AH97" s="114"/>
    </row>
    <row r="98" spans="1:34">
      <c r="A98" s="197"/>
      <c r="B98" s="198"/>
      <c r="C98" s="198"/>
      <c r="D98" s="114"/>
      <c r="E98" s="114"/>
      <c r="F98" s="114"/>
      <c r="G98" s="114"/>
      <c r="H98" s="114"/>
      <c r="I98" s="114"/>
      <c r="J98" s="114"/>
      <c r="K98" s="199"/>
      <c r="L98" s="199"/>
      <c r="N98" s="114"/>
      <c r="O98" s="114"/>
      <c r="P98" s="114"/>
      <c r="Q98" s="114"/>
      <c r="R98" s="114"/>
      <c r="S98" s="114"/>
      <c r="AF98" s="114"/>
      <c r="AG98" s="114"/>
      <c r="AH98" s="114"/>
    </row>
    <row r="99" spans="1:34">
      <c r="A99" s="197"/>
      <c r="B99" s="198"/>
      <c r="C99" s="198"/>
      <c r="D99" s="114"/>
      <c r="E99" s="114"/>
      <c r="F99" s="114"/>
      <c r="G99" s="114"/>
      <c r="H99" s="114"/>
      <c r="I99" s="114"/>
      <c r="J99" s="114"/>
      <c r="K99" s="199"/>
      <c r="L99" s="199"/>
      <c r="N99" s="114"/>
      <c r="O99" s="114"/>
      <c r="P99" s="114"/>
      <c r="Q99" s="114"/>
      <c r="R99" s="114"/>
      <c r="S99" s="114"/>
      <c r="AF99" s="114"/>
      <c r="AG99" s="114"/>
      <c r="AH99" s="114"/>
    </row>
    <row r="100" spans="1:34">
      <c r="A100" s="197"/>
      <c r="B100" s="198"/>
      <c r="C100" s="198"/>
      <c r="D100" s="114"/>
      <c r="E100" s="114"/>
      <c r="F100" s="114"/>
      <c r="G100" s="114"/>
      <c r="H100" s="114"/>
      <c r="I100" s="114"/>
      <c r="J100" s="114"/>
      <c r="K100" s="199"/>
      <c r="L100" s="199"/>
      <c r="N100" s="114"/>
      <c r="O100" s="114"/>
      <c r="P100" s="114"/>
      <c r="Q100" s="114"/>
      <c r="R100" s="114"/>
      <c r="S100" s="114"/>
      <c r="AF100" s="114"/>
      <c r="AG100" s="114"/>
      <c r="AH100" s="114"/>
    </row>
    <row r="101" spans="1:34">
      <c r="A101" s="197"/>
      <c r="B101" s="198"/>
      <c r="C101" s="198"/>
      <c r="D101" s="114"/>
      <c r="E101" s="114"/>
      <c r="F101" s="114"/>
      <c r="G101" s="114"/>
      <c r="H101" s="114"/>
      <c r="I101" s="114"/>
      <c r="J101" s="114"/>
      <c r="K101" s="199"/>
      <c r="L101" s="199"/>
      <c r="N101" s="114"/>
      <c r="O101" s="114"/>
      <c r="P101" s="114"/>
      <c r="Q101" s="114"/>
      <c r="R101" s="114"/>
      <c r="S101" s="114"/>
      <c r="AF101" s="114"/>
      <c r="AG101" s="114"/>
      <c r="AH101" s="114"/>
    </row>
    <row r="102" spans="1:34">
      <c r="A102" s="197"/>
      <c r="B102" s="198"/>
      <c r="C102" s="198"/>
      <c r="D102" s="114"/>
      <c r="E102" s="114"/>
      <c r="F102" s="114"/>
      <c r="G102" s="114"/>
      <c r="H102" s="114"/>
      <c r="I102" s="114"/>
      <c r="J102" s="114"/>
      <c r="K102" s="199"/>
      <c r="L102" s="199"/>
      <c r="N102" s="114"/>
      <c r="O102" s="114"/>
      <c r="P102" s="114"/>
      <c r="Q102" s="114"/>
      <c r="R102" s="114"/>
      <c r="S102" s="114"/>
      <c r="AF102" s="114"/>
      <c r="AG102" s="114"/>
      <c r="AH102" s="114"/>
    </row>
    <row r="103" spans="1:34">
      <c r="A103" s="197"/>
      <c r="B103" s="198"/>
      <c r="C103" s="198"/>
      <c r="D103" s="114"/>
      <c r="E103" s="114"/>
      <c r="F103" s="114"/>
      <c r="G103" s="114"/>
      <c r="H103" s="114"/>
      <c r="I103" s="114"/>
      <c r="J103" s="114"/>
      <c r="K103" s="199"/>
      <c r="L103" s="199"/>
      <c r="N103" s="114"/>
      <c r="O103" s="114"/>
      <c r="P103" s="114"/>
      <c r="Q103" s="114"/>
      <c r="R103" s="114"/>
      <c r="S103" s="114"/>
      <c r="AF103" s="114"/>
      <c r="AG103" s="114"/>
      <c r="AH103" s="114"/>
    </row>
    <row r="104" spans="1:34">
      <c r="A104" s="197"/>
      <c r="B104" s="198"/>
      <c r="C104" s="198"/>
      <c r="D104" s="114"/>
      <c r="E104" s="114"/>
      <c r="F104" s="114"/>
      <c r="G104" s="114"/>
      <c r="H104" s="114"/>
      <c r="I104" s="114"/>
      <c r="J104" s="114"/>
      <c r="K104" s="199"/>
      <c r="L104" s="199"/>
      <c r="N104" s="114"/>
      <c r="O104" s="114"/>
      <c r="P104" s="114"/>
      <c r="Q104" s="114"/>
      <c r="R104" s="114"/>
      <c r="S104" s="114"/>
      <c r="AF104" s="114"/>
      <c r="AG104" s="114"/>
      <c r="AH104" s="114"/>
    </row>
    <row r="105" spans="1:34">
      <c r="A105" s="197"/>
      <c r="B105" s="198"/>
      <c r="C105" s="198"/>
      <c r="D105" s="114"/>
      <c r="E105" s="114"/>
      <c r="F105" s="114"/>
      <c r="G105" s="114"/>
      <c r="H105" s="114"/>
      <c r="I105" s="114"/>
      <c r="J105" s="114"/>
      <c r="K105" s="199"/>
      <c r="L105" s="199"/>
      <c r="N105" s="114"/>
      <c r="O105" s="114"/>
      <c r="P105" s="114"/>
      <c r="Q105" s="114"/>
      <c r="R105" s="114"/>
      <c r="S105" s="114"/>
      <c r="AF105" s="114"/>
      <c r="AG105" s="114"/>
      <c r="AH105" s="114"/>
    </row>
    <row r="106" spans="1:34">
      <c r="A106" s="197"/>
      <c r="B106" s="198"/>
      <c r="C106" s="198"/>
      <c r="D106" s="114"/>
      <c r="E106" s="114"/>
      <c r="F106" s="114"/>
      <c r="G106" s="114"/>
      <c r="H106" s="114"/>
      <c r="I106" s="114"/>
      <c r="J106" s="114"/>
      <c r="K106" s="199"/>
      <c r="L106" s="199"/>
      <c r="N106" s="114"/>
      <c r="O106" s="114"/>
      <c r="P106" s="114"/>
      <c r="Q106" s="114"/>
      <c r="R106" s="114"/>
      <c r="S106" s="114"/>
      <c r="AF106" s="114"/>
      <c r="AG106" s="114"/>
      <c r="AH106" s="114"/>
    </row>
    <row r="107" spans="1:34">
      <c r="A107" s="197"/>
      <c r="B107" s="198"/>
      <c r="C107" s="198"/>
      <c r="D107" s="114"/>
      <c r="E107" s="114"/>
      <c r="F107" s="114"/>
      <c r="G107" s="114"/>
      <c r="H107" s="114"/>
      <c r="I107" s="114"/>
      <c r="J107" s="114"/>
      <c r="K107" s="199"/>
      <c r="L107" s="199"/>
      <c r="N107" s="114"/>
      <c r="O107" s="114"/>
      <c r="P107" s="114"/>
      <c r="Q107" s="114"/>
      <c r="R107" s="114"/>
      <c r="S107" s="114"/>
      <c r="AF107" s="114"/>
      <c r="AG107" s="114"/>
      <c r="AH107" s="114"/>
    </row>
    <row r="108" spans="1:34">
      <c r="A108" s="197"/>
      <c r="B108" s="198"/>
      <c r="C108" s="198"/>
      <c r="D108" s="114"/>
      <c r="E108" s="114"/>
      <c r="F108" s="114"/>
      <c r="G108" s="114"/>
      <c r="H108" s="114"/>
      <c r="I108" s="114"/>
      <c r="J108" s="114"/>
      <c r="K108" s="199"/>
      <c r="L108" s="199"/>
      <c r="N108" s="114"/>
      <c r="O108" s="114"/>
      <c r="P108" s="114"/>
      <c r="Q108" s="114"/>
      <c r="R108" s="114"/>
      <c r="S108" s="114"/>
      <c r="AF108" s="114"/>
      <c r="AG108" s="114"/>
      <c r="AH108" s="114"/>
    </row>
    <row r="109" spans="1:34">
      <c r="A109" s="197"/>
      <c r="B109" s="198"/>
      <c r="C109" s="198"/>
      <c r="D109" s="114"/>
      <c r="E109" s="114"/>
      <c r="F109" s="114"/>
      <c r="G109" s="114"/>
      <c r="H109" s="114"/>
      <c r="I109" s="114"/>
      <c r="J109" s="114"/>
      <c r="K109" s="199"/>
      <c r="L109" s="199"/>
      <c r="N109" s="114"/>
      <c r="O109" s="114"/>
      <c r="P109" s="114"/>
      <c r="Q109" s="114"/>
      <c r="R109" s="114"/>
      <c r="S109" s="114"/>
      <c r="AF109" s="114"/>
      <c r="AG109" s="114"/>
      <c r="AH109" s="114"/>
    </row>
    <row r="110" spans="1:34">
      <c r="A110" s="197"/>
      <c r="B110" s="198"/>
      <c r="C110" s="198"/>
      <c r="D110" s="114"/>
      <c r="E110" s="114"/>
      <c r="F110" s="114"/>
      <c r="G110" s="114"/>
      <c r="H110" s="114"/>
      <c r="I110" s="114"/>
      <c r="J110" s="114"/>
      <c r="K110" s="199"/>
      <c r="L110" s="199"/>
      <c r="N110" s="114"/>
      <c r="O110" s="114"/>
      <c r="P110" s="114"/>
      <c r="Q110" s="114"/>
      <c r="R110" s="114"/>
      <c r="S110" s="114"/>
      <c r="AF110" s="114"/>
      <c r="AG110" s="114"/>
      <c r="AH110" s="114"/>
    </row>
    <row r="111" spans="1:34">
      <c r="A111" s="197"/>
      <c r="B111" s="198"/>
      <c r="C111" s="198"/>
      <c r="D111" s="114"/>
      <c r="E111" s="114"/>
      <c r="F111" s="114"/>
      <c r="G111" s="114"/>
      <c r="H111" s="114"/>
      <c r="I111" s="114"/>
      <c r="J111" s="114"/>
      <c r="K111" s="199"/>
      <c r="L111" s="199"/>
      <c r="N111" s="114"/>
      <c r="O111" s="114"/>
      <c r="P111" s="114"/>
      <c r="Q111" s="114"/>
      <c r="R111" s="114"/>
      <c r="S111" s="114"/>
      <c r="AF111" s="114"/>
      <c r="AG111" s="114"/>
      <c r="AH111" s="114"/>
    </row>
    <row r="112" spans="1:34">
      <c r="A112" s="197"/>
      <c r="B112" s="198"/>
      <c r="C112" s="198"/>
      <c r="D112" s="114"/>
      <c r="E112" s="114"/>
      <c r="F112" s="114"/>
      <c r="G112" s="114"/>
      <c r="H112" s="114"/>
      <c r="I112" s="114"/>
      <c r="J112" s="114"/>
      <c r="K112" s="199"/>
      <c r="L112" s="199"/>
      <c r="N112" s="114"/>
      <c r="O112" s="114"/>
      <c r="P112" s="114"/>
      <c r="Q112" s="114"/>
      <c r="R112" s="114"/>
      <c r="S112" s="114"/>
      <c r="AF112" s="114"/>
      <c r="AG112" s="114"/>
      <c r="AH112" s="114"/>
    </row>
    <row r="113" spans="1:34">
      <c r="A113" s="197"/>
      <c r="B113" s="198"/>
      <c r="C113" s="198"/>
      <c r="D113" s="114"/>
      <c r="E113" s="114"/>
      <c r="F113" s="114"/>
      <c r="G113" s="114"/>
      <c r="H113" s="114"/>
      <c r="I113" s="114"/>
      <c r="J113" s="114"/>
      <c r="K113" s="199"/>
      <c r="L113" s="199"/>
      <c r="N113" s="114"/>
      <c r="O113" s="114"/>
      <c r="P113" s="114"/>
      <c r="Q113" s="114"/>
      <c r="R113" s="114"/>
      <c r="S113" s="114"/>
      <c r="AF113" s="114"/>
      <c r="AG113" s="114"/>
      <c r="AH113" s="114"/>
    </row>
    <row r="114" spans="1:34">
      <c r="A114" s="197"/>
      <c r="B114" s="198"/>
      <c r="C114" s="198"/>
      <c r="D114" s="114"/>
      <c r="E114" s="114"/>
      <c r="F114" s="114"/>
      <c r="G114" s="114"/>
      <c r="H114" s="114"/>
      <c r="I114" s="114"/>
      <c r="J114" s="114"/>
      <c r="K114" s="199"/>
      <c r="L114" s="199"/>
      <c r="N114" s="114"/>
      <c r="O114" s="114"/>
      <c r="P114" s="114"/>
      <c r="Q114" s="114"/>
      <c r="R114" s="114"/>
      <c r="S114" s="114"/>
      <c r="AF114" s="114"/>
      <c r="AG114" s="114"/>
      <c r="AH114" s="114"/>
    </row>
    <row r="115" spans="1:34">
      <c r="A115" s="197"/>
      <c r="B115" s="198"/>
      <c r="C115" s="198"/>
      <c r="D115" s="114"/>
      <c r="E115" s="114"/>
      <c r="F115" s="114"/>
      <c r="G115" s="114"/>
      <c r="H115" s="114"/>
      <c r="I115" s="114"/>
      <c r="J115" s="114"/>
      <c r="K115" s="199"/>
      <c r="L115" s="199"/>
      <c r="N115" s="114"/>
      <c r="O115" s="114"/>
      <c r="P115" s="114"/>
      <c r="Q115" s="114"/>
      <c r="R115" s="114"/>
      <c r="S115" s="114"/>
      <c r="AF115" s="114"/>
      <c r="AG115" s="114"/>
      <c r="AH115" s="114"/>
    </row>
    <row r="116" spans="1:34">
      <c r="A116" s="197"/>
      <c r="B116" s="198"/>
      <c r="C116" s="198"/>
      <c r="D116" s="114"/>
      <c r="E116" s="114"/>
      <c r="F116" s="114"/>
      <c r="G116" s="114"/>
      <c r="H116" s="114"/>
      <c r="I116" s="114"/>
      <c r="J116" s="114"/>
      <c r="K116" s="199"/>
      <c r="L116" s="199"/>
      <c r="N116" s="114"/>
      <c r="O116" s="114"/>
      <c r="P116" s="114"/>
      <c r="Q116" s="114"/>
      <c r="R116" s="114"/>
      <c r="S116" s="114"/>
      <c r="AF116" s="114"/>
      <c r="AG116" s="114"/>
      <c r="AH116" s="114"/>
    </row>
    <row r="117" spans="1:34">
      <c r="A117" s="197"/>
      <c r="B117" s="198"/>
      <c r="C117" s="198"/>
      <c r="D117" s="114"/>
      <c r="E117" s="114"/>
      <c r="F117" s="114"/>
      <c r="G117" s="114"/>
      <c r="H117" s="114"/>
      <c r="I117" s="114"/>
      <c r="J117" s="114"/>
      <c r="K117" s="199"/>
      <c r="L117" s="199"/>
      <c r="N117" s="114"/>
      <c r="O117" s="114"/>
      <c r="P117" s="114"/>
      <c r="Q117" s="114"/>
      <c r="R117" s="114"/>
      <c r="S117" s="114"/>
      <c r="AF117" s="114"/>
      <c r="AG117" s="114"/>
      <c r="AH117" s="114"/>
    </row>
    <row r="118" spans="1:34">
      <c r="A118" s="197"/>
      <c r="B118" s="198"/>
      <c r="C118" s="198"/>
      <c r="D118" s="114"/>
      <c r="E118" s="114"/>
      <c r="F118" s="114"/>
      <c r="G118" s="114"/>
      <c r="H118" s="114"/>
      <c r="I118" s="114"/>
      <c r="J118" s="114"/>
      <c r="K118" s="199"/>
      <c r="L118" s="199"/>
      <c r="N118" s="114"/>
      <c r="O118" s="114"/>
      <c r="P118" s="114"/>
      <c r="Q118" s="114"/>
      <c r="R118" s="114"/>
      <c r="S118" s="114"/>
      <c r="AF118" s="114"/>
      <c r="AG118" s="114"/>
      <c r="AH118" s="114"/>
    </row>
    <row r="119" spans="1:34">
      <c r="A119" s="197"/>
      <c r="B119" s="198"/>
      <c r="C119" s="198"/>
      <c r="D119" s="114"/>
      <c r="E119" s="114"/>
      <c r="F119" s="114"/>
      <c r="G119" s="114"/>
      <c r="H119" s="114"/>
      <c r="I119" s="114"/>
      <c r="J119" s="114"/>
      <c r="K119" s="199"/>
      <c r="L119" s="199"/>
      <c r="N119" s="114"/>
      <c r="O119" s="114"/>
      <c r="P119" s="114"/>
      <c r="Q119" s="114"/>
      <c r="R119" s="114"/>
      <c r="S119" s="114"/>
      <c r="AF119" s="114"/>
      <c r="AG119" s="114"/>
      <c r="AH119" s="114"/>
    </row>
    <row r="120" spans="1:34">
      <c r="A120" s="197"/>
      <c r="B120" s="198"/>
      <c r="C120" s="198"/>
      <c r="D120" s="114"/>
      <c r="E120" s="114"/>
      <c r="F120" s="114"/>
      <c r="G120" s="114"/>
      <c r="H120" s="114"/>
      <c r="I120" s="114"/>
      <c r="J120" s="114"/>
      <c r="K120" s="199"/>
      <c r="L120" s="199"/>
      <c r="N120" s="114"/>
      <c r="O120" s="114"/>
      <c r="P120" s="114"/>
      <c r="Q120" s="114"/>
      <c r="R120" s="114"/>
      <c r="S120" s="114"/>
      <c r="AF120" s="114"/>
      <c r="AG120" s="114"/>
      <c r="AH120" s="114"/>
    </row>
    <row r="121" spans="1:34">
      <c r="A121" s="197"/>
      <c r="B121" s="198"/>
      <c r="C121" s="198"/>
      <c r="D121" s="114"/>
      <c r="E121" s="114"/>
      <c r="F121" s="114"/>
      <c r="G121" s="114"/>
      <c r="H121" s="114"/>
      <c r="I121" s="114"/>
      <c r="J121" s="114"/>
      <c r="K121" s="199"/>
      <c r="L121" s="199"/>
      <c r="N121" s="114"/>
      <c r="O121" s="114"/>
      <c r="P121" s="114"/>
      <c r="Q121" s="114"/>
      <c r="R121" s="114"/>
      <c r="S121" s="114"/>
      <c r="AF121" s="114"/>
      <c r="AG121" s="114"/>
      <c r="AH121" s="114"/>
    </row>
    <row r="122" spans="1:34">
      <c r="A122" s="197"/>
      <c r="B122" s="198"/>
      <c r="C122" s="198"/>
      <c r="D122" s="114"/>
      <c r="E122" s="114"/>
      <c r="F122" s="114"/>
      <c r="G122" s="114"/>
      <c r="H122" s="114"/>
      <c r="I122" s="114"/>
      <c r="J122" s="114"/>
      <c r="K122" s="199"/>
      <c r="L122" s="199"/>
      <c r="N122" s="114"/>
      <c r="O122" s="114"/>
      <c r="P122" s="114"/>
      <c r="Q122" s="114"/>
      <c r="R122" s="114"/>
      <c r="S122" s="114"/>
      <c r="AF122" s="114"/>
      <c r="AG122" s="114"/>
      <c r="AH122" s="114"/>
    </row>
    <row r="123" spans="1:34">
      <c r="A123" s="197"/>
      <c r="B123" s="198"/>
      <c r="C123" s="198"/>
      <c r="D123" s="114"/>
      <c r="E123" s="114"/>
      <c r="F123" s="114"/>
      <c r="G123" s="114"/>
      <c r="H123" s="114"/>
      <c r="I123" s="114"/>
      <c r="J123" s="114"/>
      <c r="K123" s="199"/>
      <c r="L123" s="199"/>
      <c r="N123" s="114"/>
      <c r="O123" s="114"/>
      <c r="P123" s="114"/>
      <c r="Q123" s="114"/>
      <c r="R123" s="114"/>
      <c r="S123" s="114"/>
      <c r="AF123" s="114"/>
      <c r="AG123" s="114"/>
      <c r="AH123" s="114"/>
    </row>
    <row r="124" spans="1:34">
      <c r="A124" s="197"/>
      <c r="B124" s="198"/>
      <c r="C124" s="198"/>
      <c r="D124" s="114"/>
      <c r="E124" s="114"/>
      <c r="F124" s="114"/>
      <c r="G124" s="114"/>
      <c r="H124" s="114"/>
      <c r="I124" s="114"/>
      <c r="J124" s="114"/>
      <c r="K124" s="199"/>
      <c r="L124" s="199"/>
      <c r="N124" s="114"/>
      <c r="O124" s="114"/>
      <c r="P124" s="114"/>
      <c r="Q124" s="114"/>
      <c r="R124" s="114"/>
      <c r="S124" s="114"/>
      <c r="AF124" s="114"/>
      <c r="AG124" s="114"/>
      <c r="AH124" s="114"/>
    </row>
    <row r="125" spans="1:34">
      <c r="A125" s="197"/>
      <c r="B125" s="198"/>
      <c r="C125" s="198"/>
      <c r="D125" s="114"/>
      <c r="E125" s="114"/>
      <c r="F125" s="114"/>
      <c r="G125" s="114"/>
      <c r="H125" s="114"/>
      <c r="I125" s="114"/>
      <c r="J125" s="114"/>
      <c r="K125" s="199"/>
      <c r="L125" s="199"/>
      <c r="N125" s="114"/>
      <c r="O125" s="114"/>
      <c r="P125" s="114"/>
      <c r="Q125" s="114"/>
      <c r="R125" s="114"/>
      <c r="S125" s="114"/>
      <c r="AF125" s="114"/>
      <c r="AG125" s="114"/>
      <c r="AH125" s="114"/>
    </row>
    <row r="126" spans="1:34">
      <c r="A126" s="197"/>
      <c r="B126" s="198"/>
      <c r="C126" s="198"/>
      <c r="D126" s="114"/>
      <c r="E126" s="114"/>
      <c r="F126" s="114"/>
      <c r="G126" s="114"/>
      <c r="H126" s="114"/>
      <c r="I126" s="114"/>
      <c r="J126" s="114"/>
      <c r="K126" s="199"/>
      <c r="L126" s="199"/>
      <c r="N126" s="114"/>
      <c r="O126" s="114"/>
      <c r="P126" s="114"/>
      <c r="Q126" s="114"/>
      <c r="R126" s="114"/>
      <c r="S126" s="114"/>
      <c r="AF126" s="114"/>
      <c r="AG126" s="114"/>
      <c r="AH126" s="114"/>
    </row>
    <row r="127" spans="1:34">
      <c r="A127" s="197"/>
      <c r="B127" s="198"/>
      <c r="C127" s="198"/>
      <c r="D127" s="114"/>
      <c r="E127" s="114"/>
      <c r="F127" s="114"/>
      <c r="G127" s="114"/>
      <c r="H127" s="114"/>
      <c r="I127" s="114"/>
      <c r="J127" s="114"/>
      <c r="K127" s="199"/>
      <c r="L127" s="199"/>
      <c r="N127" s="114"/>
      <c r="O127" s="114"/>
      <c r="P127" s="114"/>
      <c r="Q127" s="114"/>
      <c r="R127" s="114"/>
      <c r="S127" s="114"/>
      <c r="AF127" s="114"/>
      <c r="AG127" s="114"/>
      <c r="AH127" s="114"/>
    </row>
    <row r="128" spans="1:34">
      <c r="A128" s="197"/>
      <c r="B128" s="198"/>
      <c r="C128" s="198"/>
      <c r="D128" s="114"/>
      <c r="E128" s="114"/>
      <c r="F128" s="114"/>
      <c r="G128" s="114"/>
      <c r="H128" s="114"/>
      <c r="I128" s="114"/>
      <c r="J128" s="114"/>
      <c r="K128" s="199"/>
      <c r="L128" s="199"/>
      <c r="N128" s="114"/>
      <c r="O128" s="114"/>
      <c r="P128" s="114"/>
      <c r="Q128" s="114"/>
      <c r="R128" s="114"/>
      <c r="S128" s="114"/>
      <c r="AF128" s="114"/>
      <c r="AG128" s="114"/>
      <c r="AH128" s="114"/>
    </row>
    <row r="129" spans="1:34">
      <c r="A129" s="197"/>
      <c r="B129" s="198"/>
      <c r="C129" s="198"/>
      <c r="D129" s="114"/>
      <c r="E129" s="114"/>
      <c r="F129" s="114"/>
      <c r="G129" s="114"/>
      <c r="H129" s="114"/>
      <c r="I129" s="114"/>
      <c r="J129" s="114"/>
      <c r="K129" s="199"/>
      <c r="L129" s="199"/>
      <c r="N129" s="114"/>
      <c r="O129" s="114"/>
      <c r="P129" s="114"/>
      <c r="Q129" s="114"/>
      <c r="R129" s="114"/>
      <c r="S129" s="114"/>
      <c r="AF129" s="114"/>
      <c r="AG129" s="114"/>
      <c r="AH129" s="114"/>
    </row>
    <row r="130" spans="1:34">
      <c r="A130" s="197"/>
      <c r="B130" s="198"/>
      <c r="C130" s="198"/>
      <c r="D130" s="114"/>
      <c r="E130" s="114"/>
      <c r="F130" s="114"/>
      <c r="G130" s="114"/>
      <c r="H130" s="114"/>
      <c r="I130" s="114"/>
      <c r="J130" s="114"/>
      <c r="K130" s="199"/>
      <c r="L130" s="199"/>
      <c r="N130" s="114"/>
      <c r="O130" s="114"/>
      <c r="P130" s="114"/>
      <c r="Q130" s="114"/>
      <c r="R130" s="114"/>
      <c r="S130" s="114"/>
      <c r="AF130" s="114"/>
      <c r="AG130" s="114"/>
      <c r="AH130" s="114"/>
    </row>
    <row r="131" spans="1:34">
      <c r="A131" s="197"/>
      <c r="B131" s="198"/>
      <c r="C131" s="198"/>
      <c r="D131" s="114"/>
      <c r="E131" s="114"/>
      <c r="F131" s="114"/>
      <c r="G131" s="114"/>
      <c r="H131" s="114"/>
      <c r="I131" s="114"/>
      <c r="J131" s="114"/>
      <c r="K131" s="199"/>
      <c r="L131" s="199"/>
      <c r="N131" s="114"/>
      <c r="O131" s="114"/>
      <c r="P131" s="114"/>
      <c r="Q131" s="114"/>
      <c r="R131" s="114"/>
      <c r="S131" s="114"/>
      <c r="AF131" s="114"/>
      <c r="AG131" s="114"/>
      <c r="AH131" s="114"/>
    </row>
    <row r="132" spans="1:34">
      <c r="A132" s="197"/>
      <c r="B132" s="198"/>
      <c r="C132" s="198"/>
      <c r="D132" s="114"/>
      <c r="E132" s="114"/>
      <c r="F132" s="114"/>
      <c r="G132" s="114"/>
      <c r="H132" s="114"/>
      <c r="I132" s="114"/>
      <c r="J132" s="114"/>
      <c r="K132" s="199"/>
      <c r="L132" s="199"/>
      <c r="N132" s="114"/>
      <c r="O132" s="114"/>
      <c r="P132" s="114"/>
      <c r="Q132" s="114"/>
      <c r="R132" s="114"/>
      <c r="S132" s="114"/>
      <c r="AF132" s="114"/>
      <c r="AG132" s="114"/>
      <c r="AH132" s="114"/>
    </row>
    <row r="133" spans="1:34">
      <c r="A133" s="197"/>
      <c r="B133" s="198"/>
      <c r="C133" s="198"/>
      <c r="D133" s="114"/>
      <c r="E133" s="114"/>
      <c r="F133" s="114"/>
      <c r="G133" s="114"/>
      <c r="H133" s="114"/>
      <c r="I133" s="114"/>
      <c r="J133" s="114"/>
      <c r="K133" s="199"/>
      <c r="L133" s="199"/>
      <c r="N133" s="114"/>
      <c r="O133" s="114"/>
      <c r="P133" s="114"/>
      <c r="Q133" s="114"/>
      <c r="R133" s="114"/>
      <c r="S133" s="114"/>
      <c r="AF133" s="114"/>
      <c r="AG133" s="114"/>
      <c r="AH133" s="114"/>
    </row>
    <row r="134" spans="1:34">
      <c r="A134" s="197"/>
      <c r="B134" s="198"/>
      <c r="C134" s="198"/>
      <c r="D134" s="114"/>
      <c r="E134" s="114"/>
      <c r="F134" s="114"/>
      <c r="G134" s="114"/>
      <c r="H134" s="114"/>
      <c r="I134" s="114"/>
      <c r="J134" s="114"/>
      <c r="K134" s="199"/>
      <c r="L134" s="199"/>
      <c r="N134" s="114"/>
      <c r="O134" s="114"/>
      <c r="P134" s="114"/>
      <c r="Q134" s="114"/>
      <c r="R134" s="114"/>
      <c r="S134" s="114"/>
      <c r="AF134" s="114"/>
      <c r="AG134" s="114"/>
      <c r="AH134" s="114"/>
    </row>
    <row r="135" spans="1:34">
      <c r="A135" s="197"/>
      <c r="B135" s="198"/>
      <c r="C135" s="198"/>
      <c r="D135" s="114"/>
      <c r="E135" s="114"/>
      <c r="F135" s="114"/>
      <c r="G135" s="114"/>
      <c r="H135" s="114"/>
      <c r="I135" s="114"/>
      <c r="J135" s="114"/>
      <c r="K135" s="199"/>
      <c r="L135" s="199"/>
      <c r="N135" s="114"/>
      <c r="O135" s="114"/>
      <c r="P135" s="114"/>
      <c r="Q135" s="114"/>
      <c r="R135" s="114"/>
      <c r="S135" s="114"/>
      <c r="AF135" s="114"/>
      <c r="AG135" s="114"/>
      <c r="AH135" s="114"/>
    </row>
    <row r="136" spans="1:34">
      <c r="A136" s="197"/>
      <c r="B136" s="198"/>
      <c r="C136" s="198"/>
      <c r="D136" s="114"/>
      <c r="E136" s="114"/>
      <c r="F136" s="114"/>
      <c r="G136" s="114"/>
      <c r="H136" s="114"/>
      <c r="I136" s="114"/>
      <c r="J136" s="114"/>
      <c r="K136" s="199"/>
      <c r="L136" s="199"/>
      <c r="N136" s="114"/>
      <c r="O136" s="114"/>
      <c r="P136" s="114"/>
      <c r="Q136" s="114"/>
      <c r="R136" s="114"/>
      <c r="S136" s="114"/>
      <c r="AF136" s="114"/>
      <c r="AG136" s="114"/>
      <c r="AH136" s="114"/>
    </row>
    <row r="137" spans="1:34">
      <c r="A137" s="197"/>
      <c r="B137" s="198"/>
      <c r="C137" s="198"/>
      <c r="D137" s="114"/>
      <c r="E137" s="114"/>
      <c r="F137" s="114"/>
      <c r="G137" s="114"/>
      <c r="H137" s="114"/>
      <c r="I137" s="114"/>
      <c r="J137" s="114"/>
      <c r="K137" s="199"/>
      <c r="L137" s="199"/>
      <c r="N137" s="114"/>
      <c r="O137" s="114"/>
      <c r="P137" s="114"/>
      <c r="Q137" s="114"/>
      <c r="R137" s="114"/>
      <c r="S137" s="114"/>
      <c r="AF137" s="114"/>
      <c r="AG137" s="114"/>
      <c r="AH137" s="114"/>
    </row>
    <row r="138" spans="1:34">
      <c r="A138" s="197"/>
      <c r="B138" s="198"/>
      <c r="C138" s="198"/>
      <c r="D138" s="114"/>
      <c r="E138" s="114"/>
      <c r="F138" s="114"/>
      <c r="G138" s="114"/>
      <c r="H138" s="114"/>
      <c r="I138" s="114"/>
      <c r="J138" s="114"/>
      <c r="K138" s="199"/>
      <c r="L138" s="199"/>
      <c r="N138" s="114"/>
      <c r="O138" s="114"/>
      <c r="P138" s="114"/>
      <c r="Q138" s="114"/>
      <c r="R138" s="114"/>
      <c r="S138" s="114"/>
      <c r="AF138" s="114"/>
      <c r="AG138" s="114"/>
      <c r="AH138" s="114"/>
    </row>
    <row r="139" spans="1:34">
      <c r="A139" s="197"/>
      <c r="B139" s="198"/>
      <c r="C139" s="198"/>
      <c r="D139" s="114"/>
      <c r="E139" s="114"/>
      <c r="F139" s="114"/>
      <c r="G139" s="114"/>
      <c r="H139" s="114"/>
      <c r="I139" s="114"/>
      <c r="J139" s="114"/>
      <c r="K139" s="199"/>
      <c r="L139" s="199"/>
      <c r="N139" s="114"/>
      <c r="O139" s="114"/>
      <c r="P139" s="114"/>
      <c r="Q139" s="114"/>
      <c r="R139" s="114"/>
      <c r="S139" s="114"/>
      <c r="AF139" s="114"/>
      <c r="AG139" s="114"/>
      <c r="AH139" s="114"/>
    </row>
    <row r="140" spans="1:34">
      <c r="A140" s="197"/>
      <c r="B140" s="198"/>
      <c r="C140" s="198"/>
      <c r="D140" s="114"/>
      <c r="E140" s="114"/>
      <c r="F140" s="114"/>
      <c r="G140" s="114"/>
      <c r="H140" s="114"/>
      <c r="I140" s="114"/>
      <c r="J140" s="114"/>
      <c r="K140" s="199"/>
      <c r="L140" s="199"/>
      <c r="N140" s="114"/>
      <c r="O140" s="114"/>
      <c r="P140" s="114"/>
      <c r="Q140" s="114"/>
      <c r="R140" s="114"/>
      <c r="S140" s="114"/>
      <c r="AF140" s="114"/>
      <c r="AG140" s="114"/>
      <c r="AH140" s="114"/>
    </row>
    <row r="141" spans="1:34">
      <c r="A141" s="197"/>
      <c r="B141" s="198"/>
      <c r="C141" s="198"/>
      <c r="D141" s="114"/>
      <c r="E141" s="114"/>
      <c r="F141" s="114"/>
      <c r="G141" s="114"/>
      <c r="H141" s="114"/>
      <c r="I141" s="114"/>
      <c r="J141" s="114"/>
      <c r="K141" s="199"/>
      <c r="L141" s="199"/>
      <c r="N141" s="114"/>
      <c r="O141" s="114"/>
      <c r="P141" s="114"/>
      <c r="Q141" s="114"/>
      <c r="R141" s="114"/>
      <c r="S141" s="114"/>
      <c r="AF141" s="114"/>
      <c r="AG141" s="114"/>
      <c r="AH141" s="114"/>
    </row>
    <row r="142" spans="1:34">
      <c r="A142" s="197"/>
      <c r="B142" s="198"/>
      <c r="C142" s="198"/>
      <c r="D142" s="114"/>
      <c r="E142" s="114"/>
      <c r="F142" s="114"/>
      <c r="G142" s="114"/>
      <c r="H142" s="114"/>
      <c r="I142" s="114"/>
      <c r="J142" s="114"/>
      <c r="K142" s="199"/>
      <c r="L142" s="199"/>
      <c r="N142" s="114"/>
      <c r="O142" s="114"/>
      <c r="P142" s="114"/>
      <c r="Q142" s="114"/>
      <c r="R142" s="114"/>
      <c r="S142" s="114"/>
      <c r="AF142" s="114"/>
      <c r="AG142" s="114"/>
      <c r="AH142" s="114"/>
    </row>
    <row r="143" spans="1:34">
      <c r="A143" s="197"/>
      <c r="B143" s="198"/>
      <c r="C143" s="198"/>
      <c r="D143" s="114"/>
      <c r="E143" s="114"/>
      <c r="F143" s="114"/>
      <c r="G143" s="114"/>
      <c r="H143" s="114"/>
      <c r="I143" s="114"/>
      <c r="J143" s="114"/>
      <c r="K143" s="199"/>
      <c r="L143" s="199"/>
      <c r="N143" s="114"/>
      <c r="O143" s="114"/>
      <c r="P143" s="114"/>
      <c r="Q143" s="114"/>
      <c r="R143" s="114"/>
      <c r="S143" s="114"/>
      <c r="AF143" s="114"/>
      <c r="AG143" s="114"/>
      <c r="AH143" s="114"/>
    </row>
    <row r="144" spans="1:34">
      <c r="A144" s="197"/>
      <c r="B144" s="198"/>
      <c r="C144" s="198"/>
      <c r="D144" s="114"/>
      <c r="E144" s="114"/>
      <c r="F144" s="114"/>
      <c r="G144" s="114"/>
      <c r="H144" s="114"/>
      <c r="I144" s="114"/>
      <c r="J144" s="114"/>
      <c r="K144" s="199"/>
      <c r="L144" s="199"/>
      <c r="N144" s="114"/>
      <c r="O144" s="114"/>
      <c r="P144" s="114"/>
      <c r="Q144" s="114"/>
      <c r="R144" s="114"/>
      <c r="S144" s="114"/>
      <c r="AF144" s="114"/>
      <c r="AG144" s="114"/>
      <c r="AH144" s="114"/>
    </row>
    <row r="145" spans="1:34">
      <c r="A145" s="197"/>
      <c r="B145" s="198"/>
      <c r="C145" s="198"/>
      <c r="D145" s="114"/>
      <c r="E145" s="114"/>
      <c r="F145" s="114"/>
      <c r="G145" s="114"/>
      <c r="H145" s="114"/>
      <c r="I145" s="114"/>
      <c r="J145" s="114"/>
      <c r="K145" s="199"/>
      <c r="L145" s="199"/>
      <c r="N145" s="114"/>
      <c r="O145" s="114"/>
      <c r="P145" s="114"/>
      <c r="Q145" s="114"/>
      <c r="R145" s="114"/>
      <c r="S145" s="114"/>
      <c r="AF145" s="114"/>
      <c r="AG145" s="114"/>
      <c r="AH145" s="114"/>
    </row>
    <row r="146" spans="1:34">
      <c r="A146" s="197"/>
      <c r="B146" s="198"/>
      <c r="C146" s="198"/>
      <c r="D146" s="114"/>
      <c r="E146" s="114"/>
      <c r="F146" s="114"/>
      <c r="G146" s="114"/>
      <c r="H146" s="114"/>
      <c r="I146" s="114"/>
      <c r="J146" s="114"/>
      <c r="K146" s="199"/>
      <c r="L146" s="199"/>
      <c r="N146" s="114"/>
      <c r="O146" s="114"/>
      <c r="P146" s="114"/>
      <c r="Q146" s="114"/>
      <c r="R146" s="114"/>
      <c r="S146" s="114"/>
      <c r="AF146" s="114"/>
      <c r="AG146" s="114"/>
      <c r="AH146" s="114"/>
    </row>
    <row r="147" spans="1:34">
      <c r="A147" s="197"/>
      <c r="B147" s="198"/>
      <c r="C147" s="198"/>
      <c r="D147" s="114"/>
      <c r="E147" s="114"/>
      <c r="F147" s="114"/>
      <c r="G147" s="114"/>
      <c r="H147" s="114"/>
      <c r="I147" s="114"/>
      <c r="J147" s="114"/>
      <c r="K147" s="199"/>
      <c r="L147" s="199"/>
      <c r="N147" s="114"/>
      <c r="O147" s="114"/>
      <c r="P147" s="114"/>
      <c r="Q147" s="114"/>
      <c r="R147" s="114"/>
      <c r="S147" s="114"/>
      <c r="AF147" s="114"/>
      <c r="AG147" s="114"/>
      <c r="AH147" s="114"/>
    </row>
    <row r="148" spans="1:34">
      <c r="A148" s="197"/>
      <c r="B148" s="198"/>
      <c r="C148" s="198"/>
      <c r="D148" s="114"/>
      <c r="E148" s="114"/>
      <c r="F148" s="114"/>
      <c r="G148" s="114"/>
      <c r="H148" s="114"/>
      <c r="I148" s="114"/>
      <c r="J148" s="114"/>
      <c r="K148" s="199"/>
      <c r="L148" s="199"/>
      <c r="N148" s="114"/>
      <c r="O148" s="114"/>
      <c r="P148" s="114"/>
      <c r="Q148" s="114"/>
      <c r="R148" s="114"/>
      <c r="S148" s="114"/>
      <c r="AF148" s="114"/>
      <c r="AG148" s="114"/>
      <c r="AH148" s="114"/>
    </row>
    <row r="149" spans="1:34">
      <c r="A149" s="197"/>
      <c r="B149" s="198"/>
      <c r="C149" s="198"/>
      <c r="D149" s="114"/>
      <c r="E149" s="114"/>
      <c r="F149" s="114"/>
      <c r="G149" s="114"/>
      <c r="H149" s="114"/>
      <c r="I149" s="114"/>
      <c r="J149" s="114"/>
      <c r="K149" s="199"/>
      <c r="L149" s="199"/>
      <c r="N149" s="114"/>
      <c r="O149" s="114"/>
      <c r="P149" s="114"/>
      <c r="Q149" s="114"/>
      <c r="R149" s="114"/>
      <c r="S149" s="114"/>
      <c r="AF149" s="114"/>
      <c r="AG149" s="114"/>
      <c r="AH149" s="114"/>
    </row>
    <row r="150" spans="1:34">
      <c r="A150" s="197"/>
      <c r="B150" s="198"/>
      <c r="C150" s="198"/>
      <c r="D150" s="114"/>
      <c r="E150" s="114"/>
      <c r="F150" s="114"/>
      <c r="G150" s="114"/>
      <c r="H150" s="114"/>
      <c r="I150" s="114"/>
      <c r="J150" s="114"/>
      <c r="K150" s="199"/>
      <c r="L150" s="199"/>
      <c r="N150" s="114"/>
      <c r="O150" s="114"/>
      <c r="P150" s="114"/>
      <c r="Q150" s="114"/>
      <c r="R150" s="114"/>
      <c r="S150" s="114"/>
      <c r="AF150" s="114"/>
      <c r="AG150" s="114"/>
      <c r="AH150" s="114"/>
    </row>
    <row r="151" spans="1:34">
      <c r="A151" s="197"/>
      <c r="B151" s="198"/>
      <c r="C151" s="198"/>
      <c r="D151" s="114"/>
      <c r="E151" s="114"/>
      <c r="F151" s="114"/>
      <c r="G151" s="114"/>
      <c r="H151" s="114"/>
      <c r="I151" s="114"/>
      <c r="J151" s="114"/>
      <c r="K151" s="199"/>
      <c r="L151" s="199"/>
      <c r="N151" s="114"/>
      <c r="O151" s="114"/>
      <c r="P151" s="114"/>
      <c r="Q151" s="114"/>
      <c r="R151" s="114"/>
      <c r="S151" s="114"/>
      <c r="AF151" s="114"/>
      <c r="AG151" s="114"/>
      <c r="AH151" s="114"/>
    </row>
    <row r="152" spans="1:34">
      <c r="A152" s="197"/>
      <c r="B152" s="198"/>
      <c r="C152" s="198"/>
      <c r="D152" s="114"/>
      <c r="E152" s="114"/>
      <c r="F152" s="114"/>
      <c r="G152" s="114"/>
      <c r="H152" s="114"/>
      <c r="I152" s="114"/>
      <c r="J152" s="114"/>
      <c r="K152" s="199"/>
      <c r="L152" s="199"/>
      <c r="N152" s="114"/>
      <c r="O152" s="114"/>
      <c r="P152" s="114"/>
      <c r="Q152" s="114"/>
      <c r="R152" s="114"/>
      <c r="S152" s="114"/>
      <c r="AF152" s="114"/>
      <c r="AG152" s="114"/>
      <c r="AH152" s="114"/>
    </row>
    <row r="153" spans="1:34">
      <c r="A153" s="197"/>
      <c r="B153" s="198"/>
      <c r="C153" s="198"/>
      <c r="D153" s="114"/>
      <c r="E153" s="114"/>
      <c r="F153" s="114"/>
      <c r="G153" s="114"/>
      <c r="H153" s="114"/>
      <c r="I153" s="114"/>
      <c r="J153" s="114"/>
      <c r="K153" s="199"/>
      <c r="L153" s="199"/>
      <c r="N153" s="114"/>
      <c r="O153" s="114"/>
      <c r="P153" s="114"/>
      <c r="Q153" s="114"/>
      <c r="R153" s="114"/>
      <c r="S153" s="114"/>
      <c r="AF153" s="114"/>
      <c r="AG153" s="114"/>
      <c r="AH153" s="114"/>
    </row>
    <row r="154" spans="1:34">
      <c r="A154" s="197"/>
      <c r="B154" s="198"/>
      <c r="C154" s="198"/>
      <c r="D154" s="114"/>
      <c r="E154" s="114"/>
      <c r="F154" s="114"/>
      <c r="G154" s="114"/>
      <c r="H154" s="114"/>
      <c r="I154" s="114"/>
      <c r="J154" s="114"/>
      <c r="K154" s="199"/>
      <c r="L154" s="199"/>
      <c r="N154" s="114"/>
      <c r="O154" s="114"/>
      <c r="P154" s="114"/>
      <c r="Q154" s="114"/>
      <c r="R154" s="114"/>
      <c r="S154" s="114"/>
      <c r="AF154" s="114"/>
      <c r="AG154" s="114"/>
      <c r="AH154" s="114"/>
    </row>
    <row r="155" spans="1:34">
      <c r="A155" s="197"/>
      <c r="B155" s="198"/>
      <c r="C155" s="198"/>
      <c r="D155" s="114"/>
      <c r="E155" s="114"/>
      <c r="F155" s="114"/>
      <c r="G155" s="114"/>
      <c r="H155" s="114"/>
      <c r="I155" s="114"/>
      <c r="J155" s="114"/>
      <c r="K155" s="199"/>
      <c r="L155" s="199"/>
      <c r="N155" s="114"/>
      <c r="O155" s="114"/>
      <c r="P155" s="114"/>
      <c r="Q155" s="114"/>
      <c r="R155" s="114"/>
      <c r="S155" s="114"/>
      <c r="AF155" s="114"/>
      <c r="AG155" s="114"/>
      <c r="AH155" s="114"/>
    </row>
    <row r="156" spans="1:34">
      <c r="A156" s="197"/>
      <c r="B156" s="198"/>
      <c r="C156" s="198"/>
      <c r="D156" s="114"/>
      <c r="E156" s="114"/>
      <c r="F156" s="114"/>
      <c r="G156" s="114"/>
      <c r="H156" s="114"/>
      <c r="I156" s="114"/>
      <c r="J156" s="114"/>
      <c r="K156" s="199"/>
      <c r="L156" s="199"/>
      <c r="N156" s="114"/>
      <c r="O156" s="114"/>
      <c r="P156" s="114"/>
      <c r="Q156" s="114"/>
      <c r="R156" s="114"/>
      <c r="S156" s="114"/>
      <c r="AF156" s="114"/>
      <c r="AG156" s="114"/>
      <c r="AH156" s="114"/>
    </row>
    <row r="157" spans="1:34">
      <c r="A157" s="197"/>
      <c r="B157" s="198"/>
      <c r="C157" s="198"/>
      <c r="D157" s="114"/>
      <c r="E157" s="114"/>
      <c r="F157" s="114"/>
      <c r="G157" s="114"/>
      <c r="H157" s="114"/>
      <c r="I157" s="114"/>
      <c r="J157" s="114"/>
      <c r="K157" s="199"/>
      <c r="L157" s="199"/>
      <c r="N157" s="114"/>
      <c r="O157" s="114"/>
      <c r="P157" s="114"/>
      <c r="Q157" s="114"/>
      <c r="R157" s="114"/>
      <c r="S157" s="114"/>
      <c r="AF157" s="114"/>
      <c r="AG157" s="114"/>
      <c r="AH157" s="114"/>
    </row>
    <row r="158" spans="1:34">
      <c r="A158" s="197"/>
      <c r="B158" s="198"/>
      <c r="C158" s="198"/>
      <c r="D158" s="114"/>
      <c r="E158" s="114"/>
      <c r="F158" s="114"/>
      <c r="G158" s="114"/>
      <c r="H158" s="114"/>
      <c r="I158" s="114"/>
      <c r="J158" s="114"/>
      <c r="K158" s="199"/>
      <c r="L158" s="199"/>
      <c r="N158" s="114"/>
      <c r="O158" s="114"/>
      <c r="P158" s="114"/>
      <c r="Q158" s="114"/>
      <c r="R158" s="114"/>
      <c r="S158" s="114"/>
      <c r="AF158" s="114"/>
      <c r="AG158" s="114"/>
      <c r="AH158" s="114"/>
    </row>
    <row r="159" spans="1:34">
      <c r="A159" s="197"/>
      <c r="B159" s="198"/>
      <c r="C159" s="198"/>
      <c r="D159" s="114"/>
      <c r="E159" s="114"/>
      <c r="F159" s="114"/>
      <c r="G159" s="114"/>
      <c r="H159" s="114"/>
      <c r="I159" s="114"/>
      <c r="J159" s="114"/>
      <c r="K159" s="199"/>
      <c r="L159" s="199"/>
      <c r="N159" s="114"/>
      <c r="O159" s="114"/>
      <c r="P159" s="114"/>
      <c r="Q159" s="114"/>
      <c r="R159" s="114"/>
      <c r="S159" s="114"/>
      <c r="AF159" s="114"/>
      <c r="AG159" s="114"/>
      <c r="AH159" s="114"/>
    </row>
    <row r="160" spans="1:34">
      <c r="A160" s="197"/>
      <c r="B160" s="198"/>
      <c r="C160" s="198"/>
      <c r="D160" s="114"/>
      <c r="E160" s="114"/>
      <c r="F160" s="114"/>
      <c r="G160" s="114"/>
      <c r="H160" s="114"/>
      <c r="I160" s="114"/>
      <c r="J160" s="114"/>
      <c r="K160" s="199"/>
      <c r="L160" s="199"/>
      <c r="N160" s="114"/>
      <c r="O160" s="114"/>
      <c r="P160" s="114"/>
      <c r="Q160" s="114"/>
      <c r="R160" s="114"/>
      <c r="S160" s="114"/>
      <c r="AF160" s="114"/>
      <c r="AG160" s="114"/>
      <c r="AH160" s="114"/>
    </row>
    <row r="161" spans="1:34">
      <c r="A161" s="197"/>
      <c r="B161" s="198"/>
      <c r="C161" s="198"/>
      <c r="D161" s="114"/>
      <c r="E161" s="114"/>
      <c r="F161" s="114"/>
      <c r="G161" s="114"/>
      <c r="H161" s="114"/>
      <c r="I161" s="114"/>
      <c r="J161" s="114"/>
      <c r="K161" s="199"/>
      <c r="L161" s="199"/>
      <c r="N161" s="114"/>
      <c r="O161" s="114"/>
      <c r="P161" s="114"/>
      <c r="Q161" s="114"/>
      <c r="R161" s="114"/>
      <c r="S161" s="114"/>
      <c r="AF161" s="114"/>
      <c r="AG161" s="114"/>
      <c r="AH161" s="114"/>
    </row>
    <row r="162" spans="1:34">
      <c r="A162" s="197"/>
      <c r="B162" s="198"/>
      <c r="C162" s="198"/>
      <c r="D162" s="114"/>
      <c r="E162" s="114"/>
      <c r="F162" s="114"/>
      <c r="G162" s="114"/>
      <c r="H162" s="114"/>
      <c r="I162" s="114"/>
      <c r="J162" s="114"/>
      <c r="K162" s="199"/>
      <c r="L162" s="199"/>
      <c r="N162" s="114"/>
      <c r="O162" s="114"/>
      <c r="P162" s="114"/>
      <c r="Q162" s="114"/>
      <c r="R162" s="114"/>
      <c r="S162" s="114"/>
      <c r="AF162" s="114"/>
      <c r="AG162" s="114"/>
      <c r="AH162" s="114"/>
    </row>
    <row r="163" spans="1:34">
      <c r="A163" s="197"/>
      <c r="B163" s="198"/>
      <c r="C163" s="198"/>
      <c r="D163" s="114"/>
      <c r="E163" s="114"/>
      <c r="F163" s="114"/>
      <c r="G163" s="114"/>
      <c r="H163" s="114"/>
      <c r="I163" s="114"/>
      <c r="J163" s="114"/>
      <c r="K163" s="199"/>
      <c r="L163" s="199"/>
      <c r="N163" s="114"/>
      <c r="O163" s="114"/>
      <c r="P163" s="114"/>
      <c r="Q163" s="114"/>
      <c r="R163" s="114"/>
      <c r="S163" s="114"/>
      <c r="AF163" s="114"/>
      <c r="AG163" s="114"/>
      <c r="AH163" s="114"/>
    </row>
    <row r="164" spans="1:34">
      <c r="A164" s="197"/>
      <c r="B164" s="198"/>
      <c r="C164" s="198"/>
      <c r="D164" s="114"/>
      <c r="E164" s="114"/>
      <c r="F164" s="114"/>
      <c r="G164" s="114"/>
      <c r="H164" s="114"/>
      <c r="I164" s="114"/>
      <c r="J164" s="114"/>
      <c r="K164" s="199"/>
      <c r="L164" s="199"/>
      <c r="N164" s="114"/>
      <c r="O164" s="114"/>
      <c r="P164" s="114"/>
      <c r="Q164" s="114"/>
      <c r="R164" s="114"/>
      <c r="S164" s="114"/>
      <c r="AF164" s="114"/>
      <c r="AG164" s="114"/>
      <c r="AH164" s="114"/>
    </row>
    <row r="165" spans="1:34">
      <c r="A165" s="197"/>
      <c r="B165" s="198"/>
      <c r="C165" s="198"/>
      <c r="D165" s="114"/>
      <c r="E165" s="114"/>
      <c r="F165" s="114"/>
      <c r="G165" s="114"/>
      <c r="H165" s="114"/>
      <c r="I165" s="114"/>
      <c r="J165" s="114"/>
      <c r="K165" s="199"/>
      <c r="L165" s="199"/>
      <c r="N165" s="114"/>
      <c r="O165" s="114"/>
      <c r="P165" s="114"/>
      <c r="Q165" s="114"/>
      <c r="R165" s="114"/>
      <c r="S165" s="114"/>
      <c r="AF165" s="114"/>
      <c r="AG165" s="114"/>
      <c r="AH165" s="114"/>
    </row>
    <row r="166" spans="1:34">
      <c r="A166" s="197"/>
      <c r="B166" s="198"/>
      <c r="C166" s="198"/>
      <c r="D166" s="114"/>
      <c r="E166" s="114"/>
      <c r="F166" s="114"/>
      <c r="G166" s="114"/>
      <c r="H166" s="114"/>
      <c r="I166" s="114"/>
      <c r="J166" s="114"/>
      <c r="K166" s="199"/>
      <c r="L166" s="199"/>
      <c r="N166" s="114"/>
      <c r="O166" s="114"/>
      <c r="P166" s="114"/>
      <c r="Q166" s="114"/>
      <c r="R166" s="114"/>
      <c r="S166" s="114"/>
      <c r="AF166" s="114"/>
      <c r="AG166" s="114"/>
      <c r="AH166" s="114"/>
    </row>
    <row r="167" spans="1:34">
      <c r="A167" s="197"/>
      <c r="B167" s="198"/>
      <c r="C167" s="198"/>
      <c r="D167" s="114"/>
      <c r="E167" s="114"/>
      <c r="F167" s="114"/>
      <c r="G167" s="114"/>
      <c r="H167" s="114"/>
      <c r="I167" s="114"/>
      <c r="J167" s="114"/>
      <c r="K167" s="199"/>
      <c r="L167" s="199"/>
      <c r="N167" s="114"/>
      <c r="O167" s="114"/>
      <c r="P167" s="114"/>
      <c r="Q167" s="114"/>
      <c r="R167" s="114"/>
      <c r="S167" s="114"/>
      <c r="AF167" s="114"/>
      <c r="AG167" s="114"/>
      <c r="AH167" s="114"/>
    </row>
    <row r="168" spans="1:34">
      <c r="A168" s="197"/>
      <c r="B168" s="198"/>
      <c r="C168" s="198"/>
      <c r="D168" s="114"/>
      <c r="E168" s="114"/>
      <c r="F168" s="114"/>
      <c r="G168" s="114"/>
      <c r="H168" s="114"/>
      <c r="I168" s="114"/>
      <c r="J168" s="114"/>
      <c r="K168" s="199"/>
      <c r="L168" s="199"/>
      <c r="N168" s="114"/>
      <c r="O168" s="114"/>
      <c r="P168" s="114"/>
      <c r="Q168" s="114"/>
      <c r="R168" s="114"/>
      <c r="S168" s="114"/>
      <c r="AF168" s="114"/>
      <c r="AG168" s="114"/>
      <c r="AH168" s="114"/>
    </row>
    <row r="169" spans="1:34">
      <c r="A169" s="197"/>
      <c r="B169" s="198"/>
      <c r="C169" s="198"/>
      <c r="D169" s="114"/>
      <c r="E169" s="114"/>
      <c r="F169" s="114"/>
      <c r="G169" s="114"/>
      <c r="H169" s="114"/>
      <c r="I169" s="114"/>
      <c r="J169" s="114"/>
      <c r="K169" s="199"/>
      <c r="L169" s="199"/>
      <c r="N169" s="114"/>
      <c r="O169" s="114"/>
      <c r="P169" s="114"/>
      <c r="Q169" s="114"/>
      <c r="R169" s="114"/>
      <c r="S169" s="114"/>
      <c r="AF169" s="114"/>
      <c r="AG169" s="114"/>
      <c r="AH169" s="114"/>
    </row>
    <row r="170" spans="1:34">
      <c r="A170" s="197"/>
      <c r="B170" s="198"/>
      <c r="C170" s="198"/>
      <c r="D170" s="114"/>
      <c r="E170" s="114"/>
      <c r="F170" s="114"/>
      <c r="G170" s="114"/>
      <c r="H170" s="114"/>
      <c r="I170" s="114"/>
      <c r="J170" s="114"/>
      <c r="K170" s="199"/>
      <c r="L170" s="199"/>
      <c r="N170" s="114"/>
      <c r="O170" s="114"/>
      <c r="P170" s="114"/>
      <c r="Q170" s="114"/>
      <c r="R170" s="114"/>
      <c r="S170" s="114"/>
      <c r="AF170" s="114"/>
      <c r="AG170" s="114"/>
      <c r="AH170" s="114"/>
    </row>
    <row r="171" spans="1:34">
      <c r="A171" s="197"/>
      <c r="B171" s="198"/>
      <c r="C171" s="198"/>
      <c r="D171" s="114"/>
      <c r="E171" s="114"/>
      <c r="F171" s="114"/>
      <c r="G171" s="114"/>
      <c r="H171" s="114"/>
      <c r="I171" s="114"/>
      <c r="J171" s="114"/>
      <c r="K171" s="199"/>
      <c r="L171" s="199"/>
      <c r="N171" s="114"/>
      <c r="O171" s="114"/>
      <c r="P171" s="114"/>
      <c r="Q171" s="114"/>
      <c r="R171" s="114"/>
      <c r="S171" s="114"/>
      <c r="AF171" s="114"/>
      <c r="AG171" s="114"/>
      <c r="AH171" s="114"/>
    </row>
    <row r="172" spans="1:34">
      <c r="A172" s="197"/>
      <c r="B172" s="198"/>
      <c r="C172" s="198"/>
      <c r="D172" s="114"/>
      <c r="E172" s="114"/>
      <c r="F172" s="114"/>
      <c r="G172" s="114"/>
      <c r="H172" s="114"/>
      <c r="I172" s="114"/>
      <c r="J172" s="114"/>
      <c r="K172" s="199"/>
      <c r="L172" s="199"/>
      <c r="N172" s="114"/>
      <c r="O172" s="114"/>
      <c r="P172" s="114"/>
      <c r="Q172" s="114"/>
      <c r="R172" s="114"/>
      <c r="S172" s="114"/>
      <c r="AF172" s="114"/>
      <c r="AG172" s="114"/>
      <c r="AH172" s="114"/>
    </row>
    <row r="173" spans="1:34">
      <c r="A173" s="197"/>
      <c r="B173" s="198"/>
      <c r="C173" s="198"/>
      <c r="D173" s="114"/>
      <c r="E173" s="114"/>
      <c r="F173" s="114"/>
      <c r="G173" s="114"/>
      <c r="H173" s="114"/>
      <c r="I173" s="114"/>
      <c r="J173" s="114"/>
      <c r="K173" s="199"/>
      <c r="L173" s="199"/>
      <c r="N173" s="114"/>
      <c r="O173" s="114"/>
      <c r="P173" s="114"/>
      <c r="Q173" s="114"/>
      <c r="R173" s="114"/>
      <c r="S173" s="114"/>
      <c r="AF173" s="114"/>
      <c r="AG173" s="114"/>
      <c r="AH173" s="114"/>
    </row>
    <row r="174" spans="1:34">
      <c r="A174" s="197"/>
      <c r="B174" s="198"/>
      <c r="C174" s="198"/>
      <c r="D174" s="114"/>
      <c r="E174" s="114"/>
      <c r="F174" s="114"/>
      <c r="G174" s="114"/>
      <c r="H174" s="114"/>
      <c r="I174" s="114"/>
      <c r="J174" s="114"/>
      <c r="K174" s="199"/>
      <c r="L174" s="199"/>
      <c r="N174" s="114"/>
      <c r="O174" s="114"/>
      <c r="P174" s="114"/>
      <c r="Q174" s="114"/>
      <c r="R174" s="114"/>
      <c r="S174" s="114"/>
      <c r="AF174" s="114"/>
      <c r="AG174" s="114"/>
      <c r="AH174" s="114"/>
    </row>
    <row r="175" spans="1:34">
      <c r="A175" s="197"/>
      <c r="B175" s="198"/>
      <c r="C175" s="198"/>
      <c r="D175" s="114"/>
      <c r="E175" s="114"/>
      <c r="F175" s="114"/>
      <c r="G175" s="114"/>
      <c r="H175" s="114"/>
      <c r="I175" s="114"/>
      <c r="J175" s="114"/>
      <c r="K175" s="199"/>
      <c r="L175" s="199"/>
      <c r="N175" s="114"/>
      <c r="O175" s="114"/>
      <c r="P175" s="114"/>
      <c r="Q175" s="114"/>
      <c r="R175" s="114"/>
      <c r="S175" s="114"/>
      <c r="AF175" s="114"/>
      <c r="AG175" s="114"/>
      <c r="AH175" s="114"/>
    </row>
    <row r="176" spans="1:34">
      <c r="A176" s="197"/>
      <c r="B176" s="198"/>
      <c r="C176" s="198"/>
      <c r="D176" s="114"/>
      <c r="E176" s="114"/>
      <c r="F176" s="114"/>
      <c r="G176" s="114"/>
      <c r="H176" s="114"/>
      <c r="I176" s="114"/>
      <c r="J176" s="114"/>
      <c r="K176" s="199"/>
      <c r="L176" s="199"/>
      <c r="N176" s="114"/>
      <c r="O176" s="114"/>
      <c r="P176" s="114"/>
      <c r="Q176" s="114"/>
      <c r="R176" s="114"/>
      <c r="S176" s="114"/>
      <c r="AF176" s="114"/>
      <c r="AG176" s="114"/>
      <c r="AH176" s="114"/>
    </row>
    <row r="177" spans="1:34">
      <c r="A177" s="197"/>
      <c r="B177" s="198"/>
      <c r="C177" s="198"/>
      <c r="D177" s="114"/>
      <c r="E177" s="114"/>
      <c r="F177" s="114"/>
      <c r="G177" s="114"/>
      <c r="H177" s="114"/>
      <c r="I177" s="114"/>
      <c r="J177" s="114"/>
      <c r="K177" s="199"/>
      <c r="L177" s="199"/>
      <c r="N177" s="114"/>
      <c r="O177" s="114"/>
      <c r="P177" s="114"/>
      <c r="Q177" s="114"/>
      <c r="R177" s="114"/>
      <c r="S177" s="114"/>
      <c r="AF177" s="114"/>
      <c r="AG177" s="114"/>
      <c r="AH177" s="114"/>
    </row>
    <row r="178" spans="1:34">
      <c r="A178" s="197"/>
      <c r="B178" s="198"/>
      <c r="C178" s="198"/>
      <c r="D178" s="114"/>
      <c r="E178" s="114"/>
      <c r="F178" s="114"/>
      <c r="G178" s="114"/>
      <c r="H178" s="114"/>
      <c r="I178" s="114"/>
      <c r="J178" s="114"/>
      <c r="K178" s="199"/>
      <c r="L178" s="199"/>
      <c r="N178" s="114"/>
      <c r="O178" s="114"/>
      <c r="P178" s="114"/>
      <c r="Q178" s="114"/>
      <c r="R178" s="114"/>
      <c r="S178" s="114"/>
      <c r="AF178" s="114"/>
      <c r="AG178" s="114"/>
      <c r="AH178" s="114"/>
    </row>
    <row r="179" spans="1:34">
      <c r="A179" s="197"/>
      <c r="B179" s="198"/>
      <c r="C179" s="198"/>
      <c r="D179" s="114"/>
      <c r="E179" s="114"/>
      <c r="F179" s="114"/>
      <c r="G179" s="114"/>
      <c r="H179" s="114"/>
      <c r="I179" s="114"/>
      <c r="J179" s="114"/>
      <c r="K179" s="199"/>
      <c r="L179" s="199"/>
      <c r="N179" s="114"/>
      <c r="O179" s="114"/>
      <c r="P179" s="114"/>
      <c r="Q179" s="114"/>
      <c r="R179" s="114"/>
      <c r="S179" s="114"/>
      <c r="AF179" s="114"/>
      <c r="AG179" s="114"/>
      <c r="AH179" s="114"/>
    </row>
    <row r="180" spans="1:34">
      <c r="A180" s="197"/>
      <c r="B180" s="198"/>
      <c r="C180" s="198"/>
      <c r="D180" s="114"/>
      <c r="E180" s="114"/>
      <c r="F180" s="114"/>
      <c r="G180" s="114"/>
      <c r="H180" s="114"/>
      <c r="I180" s="114"/>
      <c r="J180" s="114"/>
      <c r="K180" s="199"/>
      <c r="L180" s="199"/>
      <c r="N180" s="114"/>
      <c r="O180" s="114"/>
      <c r="P180" s="114"/>
      <c r="Q180" s="114"/>
      <c r="R180" s="114"/>
      <c r="S180" s="114"/>
      <c r="AF180" s="114"/>
      <c r="AG180" s="114"/>
      <c r="AH180" s="114"/>
    </row>
    <row r="181" spans="1:34">
      <c r="A181" s="197"/>
      <c r="B181" s="198"/>
      <c r="C181" s="198"/>
      <c r="D181" s="114"/>
      <c r="E181" s="114"/>
      <c r="F181" s="114"/>
      <c r="G181" s="114"/>
      <c r="H181" s="114"/>
      <c r="I181" s="114"/>
      <c r="J181" s="114"/>
      <c r="K181" s="199"/>
      <c r="L181" s="199"/>
      <c r="N181" s="114"/>
      <c r="O181" s="114"/>
      <c r="P181" s="114"/>
      <c r="Q181" s="114"/>
      <c r="R181" s="114"/>
      <c r="S181" s="114"/>
      <c r="AF181" s="114"/>
      <c r="AG181" s="114"/>
      <c r="AH181" s="114"/>
    </row>
    <row r="182" spans="1:34">
      <c r="A182" s="197"/>
      <c r="B182" s="198"/>
      <c r="C182" s="198"/>
      <c r="D182" s="114"/>
      <c r="E182" s="114"/>
      <c r="F182" s="114"/>
      <c r="G182" s="114"/>
      <c r="H182" s="114"/>
      <c r="I182" s="114"/>
      <c r="J182" s="114"/>
      <c r="K182" s="199"/>
      <c r="L182" s="199"/>
      <c r="N182" s="114"/>
      <c r="O182" s="114"/>
      <c r="P182" s="114"/>
      <c r="Q182" s="114"/>
      <c r="R182" s="114"/>
      <c r="S182" s="114"/>
      <c r="AF182" s="114"/>
      <c r="AG182" s="114"/>
      <c r="AH182" s="114"/>
    </row>
    <row r="183" spans="1:34">
      <c r="A183" s="197"/>
      <c r="B183" s="198"/>
      <c r="C183" s="198"/>
      <c r="D183" s="114"/>
      <c r="E183" s="114"/>
      <c r="F183" s="114"/>
      <c r="G183" s="114"/>
      <c r="H183" s="114"/>
      <c r="I183" s="114"/>
      <c r="J183" s="114"/>
      <c r="K183" s="199"/>
      <c r="L183" s="199"/>
      <c r="N183" s="114"/>
      <c r="O183" s="114"/>
      <c r="P183" s="114"/>
      <c r="Q183" s="114"/>
      <c r="R183" s="114"/>
      <c r="S183" s="114"/>
      <c r="AF183" s="114"/>
      <c r="AG183" s="114"/>
      <c r="AH183" s="114"/>
    </row>
    <row r="184" spans="1:34">
      <c r="A184" s="197"/>
      <c r="B184" s="198"/>
      <c r="C184" s="198"/>
      <c r="D184" s="114"/>
      <c r="E184" s="114"/>
      <c r="F184" s="114"/>
      <c r="G184" s="114"/>
      <c r="H184" s="114"/>
      <c r="I184" s="114"/>
      <c r="J184" s="114"/>
      <c r="K184" s="199"/>
      <c r="L184" s="199"/>
      <c r="N184" s="114"/>
      <c r="O184" s="114"/>
      <c r="P184" s="114"/>
      <c r="Q184" s="114"/>
      <c r="R184" s="114"/>
      <c r="S184" s="114"/>
      <c r="AF184" s="114"/>
      <c r="AG184" s="114"/>
      <c r="AH184" s="114"/>
    </row>
    <row r="185" spans="1:34">
      <c r="A185" s="197"/>
      <c r="B185" s="198"/>
      <c r="C185" s="198"/>
      <c r="D185" s="114"/>
      <c r="E185" s="114"/>
      <c r="F185" s="114"/>
      <c r="G185" s="114"/>
      <c r="H185" s="114"/>
      <c r="I185" s="114"/>
      <c r="J185" s="114"/>
      <c r="K185" s="199"/>
      <c r="L185" s="199"/>
      <c r="N185" s="114"/>
      <c r="O185" s="114"/>
      <c r="P185" s="114"/>
      <c r="Q185" s="114"/>
      <c r="R185" s="114"/>
      <c r="S185" s="114"/>
      <c r="AF185" s="114"/>
      <c r="AG185" s="114"/>
      <c r="AH185" s="114"/>
    </row>
    <row r="186" spans="1:34">
      <c r="A186" s="197"/>
      <c r="B186" s="198"/>
      <c r="C186" s="198"/>
      <c r="D186" s="114"/>
      <c r="E186" s="114"/>
      <c r="F186" s="114"/>
      <c r="G186" s="114"/>
      <c r="H186" s="114"/>
      <c r="I186" s="114"/>
      <c r="J186" s="114"/>
      <c r="K186" s="199"/>
      <c r="L186" s="199"/>
      <c r="N186" s="114"/>
      <c r="O186" s="114"/>
      <c r="P186" s="114"/>
      <c r="Q186" s="114"/>
      <c r="R186" s="114"/>
      <c r="S186" s="114"/>
      <c r="AF186" s="114"/>
      <c r="AG186" s="114"/>
      <c r="AH186" s="114"/>
    </row>
    <row r="187" spans="1:34">
      <c r="A187" s="197"/>
      <c r="B187" s="198"/>
      <c r="C187" s="198"/>
      <c r="D187" s="114"/>
      <c r="E187" s="114"/>
      <c r="F187" s="114"/>
      <c r="G187" s="114"/>
      <c r="H187" s="114"/>
      <c r="I187" s="114"/>
      <c r="J187" s="114"/>
      <c r="K187" s="199"/>
      <c r="L187" s="199"/>
      <c r="N187" s="114"/>
      <c r="O187" s="114"/>
      <c r="P187" s="114"/>
      <c r="Q187" s="114"/>
      <c r="R187" s="114"/>
      <c r="S187" s="114"/>
      <c r="AF187" s="114"/>
      <c r="AG187" s="114"/>
      <c r="AH187" s="114"/>
    </row>
    <row r="188" spans="1:34">
      <c r="A188" s="197"/>
      <c r="B188" s="198"/>
      <c r="C188" s="198"/>
      <c r="D188" s="114"/>
      <c r="E188" s="114"/>
      <c r="F188" s="114"/>
      <c r="G188" s="114"/>
      <c r="H188" s="114"/>
      <c r="I188" s="114"/>
      <c r="J188" s="114"/>
      <c r="K188" s="199"/>
      <c r="L188" s="199"/>
      <c r="N188" s="114"/>
      <c r="O188" s="114"/>
      <c r="P188" s="114"/>
      <c r="Q188" s="114"/>
      <c r="R188" s="114"/>
      <c r="S188" s="114"/>
      <c r="AF188" s="114"/>
      <c r="AG188" s="114"/>
      <c r="AH188" s="114"/>
    </row>
    <row r="189" spans="1:34">
      <c r="A189" s="197"/>
      <c r="B189" s="198"/>
      <c r="C189" s="198"/>
      <c r="D189" s="114"/>
      <c r="E189" s="114"/>
      <c r="F189" s="114"/>
      <c r="G189" s="114"/>
      <c r="H189" s="114"/>
      <c r="I189" s="114"/>
      <c r="J189" s="114"/>
      <c r="K189" s="199"/>
      <c r="L189" s="199"/>
      <c r="N189" s="114"/>
      <c r="O189" s="114"/>
      <c r="P189" s="114"/>
      <c r="Q189" s="114"/>
      <c r="R189" s="114"/>
      <c r="S189" s="114"/>
      <c r="AF189" s="114"/>
      <c r="AG189" s="114"/>
      <c r="AH189" s="114"/>
    </row>
    <row r="190" spans="1:34">
      <c r="A190" s="197"/>
      <c r="B190" s="198"/>
      <c r="C190" s="198"/>
      <c r="D190" s="114"/>
      <c r="E190" s="114"/>
      <c r="F190" s="114"/>
      <c r="G190" s="114"/>
      <c r="H190" s="114"/>
      <c r="I190" s="114"/>
      <c r="J190" s="114"/>
      <c r="K190" s="199"/>
      <c r="L190" s="199"/>
      <c r="N190" s="114"/>
      <c r="O190" s="114"/>
      <c r="P190" s="114"/>
      <c r="Q190" s="114"/>
      <c r="R190" s="114"/>
      <c r="S190" s="114"/>
      <c r="AF190" s="114"/>
      <c r="AG190" s="114"/>
      <c r="AH190" s="114"/>
    </row>
    <row r="191" spans="1:34">
      <c r="A191" s="197"/>
      <c r="B191" s="198"/>
      <c r="C191" s="198"/>
      <c r="D191" s="114"/>
      <c r="E191" s="114"/>
      <c r="F191" s="114"/>
      <c r="G191" s="114"/>
      <c r="H191" s="114"/>
      <c r="I191" s="114"/>
      <c r="J191" s="114"/>
      <c r="K191" s="199"/>
      <c r="L191" s="199"/>
      <c r="N191" s="114"/>
      <c r="O191" s="114"/>
      <c r="P191" s="114"/>
      <c r="Q191" s="114"/>
      <c r="R191" s="114"/>
      <c r="S191" s="114"/>
      <c r="AF191" s="114"/>
      <c r="AG191" s="114"/>
      <c r="AH191" s="114"/>
    </row>
    <row r="192" spans="1:34">
      <c r="A192" s="197"/>
      <c r="B192" s="198"/>
      <c r="C192" s="198"/>
      <c r="D192" s="114"/>
      <c r="E192" s="114"/>
      <c r="F192" s="114"/>
      <c r="G192" s="114"/>
      <c r="H192" s="114"/>
      <c r="I192" s="114"/>
      <c r="J192" s="114"/>
      <c r="K192" s="199"/>
      <c r="L192" s="199"/>
      <c r="N192" s="114"/>
      <c r="O192" s="114"/>
      <c r="P192" s="114"/>
      <c r="Q192" s="114"/>
      <c r="R192" s="114"/>
      <c r="S192" s="114"/>
      <c r="AF192" s="114"/>
      <c r="AG192" s="114"/>
      <c r="AH192" s="114"/>
    </row>
  </sheetData>
  <mergeCells count="27">
    <mergeCell ref="A5:AH5"/>
    <mergeCell ref="B86:E86"/>
    <mergeCell ref="B87:E87"/>
    <mergeCell ref="A88:AH88"/>
    <mergeCell ref="B93:E93"/>
    <mergeCell ref="AH1:AH3"/>
    <mergeCell ref="G2:G3"/>
    <mergeCell ref="H2:H3"/>
    <mergeCell ref="I2:I3"/>
    <mergeCell ref="J2:J3"/>
    <mergeCell ref="K2:M2"/>
    <mergeCell ref="AC2:AE2"/>
    <mergeCell ref="G1:J1"/>
    <mergeCell ref="K1:AE1"/>
    <mergeCell ref="AF1:AF3"/>
    <mergeCell ref="AG1:AG3"/>
    <mergeCell ref="N2:P2"/>
    <mergeCell ref="Q2:S2"/>
    <mergeCell ref="T2:V2"/>
    <mergeCell ref="W2:Y2"/>
    <mergeCell ref="Z2:AB2"/>
    <mergeCell ref="F1:F3"/>
    <mergeCell ref="A1:A3"/>
    <mergeCell ref="B1:B3"/>
    <mergeCell ref="C1:C3"/>
    <mergeCell ref="D1:D3"/>
    <mergeCell ref="E1: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opLeftCell="A4" workbookViewId="0">
      <selection activeCell="F7" sqref="F7"/>
    </sheetView>
  </sheetViews>
  <sheetFormatPr defaultColWidth="8.85546875" defaultRowHeight="15"/>
  <cols>
    <col min="1" max="1" width="8.85546875" style="204"/>
    <col min="2" max="2" width="25.140625" style="204" customWidth="1"/>
    <col min="3" max="3" width="29.42578125" style="204" customWidth="1"/>
    <col min="4" max="4" width="26.140625" style="204" customWidth="1"/>
    <col min="5" max="5" width="23.85546875" style="204" customWidth="1"/>
    <col min="6" max="6" width="16" style="204" customWidth="1"/>
    <col min="7" max="7" width="21" style="204" customWidth="1"/>
    <col min="8" max="8" width="18.28515625" style="204" bestFit="1" customWidth="1"/>
    <col min="9" max="9" width="14.140625" style="204" customWidth="1"/>
    <col min="10" max="10" width="9" style="204" bestFit="1" customWidth="1"/>
    <col min="11" max="12" width="9.140625" style="204" bestFit="1" customWidth="1"/>
    <col min="13" max="13" width="18.42578125" style="293" bestFit="1" customWidth="1"/>
    <col min="14" max="15" width="8.85546875" style="204"/>
    <col min="16" max="16" width="18.42578125" style="294" bestFit="1" customWidth="1"/>
    <col min="17" max="18" width="8.85546875" style="295"/>
    <col min="19" max="19" width="18.42578125" style="296" bestFit="1" customWidth="1"/>
    <col min="20" max="20" width="5.7109375" style="296" bestFit="1" customWidth="1"/>
    <col min="21" max="21" width="8.140625" style="296" bestFit="1" customWidth="1"/>
    <col min="22" max="22" width="14.5703125" style="296" bestFit="1" customWidth="1"/>
    <col min="23" max="23" width="21.140625" style="204" customWidth="1"/>
    <col min="24" max="24" width="21.85546875" style="204" customWidth="1"/>
    <col min="25" max="16384" width="8.85546875" style="204"/>
  </cols>
  <sheetData>
    <row r="1" spans="1:25">
      <c r="A1" s="1204" t="s">
        <v>0</v>
      </c>
      <c r="B1" s="1187" t="s">
        <v>1</v>
      </c>
      <c r="C1" s="1187" t="s">
        <v>2</v>
      </c>
      <c r="D1" s="1187" t="s">
        <v>3</v>
      </c>
      <c r="E1" s="1187" t="s">
        <v>4</v>
      </c>
      <c r="F1" s="1187" t="s">
        <v>5</v>
      </c>
      <c r="G1" s="1185" t="s">
        <v>6</v>
      </c>
      <c r="H1" s="1185"/>
      <c r="I1" s="1185"/>
      <c r="J1" s="1185"/>
      <c r="K1" s="1185" t="s">
        <v>7</v>
      </c>
      <c r="L1" s="1185"/>
      <c r="M1" s="1185"/>
      <c r="N1" s="1185"/>
      <c r="O1" s="1185"/>
      <c r="P1" s="1185"/>
      <c r="Q1" s="1185"/>
      <c r="R1" s="1185"/>
      <c r="S1" s="1185"/>
      <c r="T1" s="203"/>
      <c r="U1" s="203"/>
      <c r="V1" s="203"/>
      <c r="W1" s="1186" t="s">
        <v>8</v>
      </c>
      <c r="X1" s="1187" t="s">
        <v>9</v>
      </c>
      <c r="Y1" s="1188" t="s">
        <v>10</v>
      </c>
    </row>
    <row r="2" spans="1:25">
      <c r="A2" s="1204"/>
      <c r="B2" s="1187"/>
      <c r="C2" s="1187"/>
      <c r="D2" s="1187"/>
      <c r="E2" s="1187"/>
      <c r="F2" s="1187"/>
      <c r="G2" s="1191" t="s">
        <v>11</v>
      </c>
      <c r="H2" s="1191" t="s">
        <v>12</v>
      </c>
      <c r="I2" s="1191" t="s">
        <v>13</v>
      </c>
      <c r="J2" s="1191" t="s">
        <v>14</v>
      </c>
      <c r="K2" s="1192" t="s">
        <v>15</v>
      </c>
      <c r="L2" s="1192"/>
      <c r="M2" s="1192"/>
      <c r="N2" s="1192" t="s">
        <v>16</v>
      </c>
      <c r="O2" s="1192"/>
      <c r="P2" s="1192"/>
      <c r="Q2" s="1192" t="s">
        <v>17</v>
      </c>
      <c r="R2" s="1192"/>
      <c r="S2" s="1192"/>
      <c r="T2" s="1192" t="s">
        <v>413</v>
      </c>
      <c r="U2" s="1192"/>
      <c r="V2" s="1192"/>
      <c r="W2" s="1186"/>
      <c r="X2" s="1187"/>
      <c r="Y2" s="1189"/>
    </row>
    <row r="3" spans="1:25" ht="28.5">
      <c r="A3" s="1204"/>
      <c r="B3" s="1187"/>
      <c r="C3" s="1187"/>
      <c r="D3" s="1187"/>
      <c r="E3" s="1187"/>
      <c r="F3" s="1187"/>
      <c r="G3" s="1191"/>
      <c r="H3" s="1191"/>
      <c r="I3" s="1191"/>
      <c r="J3" s="1191"/>
      <c r="K3" s="206" t="s">
        <v>18</v>
      </c>
      <c r="L3" s="206" t="s">
        <v>19</v>
      </c>
      <c r="M3" s="207" t="s">
        <v>20</v>
      </c>
      <c r="N3" s="206" t="s">
        <v>18</v>
      </c>
      <c r="O3" s="206" t="s">
        <v>19</v>
      </c>
      <c r="P3" s="208" t="s">
        <v>20</v>
      </c>
      <c r="Q3" s="209" t="s">
        <v>18</v>
      </c>
      <c r="R3" s="209" t="s">
        <v>19</v>
      </c>
      <c r="S3" s="210" t="s">
        <v>20</v>
      </c>
      <c r="T3" s="209" t="s">
        <v>18</v>
      </c>
      <c r="U3" s="209" t="s">
        <v>19</v>
      </c>
      <c r="V3" s="210" t="s">
        <v>20</v>
      </c>
      <c r="W3" s="1186"/>
      <c r="X3" s="1187"/>
      <c r="Y3" s="1190"/>
    </row>
    <row r="4" spans="1:25">
      <c r="A4" s="67"/>
      <c r="B4" s="211">
        <v>1</v>
      </c>
      <c r="C4" s="211">
        <v>2</v>
      </c>
      <c r="D4" s="211">
        <v>3</v>
      </c>
      <c r="E4" s="211">
        <v>4</v>
      </c>
      <c r="F4" s="211">
        <v>5</v>
      </c>
      <c r="G4" s="211">
        <v>6.1</v>
      </c>
      <c r="H4" s="211">
        <v>6.2</v>
      </c>
      <c r="I4" s="211">
        <v>6.3</v>
      </c>
      <c r="J4" s="211">
        <v>6.4</v>
      </c>
      <c r="K4" s="212" t="s">
        <v>21</v>
      </c>
      <c r="L4" s="212" t="s">
        <v>22</v>
      </c>
      <c r="M4" s="213" t="s">
        <v>23</v>
      </c>
      <c r="N4" s="212" t="s">
        <v>24</v>
      </c>
      <c r="O4" s="212" t="s">
        <v>25</v>
      </c>
      <c r="P4" s="214" t="s">
        <v>26</v>
      </c>
      <c r="Q4" s="215" t="s">
        <v>27</v>
      </c>
      <c r="R4" s="215" t="s">
        <v>28</v>
      </c>
      <c r="S4" s="216" t="s">
        <v>29</v>
      </c>
      <c r="T4" s="216"/>
      <c r="U4" s="216"/>
      <c r="V4" s="216"/>
      <c r="W4" s="211">
        <v>8</v>
      </c>
      <c r="X4" s="211">
        <v>9</v>
      </c>
      <c r="Y4" s="211">
        <v>10</v>
      </c>
    </row>
    <row r="5" spans="1:25">
      <c r="A5" s="1198" t="s">
        <v>556</v>
      </c>
      <c r="B5" s="1199"/>
      <c r="C5" s="1199"/>
      <c r="D5" s="1199"/>
      <c r="E5" s="1199"/>
      <c r="F5" s="1199"/>
      <c r="G5" s="1199"/>
      <c r="H5" s="1199"/>
      <c r="I5" s="1199"/>
      <c r="J5" s="1199"/>
      <c r="K5" s="1199"/>
      <c r="L5" s="1199"/>
      <c r="M5" s="1199"/>
      <c r="N5" s="1199"/>
      <c r="O5" s="1199"/>
      <c r="P5" s="1199"/>
      <c r="Q5" s="1199"/>
      <c r="R5" s="1199"/>
      <c r="S5" s="1199"/>
      <c r="T5" s="1199"/>
      <c r="U5" s="1199"/>
      <c r="V5" s="1199"/>
      <c r="W5" s="1199"/>
      <c r="X5" s="1199"/>
      <c r="Y5" s="1200"/>
    </row>
    <row r="6" spans="1:25" ht="165">
      <c r="A6" s="217">
        <v>1</v>
      </c>
      <c r="B6" s="218" t="s">
        <v>557</v>
      </c>
      <c r="C6" s="219" t="s">
        <v>558</v>
      </c>
      <c r="D6" s="220" t="s">
        <v>559</v>
      </c>
      <c r="E6" s="221" t="s">
        <v>560</v>
      </c>
      <c r="F6" s="221" t="s">
        <v>561</v>
      </c>
      <c r="G6" s="222">
        <f>M6*0.95</f>
        <v>577215.25</v>
      </c>
      <c r="H6" s="222">
        <f>M6*0.05</f>
        <v>30379.75</v>
      </c>
      <c r="I6" s="222"/>
      <c r="J6" s="222"/>
      <c r="K6" s="222" t="s">
        <v>562</v>
      </c>
      <c r="L6" s="222" t="s">
        <v>563</v>
      </c>
      <c r="M6" s="222">
        <v>607595</v>
      </c>
      <c r="N6" s="222"/>
      <c r="O6" s="222"/>
      <c r="P6" s="223"/>
      <c r="Q6" s="224"/>
      <c r="R6" s="224"/>
      <c r="S6" s="223"/>
      <c r="T6" s="223"/>
      <c r="U6" s="223"/>
      <c r="V6" s="223"/>
      <c r="W6" s="225" t="s">
        <v>564</v>
      </c>
      <c r="X6" s="226"/>
      <c r="Y6" s="226"/>
    </row>
    <row r="7" spans="1:25" ht="165">
      <c r="A7" s="217">
        <v>2</v>
      </c>
      <c r="B7" s="227" t="s">
        <v>557</v>
      </c>
      <c r="C7" s="219" t="s">
        <v>558</v>
      </c>
      <c r="D7" s="220" t="s">
        <v>565</v>
      </c>
      <c r="E7" s="221" t="s">
        <v>566</v>
      </c>
      <c r="F7" s="221" t="s">
        <v>567</v>
      </c>
      <c r="G7" s="222">
        <f t="shared" ref="G7:G10" si="0">M7*0.95</f>
        <v>76926.25</v>
      </c>
      <c r="H7" s="222">
        <f t="shared" ref="H7:H12" si="1">M7*0.05</f>
        <v>4048.75</v>
      </c>
      <c r="I7" s="222"/>
      <c r="J7" s="222"/>
      <c r="K7" s="224" t="s">
        <v>568</v>
      </c>
      <c r="L7" s="224" t="s">
        <v>569</v>
      </c>
      <c r="M7" s="222">
        <v>80975</v>
      </c>
      <c r="N7" s="222"/>
      <c r="O7" s="222"/>
      <c r="P7" s="223"/>
      <c r="Q7" s="224"/>
      <c r="R7" s="224"/>
      <c r="S7" s="223"/>
      <c r="T7" s="223"/>
      <c r="U7" s="223"/>
      <c r="V7" s="223"/>
      <c r="W7" s="225" t="s">
        <v>564</v>
      </c>
      <c r="X7" s="226"/>
      <c r="Y7" s="226"/>
    </row>
    <row r="8" spans="1:25" ht="165">
      <c r="A8" s="217">
        <v>3</v>
      </c>
      <c r="B8" s="227" t="s">
        <v>557</v>
      </c>
      <c r="C8" s="219" t="s">
        <v>558</v>
      </c>
      <c r="D8" s="220" t="s">
        <v>570</v>
      </c>
      <c r="E8" s="221" t="s">
        <v>571</v>
      </c>
      <c r="F8" s="225" t="s">
        <v>572</v>
      </c>
      <c r="G8" s="222">
        <f>M8*0.95</f>
        <v>359156.05</v>
      </c>
      <c r="H8" s="222">
        <f t="shared" si="1"/>
        <v>18902.95</v>
      </c>
      <c r="I8" s="222"/>
      <c r="J8" s="222"/>
      <c r="K8" s="222" t="s">
        <v>562</v>
      </c>
      <c r="L8" s="222" t="s">
        <v>563</v>
      </c>
      <c r="M8" s="223">
        <v>378059</v>
      </c>
      <c r="N8" s="224"/>
      <c r="O8" s="224"/>
      <c r="P8" s="223"/>
      <c r="Q8" s="224"/>
      <c r="R8" s="224"/>
      <c r="S8" s="223"/>
      <c r="T8" s="223"/>
      <c r="U8" s="223"/>
      <c r="V8" s="223"/>
      <c r="W8" s="225" t="s">
        <v>564</v>
      </c>
      <c r="X8" s="226"/>
      <c r="Y8" s="226"/>
    </row>
    <row r="9" spans="1:25" ht="165">
      <c r="A9" s="217">
        <v>4</v>
      </c>
      <c r="B9" s="227" t="s">
        <v>557</v>
      </c>
      <c r="C9" s="219" t="s">
        <v>558</v>
      </c>
      <c r="D9" s="220" t="s">
        <v>573</v>
      </c>
      <c r="E9" s="221" t="s">
        <v>574</v>
      </c>
      <c r="F9" s="228" t="s">
        <v>575</v>
      </c>
      <c r="G9" s="222">
        <f>(M9+P9+S9)*0.95</f>
        <v>1332339.8499999999</v>
      </c>
      <c r="H9" s="222">
        <f>(M9+P9+S9)*0.05</f>
        <v>70123.150000000009</v>
      </c>
      <c r="I9" s="222"/>
      <c r="J9" s="222"/>
      <c r="K9" s="222" t="s">
        <v>562</v>
      </c>
      <c r="L9" s="222" t="s">
        <v>563</v>
      </c>
      <c r="M9" s="223">
        <v>402463</v>
      </c>
      <c r="N9" s="224" t="s">
        <v>562</v>
      </c>
      <c r="O9" s="224" t="s">
        <v>563</v>
      </c>
      <c r="P9" s="223">
        <v>646000</v>
      </c>
      <c r="Q9" s="224" t="s">
        <v>576</v>
      </c>
      <c r="R9" s="224" t="s">
        <v>577</v>
      </c>
      <c r="S9" s="223">
        <v>354000</v>
      </c>
      <c r="T9" s="223"/>
      <c r="U9" s="223"/>
      <c r="V9" s="223"/>
      <c r="W9" s="225" t="s">
        <v>564</v>
      </c>
      <c r="X9" s="226"/>
      <c r="Y9" s="226"/>
    </row>
    <row r="10" spans="1:25" ht="165">
      <c r="A10" s="217">
        <v>5</v>
      </c>
      <c r="B10" s="227" t="s">
        <v>557</v>
      </c>
      <c r="C10" s="219" t="s">
        <v>558</v>
      </c>
      <c r="D10" s="220" t="s">
        <v>578</v>
      </c>
      <c r="E10" s="221" t="s">
        <v>579</v>
      </c>
      <c r="F10" s="228" t="s">
        <v>580</v>
      </c>
      <c r="G10" s="222">
        <f t="shared" si="0"/>
        <v>436829.94999999995</v>
      </c>
      <c r="H10" s="222">
        <f t="shared" si="1"/>
        <v>22991.050000000003</v>
      </c>
      <c r="I10" s="222"/>
      <c r="J10" s="222"/>
      <c r="K10" s="222" t="s">
        <v>562</v>
      </c>
      <c r="L10" s="222" t="s">
        <v>563</v>
      </c>
      <c r="M10" s="223">
        <v>459821</v>
      </c>
      <c r="N10" s="224"/>
      <c r="O10" s="224"/>
      <c r="P10" s="223"/>
      <c r="Q10" s="224"/>
      <c r="R10" s="224"/>
      <c r="S10" s="223"/>
      <c r="T10" s="223"/>
      <c r="U10" s="223"/>
      <c r="V10" s="223"/>
      <c r="W10" s="225" t="s">
        <v>564</v>
      </c>
      <c r="X10" s="226"/>
      <c r="Y10" s="226"/>
    </row>
    <row r="11" spans="1:25" ht="165">
      <c r="A11" s="217">
        <v>6</v>
      </c>
      <c r="B11" s="227" t="s">
        <v>557</v>
      </c>
      <c r="C11" s="219" t="s">
        <v>558</v>
      </c>
      <c r="D11" s="220" t="s">
        <v>581</v>
      </c>
      <c r="E11" s="221" t="s">
        <v>582</v>
      </c>
      <c r="F11" s="228" t="s">
        <v>583</v>
      </c>
      <c r="G11" s="222">
        <f>M11*0.95</f>
        <v>373608.39999999997</v>
      </c>
      <c r="H11" s="222">
        <f t="shared" si="1"/>
        <v>19663.600000000002</v>
      </c>
      <c r="I11" s="222"/>
      <c r="J11" s="222"/>
      <c r="K11" s="222" t="s">
        <v>562</v>
      </c>
      <c r="L11" s="222" t="s">
        <v>563</v>
      </c>
      <c r="M11" s="223">
        <v>393272</v>
      </c>
      <c r="N11" s="224"/>
      <c r="O11" s="224"/>
      <c r="P11" s="223"/>
      <c r="Q11" s="224"/>
      <c r="R11" s="224"/>
      <c r="S11" s="223"/>
      <c r="T11" s="223"/>
      <c r="U11" s="223"/>
      <c r="V11" s="223"/>
      <c r="W11" s="225" t="s">
        <v>564</v>
      </c>
      <c r="X11" s="226"/>
      <c r="Y11" s="226"/>
    </row>
    <row r="12" spans="1:25" ht="165">
      <c r="A12" s="217">
        <v>7</v>
      </c>
      <c r="B12" s="227" t="s">
        <v>557</v>
      </c>
      <c r="C12" s="219" t="s">
        <v>558</v>
      </c>
      <c r="D12" s="220" t="s">
        <v>584</v>
      </c>
      <c r="E12" s="221" t="s">
        <v>585</v>
      </c>
      <c r="F12" s="228" t="s">
        <v>586</v>
      </c>
      <c r="G12" s="222">
        <f>M12*0.95</f>
        <v>173747.4</v>
      </c>
      <c r="H12" s="222">
        <f t="shared" si="1"/>
        <v>9144.6</v>
      </c>
      <c r="I12" s="222"/>
      <c r="J12" s="222"/>
      <c r="K12" s="222" t="s">
        <v>562</v>
      </c>
      <c r="L12" s="222" t="s">
        <v>563</v>
      </c>
      <c r="M12" s="223">
        <v>182892</v>
      </c>
      <c r="N12" s="224"/>
      <c r="O12" s="224"/>
      <c r="P12" s="223"/>
      <c r="Q12" s="224"/>
      <c r="R12" s="224"/>
      <c r="S12" s="223"/>
      <c r="T12" s="223"/>
      <c r="U12" s="223"/>
      <c r="V12" s="223"/>
      <c r="W12" s="225" t="s">
        <v>564</v>
      </c>
      <c r="X12" s="226"/>
      <c r="Y12" s="226"/>
    </row>
    <row r="13" spans="1:25" ht="165">
      <c r="A13" s="217">
        <v>8</v>
      </c>
      <c r="B13" s="229" t="s">
        <v>557</v>
      </c>
      <c r="C13" s="230" t="s">
        <v>558</v>
      </c>
      <c r="D13" s="231" t="s">
        <v>587</v>
      </c>
      <c r="E13" s="232" t="s">
        <v>588</v>
      </c>
      <c r="F13" s="233" t="s">
        <v>589</v>
      </c>
      <c r="G13" s="234">
        <f>(M13+P13)*0.95</f>
        <v>835913.54999999993</v>
      </c>
      <c r="H13" s="234">
        <f>(M13+P13)*0.05</f>
        <v>43995.450000000004</v>
      </c>
      <c r="I13" s="235"/>
      <c r="J13" s="235"/>
      <c r="K13" s="222">
        <v>10</v>
      </c>
      <c r="L13" s="222">
        <v>12</v>
      </c>
      <c r="M13" s="236">
        <v>500000</v>
      </c>
      <c r="N13" s="224" t="s">
        <v>576</v>
      </c>
      <c r="O13" s="224" t="s">
        <v>562</v>
      </c>
      <c r="P13" s="223">
        <v>379909</v>
      </c>
      <c r="Q13" s="224"/>
      <c r="R13" s="224"/>
      <c r="S13" s="223"/>
      <c r="T13" s="223"/>
      <c r="U13" s="223"/>
      <c r="V13" s="223"/>
      <c r="W13" s="225" t="s">
        <v>564</v>
      </c>
      <c r="X13" s="226"/>
      <c r="Y13" s="226"/>
    </row>
    <row r="14" spans="1:25" ht="165">
      <c r="A14" s="217">
        <v>9</v>
      </c>
      <c r="B14" s="229" t="s">
        <v>557</v>
      </c>
      <c r="C14" s="230" t="s">
        <v>558</v>
      </c>
      <c r="D14" s="237" t="s">
        <v>590</v>
      </c>
      <c r="E14" s="232" t="s">
        <v>591</v>
      </c>
      <c r="F14" s="228" t="s">
        <v>592</v>
      </c>
      <c r="G14" s="222">
        <f t="shared" ref="G14:G19" si="2">(P14+S14)*0.95</f>
        <v>427500</v>
      </c>
      <c r="H14" s="222">
        <f t="shared" ref="H14:H19" si="3">(P14+S14)*0.05</f>
        <v>22500</v>
      </c>
      <c r="I14" s="222"/>
      <c r="J14" s="222"/>
      <c r="K14" s="222"/>
      <c r="L14" s="222"/>
      <c r="M14" s="223"/>
      <c r="N14" s="224" t="s">
        <v>593</v>
      </c>
      <c r="O14" s="224" t="s">
        <v>594</v>
      </c>
      <c r="P14" s="223">
        <v>450000</v>
      </c>
      <c r="Q14" s="224"/>
      <c r="R14" s="224"/>
      <c r="S14" s="223"/>
      <c r="T14" s="223"/>
      <c r="U14" s="223"/>
      <c r="V14" s="223"/>
      <c r="W14" s="225" t="s">
        <v>564</v>
      </c>
      <c r="X14" s="226"/>
      <c r="Y14" s="226"/>
    </row>
    <row r="15" spans="1:25" ht="165">
      <c r="A15" s="217">
        <v>10</v>
      </c>
      <c r="B15" s="229" t="s">
        <v>557</v>
      </c>
      <c r="C15" s="230" t="s">
        <v>558</v>
      </c>
      <c r="D15" s="238" t="s">
        <v>595</v>
      </c>
      <c r="E15" s="232" t="s">
        <v>596</v>
      </c>
      <c r="F15" s="228" t="s">
        <v>597</v>
      </c>
      <c r="G15" s="222">
        <f t="shared" si="2"/>
        <v>940500</v>
      </c>
      <c r="H15" s="222">
        <f t="shared" si="3"/>
        <v>49500</v>
      </c>
      <c r="I15" s="222"/>
      <c r="J15" s="222"/>
      <c r="K15" s="222"/>
      <c r="L15" s="222"/>
      <c r="M15" s="223"/>
      <c r="N15" s="224" t="s">
        <v>562</v>
      </c>
      <c r="O15" s="224" t="s">
        <v>563</v>
      </c>
      <c r="P15" s="223">
        <v>500000</v>
      </c>
      <c r="Q15" s="224" t="s">
        <v>576</v>
      </c>
      <c r="R15" s="224" t="s">
        <v>577</v>
      </c>
      <c r="S15" s="223">
        <v>490000</v>
      </c>
      <c r="T15" s="223"/>
      <c r="U15" s="223"/>
      <c r="V15" s="223"/>
      <c r="W15" s="225" t="s">
        <v>564</v>
      </c>
      <c r="X15" s="226"/>
      <c r="Y15" s="226"/>
    </row>
    <row r="16" spans="1:25" ht="165">
      <c r="A16" s="217">
        <v>11</v>
      </c>
      <c r="B16" s="229" t="s">
        <v>557</v>
      </c>
      <c r="C16" s="230" t="s">
        <v>558</v>
      </c>
      <c r="D16" s="239" t="s">
        <v>598</v>
      </c>
      <c r="E16" s="232" t="s">
        <v>599</v>
      </c>
      <c r="F16" s="228" t="s">
        <v>600</v>
      </c>
      <c r="G16" s="222">
        <f t="shared" si="2"/>
        <v>1900000</v>
      </c>
      <c r="H16" s="222">
        <f t="shared" si="3"/>
        <v>100000</v>
      </c>
      <c r="I16" s="222"/>
      <c r="J16" s="222"/>
      <c r="K16" s="222"/>
      <c r="L16" s="222"/>
      <c r="M16" s="223"/>
      <c r="N16" s="224" t="s">
        <v>562</v>
      </c>
      <c r="O16" s="224" t="s">
        <v>563</v>
      </c>
      <c r="P16" s="223">
        <v>940000</v>
      </c>
      <c r="Q16" s="224" t="s">
        <v>562</v>
      </c>
      <c r="R16" s="224" t="s">
        <v>563</v>
      </c>
      <c r="S16" s="223">
        <v>1060000</v>
      </c>
      <c r="T16" s="223"/>
      <c r="U16" s="223"/>
      <c r="V16" s="223"/>
      <c r="W16" s="225" t="s">
        <v>564</v>
      </c>
      <c r="X16" s="226"/>
      <c r="Y16" s="226"/>
    </row>
    <row r="17" spans="1:25" ht="165">
      <c r="A17" s="217">
        <v>12</v>
      </c>
      <c r="B17" s="229" t="s">
        <v>557</v>
      </c>
      <c r="C17" s="230" t="s">
        <v>558</v>
      </c>
      <c r="D17" s="240" t="s">
        <v>601</v>
      </c>
      <c r="E17" s="232" t="s">
        <v>602</v>
      </c>
      <c r="F17" s="228" t="s">
        <v>603</v>
      </c>
      <c r="G17" s="222">
        <f t="shared" si="2"/>
        <v>617500</v>
      </c>
      <c r="H17" s="222">
        <f t="shared" si="3"/>
        <v>32500</v>
      </c>
      <c r="I17" s="222"/>
      <c r="J17" s="222"/>
      <c r="K17" s="222"/>
      <c r="L17" s="222"/>
      <c r="M17" s="223"/>
      <c r="N17" s="224" t="s">
        <v>562</v>
      </c>
      <c r="O17" s="224" t="s">
        <v>563</v>
      </c>
      <c r="P17" s="223">
        <v>241996</v>
      </c>
      <c r="Q17" s="224" t="s">
        <v>576</v>
      </c>
      <c r="R17" s="224" t="s">
        <v>594</v>
      </c>
      <c r="S17" s="223">
        <f>650000-P17</f>
        <v>408004</v>
      </c>
      <c r="T17" s="223"/>
      <c r="U17" s="223"/>
      <c r="V17" s="223"/>
      <c r="W17" s="225" t="s">
        <v>564</v>
      </c>
      <c r="X17" s="226"/>
      <c r="Y17" s="226"/>
    </row>
    <row r="18" spans="1:25" ht="165">
      <c r="A18" s="241">
        <v>13</v>
      </c>
      <c r="B18" s="242" t="s">
        <v>557</v>
      </c>
      <c r="C18" s="243" t="s">
        <v>558</v>
      </c>
      <c r="D18" s="244" t="s">
        <v>604</v>
      </c>
      <c r="E18" s="193" t="s">
        <v>605</v>
      </c>
      <c r="F18" s="183" t="s">
        <v>606</v>
      </c>
      <c r="G18" s="245">
        <f t="shared" si="2"/>
        <v>1130500</v>
      </c>
      <c r="H18" s="245">
        <f t="shared" si="3"/>
        <v>59500</v>
      </c>
      <c r="I18" s="245"/>
      <c r="J18" s="245"/>
      <c r="K18" s="245"/>
      <c r="L18" s="245"/>
      <c r="M18" s="246"/>
      <c r="N18" s="247" t="s">
        <v>577</v>
      </c>
      <c r="O18" s="247" t="s">
        <v>607</v>
      </c>
      <c r="P18" s="246">
        <v>810526</v>
      </c>
      <c r="Q18" s="247" t="s">
        <v>562</v>
      </c>
      <c r="R18" s="247" t="s">
        <v>563</v>
      </c>
      <c r="S18" s="246">
        <f>1190000-P18</f>
        <v>379474</v>
      </c>
      <c r="T18" s="246"/>
      <c r="U18" s="246"/>
      <c r="V18" s="246"/>
      <c r="W18" s="248" t="s">
        <v>564</v>
      </c>
      <c r="X18" s="249"/>
      <c r="Y18" s="249"/>
    </row>
    <row r="19" spans="1:25" ht="105">
      <c r="A19" s="241"/>
      <c r="B19" s="242"/>
      <c r="C19" s="243" t="s">
        <v>608</v>
      </c>
      <c r="D19" s="250" t="s">
        <v>609</v>
      </c>
      <c r="E19" s="193" t="s">
        <v>610</v>
      </c>
      <c r="F19" s="183" t="s">
        <v>611</v>
      </c>
      <c r="G19" s="245">
        <f t="shared" si="2"/>
        <v>161500</v>
      </c>
      <c r="H19" s="245">
        <f t="shared" si="3"/>
        <v>8500</v>
      </c>
      <c r="I19" s="245"/>
      <c r="J19" s="245"/>
      <c r="K19" s="245"/>
      <c r="L19" s="245"/>
      <c r="M19" s="246"/>
      <c r="N19" s="247" t="s">
        <v>577</v>
      </c>
      <c r="O19" s="247" t="s">
        <v>607</v>
      </c>
      <c r="P19" s="246">
        <v>170000</v>
      </c>
      <c r="Q19" s="247"/>
      <c r="R19" s="247"/>
      <c r="S19" s="246"/>
      <c r="T19" s="246"/>
      <c r="U19" s="246"/>
      <c r="V19" s="246"/>
      <c r="W19" s="248"/>
      <c r="X19" s="249"/>
      <c r="Y19" s="249"/>
    </row>
    <row r="20" spans="1:25" ht="165">
      <c r="A20" s="217">
        <v>14</v>
      </c>
      <c r="B20" s="229" t="s">
        <v>557</v>
      </c>
      <c r="C20" s="230" t="s">
        <v>558</v>
      </c>
      <c r="D20" s="251" t="s">
        <v>612</v>
      </c>
      <c r="E20" s="232" t="s">
        <v>613</v>
      </c>
      <c r="F20" s="228" t="s">
        <v>614</v>
      </c>
      <c r="G20" s="222">
        <f>(P20+S20+V20)*0.95</f>
        <v>1900000</v>
      </c>
      <c r="H20" s="222">
        <f>(P20+S20+V20)*0.05</f>
        <v>100000</v>
      </c>
      <c r="I20" s="222"/>
      <c r="J20" s="222"/>
      <c r="K20" s="222"/>
      <c r="L20" s="222"/>
      <c r="M20" s="223"/>
      <c r="N20" s="224"/>
      <c r="O20" s="224"/>
      <c r="P20" s="223"/>
      <c r="Q20" s="224" t="s">
        <v>562</v>
      </c>
      <c r="R20" s="224" t="s">
        <v>563</v>
      </c>
      <c r="S20" s="223">
        <v>1000000</v>
      </c>
      <c r="T20" s="224" t="s">
        <v>562</v>
      </c>
      <c r="U20" s="224" t="s">
        <v>563</v>
      </c>
      <c r="V20" s="223">
        <v>1000000</v>
      </c>
      <c r="W20" s="225" t="s">
        <v>564</v>
      </c>
      <c r="X20" s="226"/>
      <c r="Y20" s="226"/>
    </row>
    <row r="21" spans="1:25" ht="165">
      <c r="A21" s="217">
        <v>15</v>
      </c>
      <c r="B21" s="229" t="s">
        <v>557</v>
      </c>
      <c r="C21" s="230" t="s">
        <v>558</v>
      </c>
      <c r="D21" s="240" t="s">
        <v>615</v>
      </c>
      <c r="E21" s="232" t="s">
        <v>616</v>
      </c>
      <c r="F21" s="228" t="s">
        <v>617</v>
      </c>
      <c r="G21" s="222">
        <f>(P21+S21+V21)*0.95</f>
        <v>570000</v>
      </c>
      <c r="H21" s="222">
        <f>(P21+S21+V21)*0.05</f>
        <v>30000</v>
      </c>
      <c r="I21" s="222"/>
      <c r="J21" s="222"/>
      <c r="K21" s="222"/>
      <c r="L21" s="222"/>
      <c r="M21" s="223"/>
      <c r="N21" s="224"/>
      <c r="O21" s="224"/>
      <c r="P21" s="223"/>
      <c r="Q21" s="224" t="s">
        <v>562</v>
      </c>
      <c r="R21" s="224" t="s">
        <v>563</v>
      </c>
      <c r="S21" s="223">
        <v>600000</v>
      </c>
      <c r="T21" s="223"/>
      <c r="U21" s="223"/>
      <c r="V21" s="223"/>
      <c r="W21" s="225" t="s">
        <v>564</v>
      </c>
      <c r="X21" s="226"/>
      <c r="Y21" s="226"/>
    </row>
    <row r="22" spans="1:25" ht="165">
      <c r="A22" s="217">
        <v>16</v>
      </c>
      <c r="B22" s="229" t="s">
        <v>557</v>
      </c>
      <c r="C22" s="230" t="s">
        <v>558</v>
      </c>
      <c r="D22" s="240" t="s">
        <v>618</v>
      </c>
      <c r="E22" s="232" t="s">
        <v>619</v>
      </c>
      <c r="F22" s="228" t="s">
        <v>620</v>
      </c>
      <c r="G22" s="222">
        <f t="shared" ref="G22:G34" si="4">(P22+S22+V22)*0.95</f>
        <v>1425000</v>
      </c>
      <c r="H22" s="222">
        <f t="shared" ref="H22:H34" si="5">(P22+S22+V22)*0.05</f>
        <v>75000</v>
      </c>
      <c r="I22" s="222"/>
      <c r="J22" s="222"/>
      <c r="K22" s="222"/>
      <c r="L22" s="222"/>
      <c r="M22" s="223"/>
      <c r="N22" s="224"/>
      <c r="O22" s="224"/>
      <c r="P22" s="223"/>
      <c r="Q22" s="224" t="s">
        <v>562</v>
      </c>
      <c r="R22" s="224" t="s">
        <v>563</v>
      </c>
      <c r="S22" s="223">
        <v>1000000</v>
      </c>
      <c r="T22" s="224" t="s">
        <v>562</v>
      </c>
      <c r="U22" s="224" t="s">
        <v>563</v>
      </c>
      <c r="V22" s="223">
        <v>500000</v>
      </c>
      <c r="W22" s="225" t="s">
        <v>564</v>
      </c>
      <c r="X22" s="226"/>
      <c r="Y22" s="226"/>
    </row>
    <row r="23" spans="1:25" ht="165">
      <c r="A23" s="217">
        <v>17</v>
      </c>
      <c r="B23" s="229" t="s">
        <v>557</v>
      </c>
      <c r="C23" s="230" t="s">
        <v>558</v>
      </c>
      <c r="D23" s="240" t="s">
        <v>621</v>
      </c>
      <c r="E23" s="232" t="s">
        <v>622</v>
      </c>
      <c r="F23" s="228" t="s">
        <v>620</v>
      </c>
      <c r="G23" s="222">
        <f t="shared" si="4"/>
        <v>427500</v>
      </c>
      <c r="H23" s="222">
        <f t="shared" si="5"/>
        <v>22500</v>
      </c>
      <c r="I23" s="222"/>
      <c r="J23" s="222"/>
      <c r="K23" s="222"/>
      <c r="L23" s="222"/>
      <c r="M23" s="223"/>
      <c r="N23" s="224"/>
      <c r="O23" s="224"/>
      <c r="P23" s="223"/>
      <c r="Q23" s="224" t="s">
        <v>562</v>
      </c>
      <c r="R23" s="224" t="s">
        <v>563</v>
      </c>
      <c r="S23" s="223">
        <v>450000</v>
      </c>
      <c r="T23" s="223"/>
      <c r="U23" s="223"/>
      <c r="V23" s="223"/>
      <c r="W23" s="225" t="s">
        <v>564</v>
      </c>
      <c r="X23" s="226"/>
      <c r="Y23" s="226"/>
    </row>
    <row r="24" spans="1:25" ht="165">
      <c r="A24" s="217">
        <v>18</v>
      </c>
      <c r="B24" s="229" t="s">
        <v>557</v>
      </c>
      <c r="C24" s="230" t="s">
        <v>558</v>
      </c>
      <c r="D24" s="252" t="s">
        <v>623</v>
      </c>
      <c r="E24" s="232" t="s">
        <v>624</v>
      </c>
      <c r="F24" s="228" t="s">
        <v>625</v>
      </c>
      <c r="G24" s="222">
        <f t="shared" si="4"/>
        <v>285000</v>
      </c>
      <c r="H24" s="222">
        <f t="shared" si="5"/>
        <v>15000</v>
      </c>
      <c r="I24" s="222"/>
      <c r="J24" s="222"/>
      <c r="K24" s="222"/>
      <c r="L24" s="222"/>
      <c r="M24" s="223"/>
      <c r="N24" s="224"/>
      <c r="O24" s="224"/>
      <c r="P24" s="223"/>
      <c r="Q24" s="224" t="s">
        <v>562</v>
      </c>
      <c r="R24" s="224" t="s">
        <v>563</v>
      </c>
      <c r="S24" s="223">
        <v>300000</v>
      </c>
      <c r="T24" s="223"/>
      <c r="U24" s="223"/>
      <c r="V24" s="223"/>
      <c r="W24" s="225" t="s">
        <v>564</v>
      </c>
      <c r="X24" s="226"/>
      <c r="Y24" s="226"/>
    </row>
    <row r="25" spans="1:25" ht="165">
      <c r="A25" s="217">
        <v>19</v>
      </c>
      <c r="B25" s="229" t="s">
        <v>557</v>
      </c>
      <c r="C25" s="230" t="s">
        <v>558</v>
      </c>
      <c r="D25" s="240" t="s">
        <v>626</v>
      </c>
      <c r="E25" s="232" t="s">
        <v>627</v>
      </c>
      <c r="F25" s="228" t="s">
        <v>628</v>
      </c>
      <c r="G25" s="222">
        <f t="shared" si="4"/>
        <v>494000</v>
      </c>
      <c r="H25" s="222">
        <f t="shared" si="5"/>
        <v>26000</v>
      </c>
      <c r="I25" s="222"/>
      <c r="J25" s="222"/>
      <c r="K25" s="222"/>
      <c r="L25" s="222"/>
      <c r="M25" s="223"/>
      <c r="N25" s="224"/>
      <c r="O25" s="224"/>
      <c r="P25" s="223"/>
      <c r="Q25" s="224" t="s">
        <v>562</v>
      </c>
      <c r="R25" s="224" t="s">
        <v>563</v>
      </c>
      <c r="S25" s="223">
        <v>520000</v>
      </c>
      <c r="T25" s="223"/>
      <c r="U25" s="223"/>
      <c r="V25" s="223"/>
      <c r="W25" s="225" t="s">
        <v>564</v>
      </c>
      <c r="X25" s="226"/>
      <c r="Y25" s="226"/>
    </row>
    <row r="26" spans="1:25" ht="225">
      <c r="A26" s="217">
        <v>20</v>
      </c>
      <c r="B26" s="253" t="s">
        <v>629</v>
      </c>
      <c r="C26" s="254" t="s">
        <v>630</v>
      </c>
      <c r="D26" s="237" t="s">
        <v>631</v>
      </c>
      <c r="E26" s="232" t="s">
        <v>632</v>
      </c>
      <c r="F26" s="228" t="s">
        <v>633</v>
      </c>
      <c r="G26" s="222">
        <f t="shared" si="4"/>
        <v>950000</v>
      </c>
      <c r="H26" s="222">
        <f t="shared" si="5"/>
        <v>50000</v>
      </c>
      <c r="I26" s="222"/>
      <c r="J26" s="222"/>
      <c r="K26" s="222"/>
      <c r="L26" s="222"/>
      <c r="M26" s="223"/>
      <c r="N26" s="224"/>
      <c r="O26" s="224"/>
      <c r="P26" s="223"/>
      <c r="Q26" s="224" t="s">
        <v>562</v>
      </c>
      <c r="R26" s="224" t="s">
        <v>634</v>
      </c>
      <c r="S26" s="223">
        <v>1000000</v>
      </c>
      <c r="T26" s="223"/>
      <c r="U26" s="223"/>
      <c r="V26" s="223"/>
      <c r="W26" s="225" t="s">
        <v>564</v>
      </c>
      <c r="X26" s="226"/>
      <c r="Y26" s="226"/>
    </row>
    <row r="27" spans="1:25" ht="165">
      <c r="A27" s="217">
        <v>21</v>
      </c>
      <c r="B27" s="229" t="s">
        <v>557</v>
      </c>
      <c r="C27" s="230" t="s">
        <v>558</v>
      </c>
      <c r="D27" s="255" t="s">
        <v>635</v>
      </c>
      <c r="E27" s="232" t="s">
        <v>636</v>
      </c>
      <c r="F27" s="228" t="s">
        <v>637</v>
      </c>
      <c r="G27" s="222">
        <f t="shared" si="4"/>
        <v>902500</v>
      </c>
      <c r="H27" s="222">
        <f t="shared" si="5"/>
        <v>47500</v>
      </c>
      <c r="I27" s="222"/>
      <c r="J27" s="222"/>
      <c r="K27" s="222"/>
      <c r="L27" s="222"/>
      <c r="M27" s="223"/>
      <c r="N27" s="224"/>
      <c r="O27" s="224"/>
      <c r="P27" s="223"/>
      <c r="Q27" s="224"/>
      <c r="R27" s="224"/>
      <c r="S27" s="223"/>
      <c r="T27" s="224" t="s">
        <v>562</v>
      </c>
      <c r="U27" s="224" t="s">
        <v>563</v>
      </c>
      <c r="V27" s="223">
        <v>950000</v>
      </c>
      <c r="W27" s="225" t="s">
        <v>564</v>
      </c>
      <c r="X27" s="226"/>
      <c r="Y27" s="226"/>
    </row>
    <row r="28" spans="1:25" ht="165">
      <c r="A28" s="217">
        <v>22</v>
      </c>
      <c r="B28" s="229" t="s">
        <v>557</v>
      </c>
      <c r="C28" s="230" t="s">
        <v>558</v>
      </c>
      <c r="D28" s="255" t="s">
        <v>638</v>
      </c>
      <c r="E28" s="232" t="s">
        <v>639</v>
      </c>
      <c r="F28" s="228" t="s">
        <v>640</v>
      </c>
      <c r="G28" s="222">
        <f t="shared" si="4"/>
        <v>418000</v>
      </c>
      <c r="H28" s="222">
        <f t="shared" si="5"/>
        <v>22000</v>
      </c>
      <c r="I28" s="222"/>
      <c r="J28" s="222"/>
      <c r="K28" s="222"/>
      <c r="L28" s="222"/>
      <c r="M28" s="223"/>
      <c r="N28" s="224"/>
      <c r="O28" s="224"/>
      <c r="P28" s="223"/>
      <c r="Q28" s="224"/>
      <c r="R28" s="224"/>
      <c r="S28" s="223"/>
      <c r="T28" s="224" t="s">
        <v>562</v>
      </c>
      <c r="U28" s="224" t="s">
        <v>563</v>
      </c>
      <c r="V28" s="223">
        <v>440000</v>
      </c>
      <c r="W28" s="225" t="s">
        <v>564</v>
      </c>
      <c r="X28" s="226"/>
      <c r="Y28" s="226"/>
    </row>
    <row r="29" spans="1:25" ht="165">
      <c r="A29" s="217">
        <v>23</v>
      </c>
      <c r="B29" s="229" t="s">
        <v>557</v>
      </c>
      <c r="C29" s="230" t="s">
        <v>558</v>
      </c>
      <c r="D29" s="256" t="s">
        <v>641</v>
      </c>
      <c r="E29" s="232" t="s">
        <v>642</v>
      </c>
      <c r="F29" s="228" t="s">
        <v>561</v>
      </c>
      <c r="G29" s="222">
        <f t="shared" si="4"/>
        <v>1900000</v>
      </c>
      <c r="H29" s="222">
        <f t="shared" si="5"/>
        <v>100000</v>
      </c>
      <c r="I29" s="222"/>
      <c r="J29" s="222"/>
      <c r="K29" s="222"/>
      <c r="L29" s="222"/>
      <c r="M29" s="223"/>
      <c r="N29" s="224"/>
      <c r="O29" s="224"/>
      <c r="P29" s="223"/>
      <c r="Q29" s="224"/>
      <c r="R29" s="224"/>
      <c r="S29" s="223"/>
      <c r="T29" s="224" t="s">
        <v>562</v>
      </c>
      <c r="U29" s="224" t="s">
        <v>634</v>
      </c>
      <c r="V29" s="223">
        <v>2000000</v>
      </c>
      <c r="W29" s="225" t="s">
        <v>564</v>
      </c>
      <c r="X29" s="226"/>
      <c r="Y29" s="226"/>
    </row>
    <row r="30" spans="1:25" ht="165">
      <c r="A30" s="217">
        <v>24</v>
      </c>
      <c r="B30" s="229" t="s">
        <v>557</v>
      </c>
      <c r="C30" s="230" t="s">
        <v>558</v>
      </c>
      <c r="D30" s="257" t="s">
        <v>643</v>
      </c>
      <c r="E30" s="232" t="s">
        <v>644</v>
      </c>
      <c r="F30" s="232" t="s">
        <v>645</v>
      </c>
      <c r="G30" s="222">
        <f t="shared" si="4"/>
        <v>2375000</v>
      </c>
      <c r="H30" s="222">
        <f t="shared" si="5"/>
        <v>125000</v>
      </c>
      <c r="I30" s="222"/>
      <c r="J30" s="222"/>
      <c r="K30" s="222"/>
      <c r="L30" s="222"/>
      <c r="M30" s="223"/>
      <c r="N30" s="224"/>
      <c r="O30" s="224"/>
      <c r="P30" s="223"/>
      <c r="Q30" s="224"/>
      <c r="R30" s="224"/>
      <c r="S30" s="223"/>
      <c r="T30" s="224" t="s">
        <v>562</v>
      </c>
      <c r="U30" s="224" t="s">
        <v>634</v>
      </c>
      <c r="V30" s="223">
        <v>2500000</v>
      </c>
      <c r="W30" s="225" t="s">
        <v>564</v>
      </c>
      <c r="X30" s="226"/>
      <c r="Y30" s="226"/>
    </row>
    <row r="31" spans="1:25" ht="225">
      <c r="A31" s="217">
        <v>25</v>
      </c>
      <c r="B31" s="253" t="s">
        <v>629</v>
      </c>
      <c r="C31" s="254" t="s">
        <v>630</v>
      </c>
      <c r="D31" s="258" t="s">
        <v>631</v>
      </c>
      <c r="E31" s="232" t="s">
        <v>632</v>
      </c>
      <c r="F31" s="228"/>
      <c r="G31" s="222">
        <f t="shared" si="4"/>
        <v>950000</v>
      </c>
      <c r="H31" s="222">
        <f t="shared" si="5"/>
        <v>50000</v>
      </c>
      <c r="I31" s="222"/>
      <c r="J31" s="222"/>
      <c r="K31" s="222"/>
      <c r="L31" s="222"/>
      <c r="M31" s="223"/>
      <c r="N31" s="224"/>
      <c r="O31" s="224"/>
      <c r="P31" s="223"/>
      <c r="Q31" s="224"/>
      <c r="R31" s="224"/>
      <c r="S31" s="223"/>
      <c r="T31" s="224" t="s">
        <v>562</v>
      </c>
      <c r="U31" s="224" t="s">
        <v>634</v>
      </c>
      <c r="V31" s="223">
        <v>1000000</v>
      </c>
      <c r="W31" s="225" t="s">
        <v>564</v>
      </c>
      <c r="X31" s="226"/>
      <c r="Y31" s="226"/>
    </row>
    <row r="32" spans="1:25" ht="204.75">
      <c r="A32" s="217">
        <v>26</v>
      </c>
      <c r="B32" s="253" t="s">
        <v>629</v>
      </c>
      <c r="C32" s="259" t="s">
        <v>646</v>
      </c>
      <c r="D32" s="240" t="s">
        <v>647</v>
      </c>
      <c r="E32" s="232"/>
      <c r="F32" s="228"/>
      <c r="G32" s="222">
        <f t="shared" si="4"/>
        <v>1425000</v>
      </c>
      <c r="H32" s="222">
        <f t="shared" si="5"/>
        <v>75000</v>
      </c>
      <c r="I32" s="222"/>
      <c r="J32" s="222"/>
      <c r="K32" s="222"/>
      <c r="L32" s="222"/>
      <c r="M32" s="223"/>
      <c r="N32" s="224"/>
      <c r="O32" s="224"/>
      <c r="P32" s="223"/>
      <c r="Q32" s="224"/>
      <c r="R32" s="224"/>
      <c r="S32" s="223"/>
      <c r="T32" s="224" t="s">
        <v>562</v>
      </c>
      <c r="U32" s="224" t="s">
        <v>634</v>
      </c>
      <c r="V32" s="223">
        <v>1500000</v>
      </c>
      <c r="W32" s="225" t="s">
        <v>564</v>
      </c>
      <c r="X32" s="226"/>
      <c r="Y32" s="226"/>
    </row>
    <row r="33" spans="1:25" s="263" customFormat="1">
      <c r="A33" s="217">
        <v>27</v>
      </c>
      <c r="B33" s="227"/>
      <c r="C33" s="260"/>
      <c r="D33" s="240"/>
      <c r="E33" s="232"/>
      <c r="F33" s="228"/>
      <c r="G33" s="222">
        <f t="shared" si="4"/>
        <v>0</v>
      </c>
      <c r="H33" s="222">
        <f t="shared" si="5"/>
        <v>0</v>
      </c>
      <c r="I33" s="222"/>
      <c r="J33" s="222"/>
      <c r="K33" s="222"/>
      <c r="L33" s="222"/>
      <c r="M33" s="246"/>
      <c r="N33" s="224"/>
      <c r="O33" s="224"/>
      <c r="P33" s="261"/>
      <c r="Q33" s="224"/>
      <c r="R33" s="224"/>
      <c r="S33" s="262"/>
      <c r="T33" s="262"/>
      <c r="U33" s="262"/>
      <c r="V33" s="262"/>
      <c r="W33" s="225"/>
      <c r="X33" s="226"/>
      <c r="Y33" s="226"/>
    </row>
    <row r="34" spans="1:25" s="263" customFormat="1">
      <c r="A34" s="217">
        <v>28</v>
      </c>
      <c r="B34" s="227"/>
      <c r="C34" s="260"/>
      <c r="D34" s="237"/>
      <c r="E34" s="232"/>
      <c r="F34" s="228"/>
      <c r="G34" s="222">
        <f t="shared" si="4"/>
        <v>0</v>
      </c>
      <c r="H34" s="222">
        <f t="shared" si="5"/>
        <v>0</v>
      </c>
      <c r="I34" s="222"/>
      <c r="J34" s="222"/>
      <c r="K34" s="222"/>
      <c r="L34" s="222"/>
      <c r="M34" s="246"/>
      <c r="N34" s="224"/>
      <c r="O34" s="224"/>
      <c r="P34" s="261"/>
      <c r="Q34" s="264"/>
      <c r="R34" s="264"/>
      <c r="S34" s="262"/>
      <c r="T34" s="262"/>
      <c r="U34" s="262"/>
      <c r="V34" s="262"/>
      <c r="W34" s="225"/>
      <c r="X34" s="226"/>
      <c r="Y34" s="226"/>
    </row>
    <row r="35" spans="1:25">
      <c r="A35" s="265"/>
      <c r="B35" s="1201"/>
      <c r="C35" s="1202"/>
      <c r="D35" s="1202"/>
      <c r="E35" s="1202"/>
      <c r="F35" s="1203"/>
      <c r="G35" s="234"/>
      <c r="H35" s="266"/>
      <c r="I35" s="234"/>
      <c r="J35" s="234"/>
      <c r="K35" s="234"/>
      <c r="L35" s="234"/>
      <c r="M35" s="267"/>
      <c r="N35" s="234"/>
      <c r="O35" s="234"/>
      <c r="P35" s="261"/>
      <c r="Q35" s="264"/>
      <c r="R35" s="264"/>
      <c r="S35" s="262"/>
      <c r="T35" s="262"/>
      <c r="U35" s="262"/>
      <c r="V35" s="262"/>
      <c r="W35" s="268"/>
      <c r="X35" s="269"/>
      <c r="Y35" s="269"/>
    </row>
    <row r="36" spans="1:25" s="278" customFormat="1" ht="18.75">
      <c r="A36" s="270" t="s">
        <v>648</v>
      </c>
      <c r="B36" s="1194" t="s">
        <v>98</v>
      </c>
      <c r="C36" s="1195"/>
      <c r="D36" s="1195"/>
      <c r="E36" s="1195"/>
      <c r="F36" s="1196"/>
      <c r="G36" s="271">
        <f>SUM(G6:G35)</f>
        <v>23365236.699999999</v>
      </c>
      <c r="H36" s="271">
        <f>SUM(H6:H35)</f>
        <v>1229749.3</v>
      </c>
      <c r="I36" s="270"/>
      <c r="J36" s="270"/>
      <c r="K36" s="270"/>
      <c r="L36" s="270"/>
      <c r="M36" s="272">
        <f>SUM(M6:M35)</f>
        <v>3005077</v>
      </c>
      <c r="N36" s="271"/>
      <c r="O36" s="271"/>
      <c r="P36" s="273">
        <f>SUM(P6:P34)</f>
        <v>4138431</v>
      </c>
      <c r="Q36" s="274"/>
      <c r="R36" s="274"/>
      <c r="S36" s="275">
        <f>SUM(S6:S34)</f>
        <v>7561478</v>
      </c>
      <c r="T36" s="275"/>
      <c r="U36" s="275"/>
      <c r="V36" s="275">
        <f>SUM(V6:V34)</f>
        <v>9890000</v>
      </c>
      <c r="W36" s="276"/>
      <c r="X36" s="277">
        <f>G36-M36-P36-S36</f>
        <v>8660250.6999999993</v>
      </c>
      <c r="Y36" s="276"/>
    </row>
    <row r="37" spans="1:25" s="278" customFormat="1" ht="18.75">
      <c r="A37" s="279"/>
      <c r="B37" s="280"/>
      <c r="C37" s="280"/>
      <c r="D37" s="280"/>
      <c r="E37" s="280"/>
      <c r="F37" s="280"/>
      <c r="G37" s="281"/>
      <c r="H37" s="281"/>
      <c r="I37" s="279"/>
      <c r="J37" s="279"/>
      <c r="K37" s="279"/>
      <c r="L37" s="279"/>
      <c r="M37" s="282"/>
      <c r="N37" s="281"/>
      <c r="O37" s="281"/>
      <c r="P37" s="283"/>
      <c r="Q37" s="284"/>
      <c r="R37" s="284"/>
      <c r="S37" s="285"/>
      <c r="T37" s="285"/>
      <c r="U37" s="285"/>
      <c r="V37" s="285"/>
      <c r="W37" s="286"/>
      <c r="X37" s="287"/>
      <c r="Y37" s="286"/>
    </row>
    <row r="38" spans="1:25" s="278" customFormat="1" ht="18.75">
      <c r="A38" s="279"/>
      <c r="B38" s="280"/>
      <c r="C38" s="280"/>
      <c r="D38" s="280"/>
      <c r="E38" s="1193" t="s">
        <v>649</v>
      </c>
      <c r="F38" s="1193"/>
      <c r="G38" s="1193"/>
      <c r="H38" s="1193"/>
      <c r="I38" s="1193"/>
      <c r="J38" s="279"/>
      <c r="K38" s="279"/>
      <c r="L38" s="279"/>
      <c r="M38" s="282"/>
      <c r="N38" s="281"/>
      <c r="O38" s="281"/>
      <c r="P38" s="283">
        <v>155795</v>
      </c>
      <c r="Q38" s="284"/>
      <c r="R38" s="284"/>
      <c r="S38" s="285"/>
      <c r="T38" s="285"/>
      <c r="U38" s="285"/>
      <c r="V38" s="285"/>
      <c r="W38" s="286"/>
      <c r="X38" s="287"/>
      <c r="Y38" s="286"/>
    </row>
    <row r="40" spans="1:25" ht="18.75">
      <c r="A40" s="288"/>
      <c r="B40" s="1194" t="s">
        <v>650</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row>
    <row r="41" spans="1:25">
      <c r="A41" s="288"/>
      <c r="B41" s="229"/>
      <c r="C41" s="230"/>
      <c r="D41" s="231"/>
      <c r="E41" s="232"/>
      <c r="F41" s="233"/>
      <c r="G41" s="234"/>
      <c r="H41" s="234"/>
      <c r="I41" s="235"/>
      <c r="J41" s="235"/>
      <c r="K41" s="222"/>
      <c r="L41" s="222"/>
      <c r="M41" s="236"/>
      <c r="N41" s="235"/>
      <c r="O41" s="235"/>
      <c r="P41" s="289"/>
      <c r="Q41" s="290"/>
      <c r="R41" s="290"/>
      <c r="S41" s="235"/>
      <c r="T41" s="235"/>
      <c r="U41" s="235"/>
      <c r="V41" s="235"/>
      <c r="W41" s="225"/>
      <c r="X41" s="235"/>
      <c r="Y41" s="235"/>
    </row>
    <row r="42" spans="1:25">
      <c r="A42" s="288"/>
      <c r="B42" s="229"/>
      <c r="C42" s="230"/>
      <c r="D42" s="238"/>
      <c r="E42" s="232"/>
      <c r="F42" s="233"/>
      <c r="G42" s="234"/>
      <c r="H42" s="234"/>
      <c r="I42" s="234"/>
      <c r="J42" s="234"/>
      <c r="K42" s="222"/>
      <c r="L42" s="222"/>
      <c r="M42" s="236"/>
      <c r="N42" s="234"/>
      <c r="O42" s="234"/>
      <c r="P42" s="289"/>
      <c r="Q42" s="264"/>
      <c r="R42" s="264"/>
      <c r="S42" s="236"/>
      <c r="T42" s="236"/>
      <c r="U42" s="236"/>
      <c r="V42" s="236"/>
      <c r="W42" s="225"/>
      <c r="X42" s="226"/>
      <c r="Y42" s="226"/>
    </row>
    <row r="43" spans="1:25">
      <c r="A43" s="288"/>
      <c r="B43" s="291"/>
      <c r="C43" s="254"/>
      <c r="D43" s="238"/>
      <c r="E43" s="232"/>
      <c r="F43" s="233"/>
      <c r="G43" s="234"/>
      <c r="H43" s="234"/>
      <c r="I43" s="234"/>
      <c r="J43" s="234"/>
      <c r="K43" s="222"/>
      <c r="L43" s="222"/>
      <c r="M43" s="236"/>
      <c r="N43" s="234"/>
      <c r="O43" s="234"/>
      <c r="P43" s="289"/>
      <c r="Q43" s="264"/>
      <c r="R43" s="264"/>
      <c r="S43" s="236"/>
      <c r="T43" s="236"/>
      <c r="U43" s="236"/>
      <c r="V43" s="236"/>
      <c r="W43" s="225"/>
      <c r="X43" s="269"/>
      <c r="Y43" s="269"/>
    </row>
    <row r="44" spans="1:25">
      <c r="A44" s="288"/>
      <c r="B44" s="291"/>
      <c r="C44" s="254"/>
      <c r="D44" s="238"/>
      <c r="E44" s="232"/>
      <c r="F44" s="233"/>
      <c r="G44" s="234"/>
      <c r="H44" s="234"/>
      <c r="I44" s="234"/>
      <c r="J44" s="234"/>
      <c r="K44" s="222"/>
      <c r="L44" s="222"/>
      <c r="M44" s="236"/>
      <c r="N44" s="234"/>
      <c r="O44" s="234"/>
      <c r="P44" s="289"/>
      <c r="Q44" s="264"/>
      <c r="R44" s="264"/>
      <c r="S44" s="236"/>
      <c r="T44" s="236"/>
      <c r="U44" s="236"/>
      <c r="V44" s="236"/>
      <c r="W44" s="225"/>
      <c r="X44" s="269"/>
      <c r="Y44" s="269"/>
    </row>
    <row r="45" spans="1:25">
      <c r="A45" s="288"/>
      <c r="B45" s="291"/>
      <c r="C45" s="254"/>
      <c r="D45" s="238"/>
      <c r="E45" s="232"/>
      <c r="F45" s="292"/>
      <c r="G45" s="234"/>
      <c r="H45" s="234"/>
      <c r="I45" s="234"/>
      <c r="J45" s="234"/>
      <c r="K45" s="222"/>
      <c r="L45" s="222"/>
      <c r="M45" s="236"/>
      <c r="N45" s="234"/>
      <c r="O45" s="234"/>
      <c r="P45" s="289"/>
      <c r="Q45" s="264"/>
      <c r="R45" s="264"/>
      <c r="S45" s="236"/>
      <c r="T45" s="236"/>
      <c r="U45" s="236"/>
      <c r="V45" s="236"/>
      <c r="W45" s="225"/>
      <c r="X45" s="269"/>
      <c r="Y45" s="269"/>
    </row>
    <row r="46" spans="1:25" ht="18.75">
      <c r="A46" s="288"/>
      <c r="B46" s="1196" t="s">
        <v>98</v>
      </c>
      <c r="C46" s="1197"/>
      <c r="D46" s="1197"/>
      <c r="E46" s="1197"/>
      <c r="F46" s="1197"/>
      <c r="G46" s="234">
        <f>SUM(G41:G45)</f>
        <v>0</v>
      </c>
      <c r="H46" s="234">
        <f>SUM(H41:H45)</f>
        <v>0</v>
      </c>
      <c r="I46" s="234">
        <f t="shared" ref="I46:S46" si="6">SUM(I42:I44)</f>
        <v>0</v>
      </c>
      <c r="J46" s="234">
        <f t="shared" si="6"/>
        <v>0</v>
      </c>
      <c r="K46" s="234">
        <f t="shared" si="6"/>
        <v>0</v>
      </c>
      <c r="L46" s="234">
        <f t="shared" si="6"/>
        <v>0</v>
      </c>
      <c r="M46" s="234">
        <f>SUM(M41:M45)</f>
        <v>0</v>
      </c>
      <c r="N46" s="234">
        <f t="shared" si="6"/>
        <v>0</v>
      </c>
      <c r="O46" s="234">
        <f t="shared" si="6"/>
        <v>0</v>
      </c>
      <c r="P46" s="234">
        <f t="shared" si="6"/>
        <v>0</v>
      </c>
      <c r="Q46" s="264">
        <f t="shared" si="6"/>
        <v>0</v>
      </c>
      <c r="R46" s="264"/>
      <c r="S46" s="234">
        <f t="shared" si="6"/>
        <v>0</v>
      </c>
      <c r="T46" s="234"/>
      <c r="U46" s="234"/>
      <c r="V46" s="234"/>
      <c r="W46" s="268"/>
      <c r="X46" s="269"/>
      <c r="Y46" s="269"/>
    </row>
  </sheetData>
  <mergeCells count="25">
    <mergeCell ref="E38:I38"/>
    <mergeCell ref="B40:Y40"/>
    <mergeCell ref="B46:F46"/>
    <mergeCell ref="N2:P2"/>
    <mergeCell ref="Q2:S2"/>
    <mergeCell ref="T2:V2"/>
    <mergeCell ref="A5:Y5"/>
    <mergeCell ref="B35:F35"/>
    <mergeCell ref="B36:F36"/>
    <mergeCell ref="A1:A3"/>
    <mergeCell ref="B1:B3"/>
    <mergeCell ref="C1:C3"/>
    <mergeCell ref="D1:D3"/>
    <mergeCell ref="E1:E3"/>
    <mergeCell ref="F1:F3"/>
    <mergeCell ref="G1:J1"/>
    <mergeCell ref="K1:S1"/>
    <mergeCell ref="W1:W3"/>
    <mergeCell ref="X1:X3"/>
    <mergeCell ref="Y1:Y3"/>
    <mergeCell ref="G2:G3"/>
    <mergeCell ref="H2:H3"/>
    <mergeCell ref="I2:I3"/>
    <mergeCell ref="J2:J3"/>
    <mergeCell ref="K2: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workbookViewId="0">
      <selection activeCell="H7" sqref="H7"/>
    </sheetView>
  </sheetViews>
  <sheetFormatPr defaultRowHeight="15"/>
  <cols>
    <col min="1" max="1" width="5.140625" customWidth="1"/>
    <col min="2" max="2" width="31.85546875" customWidth="1"/>
    <col min="3" max="3" width="44.28515625" customWidth="1"/>
    <col min="4" max="4" width="31.7109375" customWidth="1"/>
    <col min="5" max="5" width="67.7109375" customWidth="1"/>
    <col min="6" max="6" width="0.140625" customWidth="1"/>
    <col min="7" max="7" width="22.5703125" customWidth="1"/>
    <col min="8" max="8" width="27.7109375" customWidth="1"/>
    <col min="9" max="9" width="14.28515625" customWidth="1"/>
    <col min="10" max="10" width="21" customWidth="1"/>
    <col min="11" max="11" width="24.7109375" customWidth="1"/>
    <col min="12" max="12" width="28.140625" customWidth="1"/>
    <col min="13" max="13" width="21.85546875" customWidth="1"/>
    <col min="14" max="14" width="19.42578125" customWidth="1"/>
    <col min="15" max="15" width="18" customWidth="1"/>
    <col min="16" max="16" width="17.140625" style="364" customWidth="1"/>
    <col min="17" max="17" width="15.85546875" customWidth="1"/>
    <col min="18" max="18" width="14.42578125" customWidth="1"/>
    <col min="19" max="19" width="16.7109375" style="365" customWidth="1"/>
    <col min="20" max="21" width="9.140625" customWidth="1"/>
    <col min="22" max="22" width="23.28515625" style="365" customWidth="1"/>
    <col min="23" max="23" width="11.85546875" style="365" customWidth="1"/>
    <col min="24" max="24" width="13.7109375" style="365" customWidth="1"/>
    <col min="25" max="25" width="23.28515625" style="365" customWidth="1"/>
    <col min="26" max="26" width="16.42578125" customWidth="1"/>
    <col min="27" max="27" width="6.7109375" customWidth="1"/>
    <col min="28" max="28" width="61" customWidth="1"/>
  </cols>
  <sheetData>
    <row r="1" spans="1:30" ht="15" customHeight="1">
      <c r="A1" s="1137" t="s">
        <v>0</v>
      </c>
      <c r="B1" s="1145" t="s">
        <v>1</v>
      </c>
      <c r="C1" s="1145" t="s">
        <v>2</v>
      </c>
      <c r="D1" s="1145" t="s">
        <v>3</v>
      </c>
      <c r="E1" s="1145" t="s">
        <v>4</v>
      </c>
      <c r="F1" s="1145" t="s">
        <v>5</v>
      </c>
      <c r="G1" s="1137" t="s">
        <v>6</v>
      </c>
      <c r="H1" s="1137"/>
      <c r="I1" s="1137"/>
      <c r="J1" s="1137"/>
      <c r="K1" s="1137" t="s">
        <v>7</v>
      </c>
      <c r="L1" s="1137"/>
      <c r="M1" s="1137"/>
      <c r="N1" s="1137"/>
      <c r="O1" s="1137"/>
      <c r="P1" s="1137"/>
      <c r="Q1" s="1137"/>
      <c r="R1" s="1137"/>
      <c r="S1" s="1137"/>
      <c r="T1" s="297"/>
      <c r="U1" s="297"/>
      <c r="V1" s="297"/>
      <c r="W1" s="297"/>
      <c r="X1" s="297"/>
      <c r="Y1" s="297"/>
      <c r="Z1" s="1215" t="s">
        <v>8</v>
      </c>
      <c r="AA1" s="1152" t="s">
        <v>9</v>
      </c>
      <c r="AB1" s="1152" t="s">
        <v>10</v>
      </c>
    </row>
    <row r="2" spans="1:30">
      <c r="A2" s="1137"/>
      <c r="B2" s="1145"/>
      <c r="C2" s="1145"/>
      <c r="D2" s="1145"/>
      <c r="E2" s="1145"/>
      <c r="F2" s="1145"/>
      <c r="G2" s="1155" t="s">
        <v>11</v>
      </c>
      <c r="H2" s="1155" t="s">
        <v>12</v>
      </c>
      <c r="I2" s="1155" t="s">
        <v>13</v>
      </c>
      <c r="J2" s="1155" t="s">
        <v>14</v>
      </c>
      <c r="K2" s="1137" t="s">
        <v>410</v>
      </c>
      <c r="L2" s="1137"/>
      <c r="M2" s="1137"/>
      <c r="N2" s="1137" t="s">
        <v>411</v>
      </c>
      <c r="O2" s="1137"/>
      <c r="P2" s="1137"/>
      <c r="Q2" s="1137" t="s">
        <v>412</v>
      </c>
      <c r="R2" s="1137"/>
      <c r="S2" s="1137"/>
      <c r="T2" s="1137" t="s">
        <v>15</v>
      </c>
      <c r="U2" s="1137"/>
      <c r="V2" s="1137"/>
      <c r="W2" s="1137" t="s">
        <v>16</v>
      </c>
      <c r="X2" s="1137"/>
      <c r="Y2" s="1137"/>
      <c r="Z2" s="1216"/>
      <c r="AA2" s="1153"/>
      <c r="AB2" s="1153"/>
    </row>
    <row r="3" spans="1:30" ht="39.75">
      <c r="A3" s="1137"/>
      <c r="B3" s="1145"/>
      <c r="C3" s="1145"/>
      <c r="D3" s="1145"/>
      <c r="E3" s="1145"/>
      <c r="F3" s="1145"/>
      <c r="G3" s="1155"/>
      <c r="H3" s="1155"/>
      <c r="I3" s="1155"/>
      <c r="J3" s="1155"/>
      <c r="K3" s="64" t="s">
        <v>18</v>
      </c>
      <c r="L3" s="64" t="s">
        <v>19</v>
      </c>
      <c r="M3" s="64" t="s">
        <v>20</v>
      </c>
      <c r="N3" s="64" t="s">
        <v>18</v>
      </c>
      <c r="O3" s="64" t="s">
        <v>19</v>
      </c>
      <c r="P3" s="298" t="s">
        <v>20</v>
      </c>
      <c r="Q3" s="64" t="s">
        <v>18</v>
      </c>
      <c r="R3" s="64" t="s">
        <v>19</v>
      </c>
      <c r="S3" s="299" t="s">
        <v>20</v>
      </c>
      <c r="T3" s="64" t="s">
        <v>18</v>
      </c>
      <c r="U3" s="64" t="s">
        <v>19</v>
      </c>
      <c r="V3" s="299" t="s">
        <v>20</v>
      </c>
      <c r="W3" s="3" t="s">
        <v>18</v>
      </c>
      <c r="X3" s="3" t="s">
        <v>19</v>
      </c>
      <c r="Y3" s="300" t="s">
        <v>20</v>
      </c>
      <c r="Z3" s="1217"/>
      <c r="AA3" s="1154"/>
      <c r="AB3" s="1154"/>
    </row>
    <row r="4" spans="1:30">
      <c r="A4" s="5"/>
      <c r="B4" s="5">
        <v>1</v>
      </c>
      <c r="C4" s="5">
        <v>2</v>
      </c>
      <c r="D4" s="5">
        <v>3</v>
      </c>
      <c r="E4" s="5">
        <v>4</v>
      </c>
      <c r="F4" s="5">
        <v>5</v>
      </c>
      <c r="G4" s="5">
        <v>6.1</v>
      </c>
      <c r="H4" s="5">
        <v>6.2</v>
      </c>
      <c r="I4" s="5">
        <v>6.3</v>
      </c>
      <c r="J4" s="5">
        <v>6.4</v>
      </c>
      <c r="K4" s="6" t="s">
        <v>21</v>
      </c>
      <c r="L4" s="6" t="s">
        <v>22</v>
      </c>
      <c r="M4" s="6" t="s">
        <v>23</v>
      </c>
      <c r="N4" s="6" t="s">
        <v>24</v>
      </c>
      <c r="O4" s="6" t="s">
        <v>25</v>
      </c>
      <c r="P4" s="301" t="s">
        <v>26</v>
      </c>
      <c r="Q4" s="6" t="s">
        <v>27</v>
      </c>
      <c r="R4" s="6" t="s">
        <v>28</v>
      </c>
      <c r="S4" s="302" t="s">
        <v>29</v>
      </c>
      <c r="T4" s="6" t="s">
        <v>651</v>
      </c>
      <c r="U4" s="6" t="s">
        <v>652</v>
      </c>
      <c r="V4" s="302" t="s">
        <v>653</v>
      </c>
      <c r="W4" s="7"/>
      <c r="X4" s="7"/>
      <c r="Y4" s="303"/>
      <c r="Z4" s="5">
        <v>8</v>
      </c>
      <c r="AA4" s="5">
        <v>9</v>
      </c>
      <c r="AB4" s="5">
        <v>10</v>
      </c>
    </row>
    <row r="5" spans="1:30" ht="19.5" customHeight="1">
      <c r="A5" s="1211"/>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3"/>
    </row>
    <row r="6" spans="1:30" ht="153">
      <c r="A6" s="304">
        <v>1</v>
      </c>
      <c r="B6" s="305" t="s">
        <v>557</v>
      </c>
      <c r="C6" s="305" t="s">
        <v>654</v>
      </c>
      <c r="D6" s="305" t="s">
        <v>655</v>
      </c>
      <c r="E6" s="305" t="s">
        <v>656</v>
      </c>
      <c r="F6" s="306" t="s">
        <v>657</v>
      </c>
      <c r="G6" s="307">
        <v>680000</v>
      </c>
      <c r="H6" s="308"/>
      <c r="I6" s="308"/>
      <c r="J6" s="308"/>
      <c r="K6" s="309" t="s">
        <v>131</v>
      </c>
      <c r="L6" s="309" t="s">
        <v>125</v>
      </c>
      <c r="M6" s="307">
        <v>680000</v>
      </c>
      <c r="N6" s="309"/>
      <c r="O6" s="309"/>
      <c r="P6" s="310"/>
      <c r="Q6" s="309"/>
      <c r="R6" s="309"/>
      <c r="S6" s="307"/>
      <c r="T6" s="309"/>
      <c r="U6" s="309"/>
      <c r="V6" s="307"/>
      <c r="W6" s="307"/>
      <c r="X6" s="307"/>
      <c r="Y6" s="307"/>
      <c r="Z6" s="311" t="s">
        <v>658</v>
      </c>
      <c r="AA6" s="308"/>
      <c r="AB6" s="312" t="s">
        <v>659</v>
      </c>
      <c r="AC6" s="310"/>
      <c r="AD6" s="310"/>
    </row>
    <row r="7" spans="1:30" ht="127.5">
      <c r="A7" s="304">
        <v>2</v>
      </c>
      <c r="B7" s="305" t="s">
        <v>557</v>
      </c>
      <c r="C7" s="305" t="s">
        <v>654</v>
      </c>
      <c r="D7" s="305" t="s">
        <v>660</v>
      </c>
      <c r="E7" s="305" t="s">
        <v>661</v>
      </c>
      <c r="F7" s="312" t="s">
        <v>657</v>
      </c>
      <c r="G7" s="307">
        <f>(S7+P7+M7)-H7</f>
        <v>2090276</v>
      </c>
      <c r="H7" s="313">
        <f>P7*0.05</f>
        <v>25804</v>
      </c>
      <c r="I7" s="313"/>
      <c r="J7" s="313"/>
      <c r="K7" s="309" t="s">
        <v>662</v>
      </c>
      <c r="L7" s="309" t="s">
        <v>125</v>
      </c>
      <c r="M7" s="307">
        <v>1600000</v>
      </c>
      <c r="N7" s="309" t="s">
        <v>663</v>
      </c>
      <c r="O7" s="309" t="s">
        <v>664</v>
      </c>
      <c r="P7" s="307">
        <v>516080</v>
      </c>
      <c r="Q7" s="309"/>
      <c r="R7" s="309"/>
      <c r="S7" s="309"/>
      <c r="T7" s="309"/>
      <c r="U7" s="309"/>
      <c r="V7" s="309"/>
      <c r="W7" s="309"/>
      <c r="X7" s="309"/>
      <c r="Y7" s="309"/>
      <c r="Z7" s="311" t="s">
        <v>658</v>
      </c>
      <c r="AA7" s="308"/>
      <c r="AB7" s="314"/>
      <c r="AC7" s="310"/>
      <c r="AD7" s="310"/>
    </row>
    <row r="8" spans="1:30" ht="153">
      <c r="A8" s="304"/>
      <c r="B8" s="305" t="s">
        <v>557</v>
      </c>
      <c r="C8" s="305" t="s">
        <v>654</v>
      </c>
      <c r="D8" s="305" t="s">
        <v>665</v>
      </c>
      <c r="E8" s="305" t="s">
        <v>666</v>
      </c>
      <c r="F8" s="312" t="s">
        <v>667</v>
      </c>
      <c r="G8" s="307">
        <f>(S8+P8+M8)-H8</f>
        <v>3520000</v>
      </c>
      <c r="H8" s="313">
        <f>P8*0.05</f>
        <v>80000</v>
      </c>
      <c r="I8" s="313"/>
      <c r="J8" s="313"/>
      <c r="K8" s="309" t="s">
        <v>668</v>
      </c>
      <c r="L8" s="309" t="s">
        <v>125</v>
      </c>
      <c r="M8" s="307">
        <v>2000000</v>
      </c>
      <c r="N8" s="309" t="s">
        <v>669</v>
      </c>
      <c r="O8" s="309" t="s">
        <v>125</v>
      </c>
      <c r="P8" s="307">
        <v>1600000</v>
      </c>
      <c r="Q8" s="309"/>
      <c r="R8" s="309"/>
      <c r="S8" s="309"/>
      <c r="T8" s="309"/>
      <c r="U8" s="309"/>
      <c r="V8" s="309"/>
      <c r="W8" s="309"/>
      <c r="X8" s="309"/>
      <c r="Y8" s="309"/>
      <c r="Z8" s="315" t="s">
        <v>658</v>
      </c>
      <c r="AA8" s="308"/>
      <c r="AB8" s="314"/>
      <c r="AC8" s="310"/>
      <c r="AD8" s="310"/>
    </row>
    <row r="9" spans="1:30" ht="409.5">
      <c r="A9" s="304">
        <v>3</v>
      </c>
      <c r="B9" s="316" t="s">
        <v>629</v>
      </c>
      <c r="C9" s="317" t="s">
        <v>646</v>
      </c>
      <c r="D9" s="305" t="s">
        <v>670</v>
      </c>
      <c r="E9" s="316" t="s">
        <v>671</v>
      </c>
      <c r="F9" s="306" t="s">
        <v>672</v>
      </c>
      <c r="G9" s="313">
        <v>591916</v>
      </c>
      <c r="H9" s="313"/>
      <c r="I9" s="313"/>
      <c r="J9" s="313"/>
      <c r="K9" s="309" t="s">
        <v>673</v>
      </c>
      <c r="L9" s="309" t="s">
        <v>125</v>
      </c>
      <c r="M9" s="307">
        <v>591916</v>
      </c>
      <c r="N9" s="309" t="s">
        <v>673</v>
      </c>
      <c r="O9" s="309" t="s">
        <v>125</v>
      </c>
      <c r="P9" s="307"/>
      <c r="Q9" s="309"/>
      <c r="R9" s="309"/>
      <c r="S9" s="307"/>
      <c r="T9" s="309"/>
      <c r="U9" s="309"/>
      <c r="V9" s="307"/>
      <c r="W9" s="307"/>
      <c r="X9" s="307"/>
      <c r="Y9" s="307"/>
      <c r="Z9" s="311" t="s">
        <v>658</v>
      </c>
      <c r="AA9" s="313"/>
      <c r="AB9" s="312"/>
      <c r="AC9" s="310"/>
      <c r="AD9" s="310"/>
    </row>
    <row r="10" spans="1:30" ht="409.5">
      <c r="A10" s="304">
        <v>4</v>
      </c>
      <c r="B10" s="316" t="s">
        <v>629</v>
      </c>
      <c r="C10" s="317" t="s">
        <v>646</v>
      </c>
      <c r="D10" s="305" t="s">
        <v>674</v>
      </c>
      <c r="E10" s="316" t="s">
        <v>675</v>
      </c>
      <c r="F10" s="306" t="s">
        <v>676</v>
      </c>
      <c r="G10" s="313">
        <v>352388.25</v>
      </c>
      <c r="H10" s="313">
        <v>18546.75</v>
      </c>
      <c r="I10" s="307"/>
      <c r="J10" s="313"/>
      <c r="K10" s="309"/>
      <c r="L10" s="309"/>
      <c r="M10" s="307"/>
      <c r="N10" s="309"/>
      <c r="O10" s="309"/>
      <c r="P10" s="307"/>
      <c r="Q10" s="309" t="s">
        <v>673</v>
      </c>
      <c r="R10" s="309" t="s">
        <v>677</v>
      </c>
      <c r="S10" s="318">
        <v>370935</v>
      </c>
      <c r="T10" s="309"/>
      <c r="U10" s="309"/>
      <c r="V10" s="318"/>
      <c r="W10" s="318"/>
      <c r="X10" s="318"/>
      <c r="Y10" s="318"/>
      <c r="Z10" s="311" t="s">
        <v>658</v>
      </c>
      <c r="AA10" s="313"/>
      <c r="AB10" s="312"/>
      <c r="AC10" s="310"/>
      <c r="AD10" s="310"/>
    </row>
    <row r="11" spans="1:30" ht="126">
      <c r="A11" s="304"/>
      <c r="B11" s="316" t="s">
        <v>629</v>
      </c>
      <c r="C11" s="317" t="s">
        <v>646</v>
      </c>
      <c r="D11" s="305" t="s">
        <v>678</v>
      </c>
      <c r="E11" s="316" t="s">
        <v>679</v>
      </c>
      <c r="F11" s="306"/>
      <c r="G11" s="313">
        <v>356331.7</v>
      </c>
      <c r="H11" s="313">
        <v>18754.3</v>
      </c>
      <c r="I11" s="307"/>
      <c r="J11" s="313"/>
      <c r="K11" s="309"/>
      <c r="L11" s="309"/>
      <c r="M11" s="307"/>
      <c r="N11" s="309"/>
      <c r="O11" s="309"/>
      <c r="P11" s="307"/>
      <c r="Q11" s="309" t="s">
        <v>673</v>
      </c>
      <c r="R11" s="309" t="s">
        <v>677</v>
      </c>
      <c r="S11" s="318">
        <v>375086</v>
      </c>
      <c r="T11" s="309"/>
      <c r="U11" s="309"/>
      <c r="V11" s="318"/>
      <c r="W11" s="318"/>
      <c r="X11" s="318"/>
      <c r="Y11" s="318"/>
      <c r="Z11" s="311" t="s">
        <v>658</v>
      </c>
      <c r="AA11" s="313"/>
      <c r="AB11" s="312"/>
      <c r="AC11" s="310"/>
      <c r="AD11" s="310"/>
    </row>
    <row r="12" spans="1:30" ht="126">
      <c r="A12" s="304"/>
      <c r="B12" s="316" t="s">
        <v>629</v>
      </c>
      <c r="C12" s="317" t="s">
        <v>646</v>
      </c>
      <c r="D12" s="305" t="s">
        <v>680</v>
      </c>
      <c r="E12" s="316" t="s">
        <v>679</v>
      </c>
      <c r="F12" s="306"/>
      <c r="G12" s="313">
        <v>344057.7</v>
      </c>
      <c r="H12" s="313">
        <v>18108.3</v>
      </c>
      <c r="I12" s="307"/>
      <c r="J12" s="313"/>
      <c r="K12" s="309"/>
      <c r="L12" s="309"/>
      <c r="M12" s="307"/>
      <c r="N12" s="309"/>
      <c r="O12" s="309"/>
      <c r="P12" s="307"/>
      <c r="Q12" s="309" t="s">
        <v>673</v>
      </c>
      <c r="R12" s="309" t="s">
        <v>677</v>
      </c>
      <c r="S12" s="318">
        <v>362166</v>
      </c>
      <c r="T12" s="309"/>
      <c r="U12" s="309"/>
      <c r="V12" s="318"/>
      <c r="W12" s="318"/>
      <c r="X12" s="318"/>
      <c r="Y12" s="318"/>
      <c r="Z12" s="311" t="s">
        <v>658</v>
      </c>
      <c r="AA12" s="313"/>
      <c r="AB12" s="312"/>
      <c r="AC12" s="310"/>
      <c r="AD12" s="310"/>
    </row>
    <row r="13" spans="1:30" ht="182.25" customHeight="1">
      <c r="A13" s="304"/>
      <c r="B13" s="316" t="s">
        <v>629</v>
      </c>
      <c r="C13" s="317" t="s">
        <v>547</v>
      </c>
      <c r="D13" s="319" t="s">
        <v>681</v>
      </c>
      <c r="E13" s="320" t="s">
        <v>682</v>
      </c>
      <c r="F13" s="321" t="s">
        <v>683</v>
      </c>
      <c r="G13" s="313">
        <v>156356</v>
      </c>
      <c r="H13" s="313">
        <v>7817.8</v>
      </c>
      <c r="I13" s="307"/>
      <c r="J13" s="313"/>
      <c r="K13" s="309"/>
      <c r="L13" s="309"/>
      <c r="M13" s="307"/>
      <c r="N13" s="309"/>
      <c r="O13" s="309"/>
      <c r="P13" s="307"/>
      <c r="Q13" s="309" t="s">
        <v>684</v>
      </c>
      <c r="R13" s="309" t="s">
        <v>677</v>
      </c>
      <c r="S13" s="318">
        <v>156356</v>
      </c>
      <c r="T13" s="309"/>
      <c r="U13" s="309"/>
      <c r="V13" s="318"/>
      <c r="W13" s="318"/>
      <c r="X13" s="318"/>
      <c r="Y13" s="318"/>
      <c r="Z13" s="311" t="s">
        <v>658</v>
      </c>
      <c r="AA13" s="313"/>
      <c r="AB13" s="312" t="s">
        <v>685</v>
      </c>
      <c r="AC13" s="310"/>
      <c r="AD13" s="310"/>
    </row>
    <row r="14" spans="1:30" ht="206.25" customHeight="1">
      <c r="A14" s="304"/>
      <c r="B14" s="316" t="s">
        <v>629</v>
      </c>
      <c r="C14" s="317" t="s">
        <v>547</v>
      </c>
      <c r="D14" s="319" t="s">
        <v>686</v>
      </c>
      <c r="E14" s="320" t="s">
        <v>687</v>
      </c>
      <c r="F14" s="321" t="s">
        <v>688</v>
      </c>
      <c r="G14" s="313">
        <v>205791</v>
      </c>
      <c r="H14" s="313">
        <v>10831.1</v>
      </c>
      <c r="I14" s="307"/>
      <c r="J14" s="313"/>
      <c r="K14" s="309"/>
      <c r="L14" s="309"/>
      <c r="M14" s="307"/>
      <c r="N14" s="309"/>
      <c r="O14" s="309"/>
      <c r="P14" s="307"/>
      <c r="Q14" s="309" t="s">
        <v>684</v>
      </c>
      <c r="R14" s="309" t="s">
        <v>677</v>
      </c>
      <c r="S14" s="318">
        <v>216622</v>
      </c>
      <c r="T14" s="309"/>
      <c r="U14" s="309"/>
      <c r="V14" s="318"/>
      <c r="W14" s="318"/>
      <c r="X14" s="318"/>
      <c r="Y14" s="318"/>
      <c r="Z14" s="311" t="s">
        <v>658</v>
      </c>
      <c r="AA14" s="313"/>
      <c r="AB14" s="312" t="s">
        <v>689</v>
      </c>
      <c r="AC14" s="310"/>
      <c r="AD14" s="310"/>
    </row>
    <row r="15" spans="1:30" ht="182.25" customHeight="1">
      <c r="A15" s="304"/>
      <c r="B15" s="316" t="s">
        <v>629</v>
      </c>
      <c r="C15" s="317" t="s">
        <v>547</v>
      </c>
      <c r="D15" s="319" t="s">
        <v>690</v>
      </c>
      <c r="E15" s="320" t="s">
        <v>691</v>
      </c>
      <c r="F15" s="321" t="s">
        <v>692</v>
      </c>
      <c r="G15" s="313">
        <v>152415</v>
      </c>
      <c r="H15" s="313">
        <v>7620.75</v>
      </c>
      <c r="I15" s="307"/>
      <c r="J15" s="313"/>
      <c r="K15" s="309"/>
      <c r="L15" s="309"/>
      <c r="M15" s="307"/>
      <c r="N15" s="309"/>
      <c r="O15" s="309"/>
      <c r="P15" s="307"/>
      <c r="Q15" s="309" t="s">
        <v>684</v>
      </c>
      <c r="R15" s="309" t="s">
        <v>677</v>
      </c>
      <c r="S15" s="318">
        <v>152415</v>
      </c>
      <c r="T15" s="309"/>
      <c r="U15" s="309"/>
      <c r="V15" s="318"/>
      <c r="W15" s="318"/>
      <c r="X15" s="318"/>
      <c r="Y15" s="318"/>
      <c r="Z15" s="311" t="s">
        <v>658</v>
      </c>
      <c r="AA15" s="313"/>
      <c r="AB15" s="312" t="s">
        <v>693</v>
      </c>
      <c r="AC15" s="310"/>
      <c r="AD15" s="310"/>
    </row>
    <row r="16" spans="1:30" ht="182.25" customHeight="1">
      <c r="A16" s="304"/>
      <c r="B16" s="316" t="s">
        <v>694</v>
      </c>
      <c r="C16" s="317" t="s">
        <v>695</v>
      </c>
      <c r="D16" s="319" t="s">
        <v>696</v>
      </c>
      <c r="E16" s="320" t="s">
        <v>697</v>
      </c>
      <c r="F16" s="321" t="s">
        <v>698</v>
      </c>
      <c r="G16" s="313">
        <v>175185</v>
      </c>
      <c r="H16" s="313">
        <v>8759</v>
      </c>
      <c r="I16" s="307"/>
      <c r="J16" s="313"/>
      <c r="K16" s="309"/>
      <c r="L16" s="309"/>
      <c r="M16" s="307"/>
      <c r="N16" s="309"/>
      <c r="O16" s="309"/>
      <c r="P16" s="307"/>
      <c r="Q16" s="309" t="s">
        <v>684</v>
      </c>
      <c r="R16" s="309" t="s">
        <v>677</v>
      </c>
      <c r="S16" s="318">
        <v>175185</v>
      </c>
      <c r="T16" s="309"/>
      <c r="U16" s="309"/>
      <c r="V16" s="318"/>
      <c r="W16" s="318"/>
      <c r="X16" s="318"/>
      <c r="Y16" s="318"/>
      <c r="Z16" s="311" t="s">
        <v>658</v>
      </c>
      <c r="AA16" s="313"/>
      <c r="AB16" s="312" t="s">
        <v>699</v>
      </c>
      <c r="AC16" s="310"/>
      <c r="AD16" s="310"/>
    </row>
    <row r="17" spans="1:30" ht="182.25" customHeight="1">
      <c r="A17" s="304"/>
      <c r="B17" s="316" t="s">
        <v>629</v>
      </c>
      <c r="C17" s="317" t="s">
        <v>700</v>
      </c>
      <c r="D17" s="319" t="s">
        <v>701</v>
      </c>
      <c r="E17" s="320" t="s">
        <v>702</v>
      </c>
      <c r="F17" s="321" t="s">
        <v>703</v>
      </c>
      <c r="G17" s="313">
        <v>73930</v>
      </c>
      <c r="H17" s="313">
        <v>3698.5</v>
      </c>
      <c r="I17" s="307"/>
      <c r="J17" s="313"/>
      <c r="K17" s="309"/>
      <c r="L17" s="309"/>
      <c r="M17" s="307"/>
      <c r="N17" s="309"/>
      <c r="O17" s="309"/>
      <c r="P17" s="307"/>
      <c r="Q17" s="309" t="s">
        <v>684</v>
      </c>
      <c r="R17" s="309" t="s">
        <v>677</v>
      </c>
      <c r="S17" s="318">
        <v>73930</v>
      </c>
      <c r="T17" s="309"/>
      <c r="U17" s="309"/>
      <c r="V17" s="318"/>
      <c r="W17" s="318"/>
      <c r="X17" s="318"/>
      <c r="Y17" s="318"/>
      <c r="Z17" s="311" t="s">
        <v>658</v>
      </c>
      <c r="AA17" s="313"/>
      <c r="AB17" s="312" t="s">
        <v>704</v>
      </c>
      <c r="AC17" s="310"/>
      <c r="AD17" s="310"/>
    </row>
    <row r="18" spans="1:30" ht="208.5" customHeight="1">
      <c r="A18" s="304"/>
      <c r="B18" s="316" t="s">
        <v>705</v>
      </c>
      <c r="C18" s="317" t="s">
        <v>706</v>
      </c>
      <c r="D18" s="319" t="s">
        <v>707</v>
      </c>
      <c r="E18" s="320" t="s">
        <v>708</v>
      </c>
      <c r="F18" s="321" t="s">
        <v>709</v>
      </c>
      <c r="G18" s="313">
        <v>147835</v>
      </c>
      <c r="H18" s="313">
        <v>6718.75</v>
      </c>
      <c r="I18" s="307"/>
      <c r="J18" s="313"/>
      <c r="K18" s="309"/>
      <c r="L18" s="309"/>
      <c r="M18" s="307"/>
      <c r="N18" s="309"/>
      <c r="O18" s="309"/>
      <c r="P18" s="307"/>
      <c r="Q18" s="309" t="s">
        <v>684</v>
      </c>
      <c r="R18" s="309" t="s">
        <v>677</v>
      </c>
      <c r="S18" s="318">
        <v>147835</v>
      </c>
      <c r="T18" s="309"/>
      <c r="U18" s="309"/>
      <c r="V18" s="318"/>
      <c r="W18" s="318"/>
      <c r="X18" s="318"/>
      <c r="Y18" s="318"/>
      <c r="Z18" s="311" t="s">
        <v>658</v>
      </c>
      <c r="AA18" s="313"/>
      <c r="AB18" s="312"/>
      <c r="AC18" s="310"/>
      <c r="AD18" s="310"/>
    </row>
    <row r="19" spans="1:30" ht="180.75" customHeight="1">
      <c r="A19" s="304"/>
      <c r="B19" s="322" t="s">
        <v>710</v>
      </c>
      <c r="C19" s="322" t="s">
        <v>608</v>
      </c>
      <c r="D19" s="305" t="s">
        <v>711</v>
      </c>
      <c r="E19" s="316" t="s">
        <v>712</v>
      </c>
      <c r="F19" s="321" t="s">
        <v>657</v>
      </c>
      <c r="G19" s="313">
        <v>142655</v>
      </c>
      <c r="H19" s="313">
        <f>G19*0.05</f>
        <v>7132.75</v>
      </c>
      <c r="I19" s="307"/>
      <c r="J19" s="313"/>
      <c r="K19" s="309"/>
      <c r="L19" s="309"/>
      <c r="M19" s="307"/>
      <c r="N19" s="309"/>
      <c r="O19" s="309"/>
      <c r="P19" s="307"/>
      <c r="Q19" s="309" t="s">
        <v>713</v>
      </c>
      <c r="R19" s="309" t="s">
        <v>125</v>
      </c>
      <c r="S19" s="313">
        <v>142655</v>
      </c>
      <c r="T19" s="309"/>
      <c r="U19" s="309"/>
      <c r="V19" s="313"/>
      <c r="W19" s="313"/>
      <c r="X19" s="313"/>
      <c r="Y19" s="313"/>
      <c r="Z19" s="311" t="s">
        <v>658</v>
      </c>
      <c r="AA19" s="313"/>
      <c r="AB19" s="312"/>
      <c r="AC19" s="310"/>
      <c r="AD19" s="310"/>
    </row>
    <row r="20" spans="1:30" ht="180.75" customHeight="1">
      <c r="A20" s="304"/>
      <c r="B20" s="316" t="s">
        <v>629</v>
      </c>
      <c r="C20" s="317" t="s">
        <v>646</v>
      </c>
      <c r="D20" s="305" t="s">
        <v>714</v>
      </c>
      <c r="E20" s="316" t="s">
        <v>715</v>
      </c>
      <c r="F20" s="321" t="s">
        <v>716</v>
      </c>
      <c r="G20" s="313">
        <v>353701</v>
      </c>
      <c r="H20" s="313">
        <f>G20*0.05</f>
        <v>17685.05</v>
      </c>
      <c r="I20" s="307"/>
      <c r="J20" s="313"/>
      <c r="K20" s="309"/>
      <c r="L20" s="309"/>
      <c r="M20" s="307"/>
      <c r="N20" s="309"/>
      <c r="O20" s="309"/>
      <c r="P20" s="307"/>
      <c r="Q20" s="309"/>
      <c r="R20" s="309"/>
      <c r="S20" s="313"/>
      <c r="T20" s="309" t="s">
        <v>717</v>
      </c>
      <c r="U20" s="309" t="s">
        <v>718</v>
      </c>
      <c r="V20" s="313">
        <v>336015.95</v>
      </c>
      <c r="W20" s="313"/>
      <c r="X20" s="313"/>
      <c r="Y20" s="313"/>
      <c r="Z20" s="311" t="s">
        <v>658</v>
      </c>
      <c r="AA20" s="313"/>
      <c r="AB20" s="312"/>
      <c r="AC20" s="310"/>
      <c r="AD20" s="310"/>
    </row>
    <row r="21" spans="1:30" ht="249.75" customHeight="1">
      <c r="A21" s="304"/>
      <c r="B21" s="305" t="s">
        <v>557</v>
      </c>
      <c r="C21" s="305" t="s">
        <v>654</v>
      </c>
      <c r="D21" s="305" t="s">
        <v>719</v>
      </c>
      <c r="E21" s="316" t="s">
        <v>720</v>
      </c>
      <c r="F21" s="321" t="s">
        <v>657</v>
      </c>
      <c r="G21" s="313">
        <v>11000000</v>
      </c>
      <c r="H21" s="313"/>
      <c r="I21" s="307"/>
      <c r="J21" s="313"/>
      <c r="K21" s="309"/>
      <c r="L21" s="309"/>
      <c r="M21" s="307"/>
      <c r="N21" s="309"/>
      <c r="O21" s="309"/>
      <c r="P21" s="307"/>
      <c r="Q21" s="309"/>
      <c r="R21" s="309"/>
      <c r="S21" s="313"/>
      <c r="T21" s="309" t="s">
        <v>721</v>
      </c>
      <c r="U21" s="309" t="s">
        <v>722</v>
      </c>
      <c r="V21" s="313">
        <v>1663985</v>
      </c>
      <c r="W21" s="313" t="s">
        <v>723</v>
      </c>
      <c r="X21" s="313" t="s">
        <v>724</v>
      </c>
      <c r="Y21" s="313">
        <v>8042087</v>
      </c>
      <c r="Z21" s="311" t="s">
        <v>658</v>
      </c>
      <c r="AA21" s="313"/>
      <c r="AB21" s="323" t="s">
        <v>725</v>
      </c>
      <c r="AC21" s="310"/>
      <c r="AD21" s="310"/>
    </row>
    <row r="22" spans="1:30" ht="226.5" customHeight="1">
      <c r="A22" s="304"/>
      <c r="B22" s="316" t="s">
        <v>629</v>
      </c>
      <c r="C22" s="317" t="s">
        <v>646</v>
      </c>
      <c r="D22" s="319" t="s">
        <v>726</v>
      </c>
      <c r="E22" s="316" t="s">
        <v>727</v>
      </c>
      <c r="F22" s="321" t="s">
        <v>728</v>
      </c>
      <c r="G22" s="313">
        <v>1153303</v>
      </c>
      <c r="H22" s="313">
        <v>118709</v>
      </c>
      <c r="I22" s="307"/>
      <c r="J22" s="313"/>
      <c r="K22" s="309"/>
      <c r="L22" s="309"/>
      <c r="M22" s="307"/>
      <c r="N22" s="309"/>
      <c r="O22" s="309"/>
      <c r="P22" s="307"/>
      <c r="Q22" s="309"/>
      <c r="R22" s="309"/>
      <c r="S22" s="318"/>
      <c r="T22" s="309" t="s">
        <v>663</v>
      </c>
      <c r="U22" s="309" t="s">
        <v>677</v>
      </c>
      <c r="V22" s="318"/>
      <c r="W22" s="313"/>
      <c r="X22" s="313"/>
      <c r="Y22" s="318"/>
      <c r="Z22" s="311" t="s">
        <v>658</v>
      </c>
      <c r="AA22" s="313"/>
      <c r="AB22" s="312"/>
      <c r="AC22" s="310"/>
      <c r="AD22" s="310"/>
    </row>
    <row r="23" spans="1:30" ht="208.5" customHeight="1">
      <c r="A23" s="304"/>
      <c r="B23" s="316" t="s">
        <v>705</v>
      </c>
      <c r="C23" s="317" t="s">
        <v>706</v>
      </c>
      <c r="D23" s="324" t="s">
        <v>729</v>
      </c>
      <c r="E23" s="316" t="s">
        <v>730</v>
      </c>
      <c r="F23" s="321"/>
      <c r="G23" s="318">
        <v>550000</v>
      </c>
      <c r="H23" s="313">
        <f>G23*0.05</f>
        <v>27500</v>
      </c>
      <c r="I23" s="307"/>
      <c r="J23" s="313"/>
      <c r="K23" s="309"/>
      <c r="L23" s="309"/>
      <c r="M23" s="307"/>
      <c r="N23" s="309"/>
      <c r="O23" s="309"/>
      <c r="P23" s="307"/>
      <c r="Q23" s="309"/>
      <c r="R23" s="309"/>
      <c r="S23" s="318"/>
      <c r="T23" s="309"/>
      <c r="U23" s="309"/>
      <c r="V23" s="318"/>
      <c r="W23" s="318" t="s">
        <v>731</v>
      </c>
      <c r="X23" s="318" t="s">
        <v>724</v>
      </c>
      <c r="Y23" s="318">
        <v>550000</v>
      </c>
      <c r="Z23" s="311" t="s">
        <v>658</v>
      </c>
      <c r="AA23" s="313"/>
      <c r="AB23" s="325"/>
      <c r="AC23" s="310"/>
      <c r="AD23" s="310"/>
    </row>
    <row r="24" spans="1:30" ht="208.5" customHeight="1">
      <c r="A24" s="304"/>
      <c r="B24" s="326" t="s">
        <v>43</v>
      </c>
      <c r="C24" s="326" t="s">
        <v>732</v>
      </c>
      <c r="D24" s="319" t="s">
        <v>733</v>
      </c>
      <c r="E24" s="316" t="s">
        <v>734</v>
      </c>
      <c r="F24" s="321"/>
      <c r="G24" s="318">
        <v>450000</v>
      </c>
      <c r="H24" s="313">
        <f>G24*0.05</f>
        <v>22500</v>
      </c>
      <c r="I24" s="307"/>
      <c r="J24" s="313"/>
      <c r="K24" s="309"/>
      <c r="L24" s="309"/>
      <c r="M24" s="307"/>
      <c r="N24" s="309"/>
      <c r="O24" s="309"/>
      <c r="P24" s="307"/>
      <c r="Q24" s="309"/>
      <c r="R24" s="309"/>
      <c r="S24" s="318"/>
      <c r="T24" s="309"/>
      <c r="U24" s="309"/>
      <c r="V24" s="318"/>
      <c r="W24" s="318" t="s">
        <v>731</v>
      </c>
      <c r="X24" s="318" t="s">
        <v>724</v>
      </c>
      <c r="Y24" s="318">
        <v>450000</v>
      </c>
      <c r="Z24" s="311" t="s">
        <v>658</v>
      </c>
      <c r="AA24" s="313"/>
      <c r="AB24" s="325"/>
      <c r="AC24" s="310"/>
      <c r="AD24" s="310"/>
    </row>
    <row r="25" spans="1:30" ht="208.5" customHeight="1">
      <c r="A25" s="304"/>
      <c r="B25" s="326" t="s">
        <v>31</v>
      </c>
      <c r="C25" s="326" t="s">
        <v>32</v>
      </c>
      <c r="D25" s="319" t="s">
        <v>735</v>
      </c>
      <c r="E25" s="316" t="s">
        <v>736</v>
      </c>
      <c r="F25" s="321"/>
      <c r="G25" s="318">
        <v>230000</v>
      </c>
      <c r="H25" s="313">
        <f>G25*0.05</f>
        <v>11500</v>
      </c>
      <c r="I25" s="307"/>
      <c r="J25" s="313"/>
      <c r="K25" s="309"/>
      <c r="L25" s="309"/>
      <c r="M25" s="307"/>
      <c r="N25" s="309"/>
      <c r="O25" s="309"/>
      <c r="P25" s="307"/>
      <c r="Q25" s="309"/>
      <c r="R25" s="309"/>
      <c r="S25" s="318"/>
      <c r="T25" s="309"/>
      <c r="U25" s="309"/>
      <c r="V25" s="318"/>
      <c r="W25" s="318" t="s">
        <v>731</v>
      </c>
      <c r="X25" s="318" t="s">
        <v>724</v>
      </c>
      <c r="Y25" s="318">
        <v>230000</v>
      </c>
      <c r="Z25" s="311" t="s">
        <v>658</v>
      </c>
      <c r="AA25" s="313"/>
      <c r="AB25" s="325"/>
      <c r="AC25" s="310"/>
      <c r="AD25" s="310"/>
    </row>
    <row r="26" spans="1:30" ht="19.5">
      <c r="A26" s="304">
        <v>10</v>
      </c>
      <c r="B26" s="1214"/>
      <c r="C26" s="1214"/>
      <c r="D26" s="1214"/>
      <c r="E26" s="1214"/>
      <c r="F26" s="1214"/>
      <c r="G26" s="318">
        <f>SUM(G6:G25)</f>
        <v>22726140.649999999</v>
      </c>
      <c r="H26" s="327">
        <f>SUM(H7:H25)</f>
        <v>411686.04999999993</v>
      </c>
      <c r="I26" s="328"/>
      <c r="J26" s="328"/>
      <c r="K26" s="328"/>
      <c r="L26" s="328"/>
      <c r="M26" s="329">
        <f>SUM(M6:M22)</f>
        <v>4871916</v>
      </c>
      <c r="N26" s="330"/>
      <c r="O26" s="330"/>
      <c r="P26" s="329">
        <f>SUM(P6:P9)</f>
        <v>2116080</v>
      </c>
      <c r="Q26" s="330"/>
      <c r="R26" s="330"/>
      <c r="S26" s="329">
        <f>SUM(S6:S22)</f>
        <v>2173185</v>
      </c>
      <c r="T26" s="330"/>
      <c r="U26" s="330"/>
      <c r="V26" s="329">
        <f>SUM(V14:V22)</f>
        <v>2000000.95</v>
      </c>
      <c r="W26" s="329"/>
      <c r="X26" s="329"/>
      <c r="Y26" s="329">
        <f>SUM(Y21:Y25)</f>
        <v>9272087</v>
      </c>
      <c r="Z26" s="328"/>
      <c r="AA26" s="331">
        <f>SUM(AA9:AA9)</f>
        <v>0</v>
      </c>
      <c r="AB26" s="332"/>
      <c r="AC26" s="310"/>
      <c r="AD26" s="310"/>
    </row>
    <row r="27" spans="1:30" ht="19.5">
      <c r="A27" s="333"/>
      <c r="B27" s="1205"/>
      <c r="C27" s="1205"/>
      <c r="D27" s="1205"/>
      <c r="E27" s="1205"/>
      <c r="F27" s="1205"/>
      <c r="G27" s="334"/>
      <c r="H27" s="332"/>
      <c r="I27" s="332"/>
      <c r="J27" s="332"/>
      <c r="K27" s="332"/>
      <c r="L27" s="332"/>
      <c r="M27" s="334"/>
      <c r="N27" s="335"/>
      <c r="O27" s="335"/>
      <c r="P27" s="329"/>
      <c r="Q27" s="335"/>
      <c r="R27" s="335"/>
      <c r="S27" s="334"/>
      <c r="T27" s="335"/>
      <c r="U27" s="335"/>
      <c r="V27" s="334"/>
      <c r="W27" s="334"/>
      <c r="X27" s="334"/>
      <c r="Y27" s="334"/>
      <c r="Z27" s="332"/>
      <c r="AA27" s="336"/>
      <c r="AB27" s="337"/>
      <c r="AC27" s="310"/>
      <c r="AD27" s="310"/>
    </row>
    <row r="28" spans="1:30" ht="19.5">
      <c r="A28" s="1206" t="s">
        <v>737</v>
      </c>
      <c r="B28" s="1206"/>
      <c r="C28" s="1206"/>
      <c r="D28" s="1206"/>
      <c r="E28" s="1206"/>
      <c r="F28" s="1206"/>
      <c r="G28" s="337"/>
      <c r="H28" s="337"/>
      <c r="I28" s="337"/>
      <c r="J28" s="337"/>
      <c r="K28" s="337"/>
      <c r="L28" s="337"/>
      <c r="M28" s="337"/>
      <c r="N28" s="337"/>
      <c r="O28" s="337"/>
      <c r="P28" s="337"/>
      <c r="Q28" s="337"/>
      <c r="R28" s="337"/>
      <c r="S28" s="337"/>
      <c r="T28" s="337"/>
      <c r="U28" s="337"/>
      <c r="V28" s="337"/>
      <c r="W28" s="337"/>
      <c r="X28" s="337"/>
      <c r="Y28" s="337"/>
      <c r="Z28" s="337"/>
      <c r="AA28" s="337"/>
      <c r="AB28" s="338"/>
      <c r="AC28" s="310"/>
      <c r="AD28" s="310"/>
    </row>
    <row r="29" spans="1:30" ht="129.75" customHeight="1">
      <c r="A29" s="304">
        <v>1</v>
      </c>
      <c r="B29" s="305" t="s">
        <v>557</v>
      </c>
      <c r="C29" s="305" t="s">
        <v>654</v>
      </c>
      <c r="D29" s="305" t="s">
        <v>738</v>
      </c>
      <c r="E29" s="305" t="s">
        <v>739</v>
      </c>
      <c r="F29" s="305" t="s">
        <v>740</v>
      </c>
      <c r="G29" s="339" t="s">
        <v>123</v>
      </c>
      <c r="H29" s="307">
        <v>75000</v>
      </c>
      <c r="I29" s="339"/>
      <c r="J29" s="339"/>
      <c r="K29" s="309" t="s">
        <v>741</v>
      </c>
      <c r="L29" s="309" t="s">
        <v>125</v>
      </c>
      <c r="M29" s="307">
        <v>75000</v>
      </c>
      <c r="N29" s="309"/>
      <c r="O29" s="309"/>
      <c r="P29" s="340"/>
      <c r="Q29" s="309"/>
      <c r="R29" s="309"/>
      <c r="S29" s="340"/>
      <c r="T29" s="309"/>
      <c r="U29" s="309"/>
      <c r="V29" s="340"/>
      <c r="W29" s="340"/>
      <c r="X29" s="340"/>
      <c r="Y29" s="340"/>
      <c r="Z29" s="341" t="s">
        <v>658</v>
      </c>
      <c r="AA29" s="339"/>
      <c r="AB29" s="338"/>
      <c r="AC29" s="310"/>
      <c r="AD29" s="310"/>
    </row>
    <row r="30" spans="1:30" ht="167.25" customHeight="1">
      <c r="A30" s="304">
        <v>2</v>
      </c>
      <c r="B30" s="305" t="s">
        <v>557</v>
      </c>
      <c r="C30" s="305" t="s">
        <v>654</v>
      </c>
      <c r="D30" s="305" t="s">
        <v>742</v>
      </c>
      <c r="E30" s="305" t="s">
        <v>743</v>
      </c>
      <c r="F30" s="305" t="s">
        <v>744</v>
      </c>
      <c r="G30" s="339"/>
      <c r="H30" s="307">
        <v>103732</v>
      </c>
      <c r="I30" s="339"/>
      <c r="J30" s="339"/>
      <c r="K30" s="309" t="s">
        <v>745</v>
      </c>
      <c r="L30" s="309" t="s">
        <v>125</v>
      </c>
      <c r="M30" s="307">
        <v>103732</v>
      </c>
      <c r="N30" s="309"/>
      <c r="O30" s="309"/>
      <c r="P30" s="340"/>
      <c r="Q30" s="309"/>
      <c r="R30" s="309"/>
      <c r="S30" s="340"/>
      <c r="T30" s="309"/>
      <c r="U30" s="309"/>
      <c r="V30" s="340"/>
      <c r="W30" s="340"/>
      <c r="X30" s="340"/>
      <c r="Y30" s="340"/>
      <c r="Z30" s="341" t="s">
        <v>658</v>
      </c>
      <c r="AA30" s="339"/>
      <c r="AB30" s="338"/>
      <c r="AC30" s="310"/>
      <c r="AD30" s="310"/>
    </row>
    <row r="31" spans="1:30" ht="147.75" customHeight="1">
      <c r="A31" s="304">
        <v>3</v>
      </c>
      <c r="B31" s="305" t="s">
        <v>557</v>
      </c>
      <c r="C31" s="305" t="s">
        <v>654</v>
      </c>
      <c r="D31" s="342" t="s">
        <v>746</v>
      </c>
      <c r="E31" s="305" t="s">
        <v>747</v>
      </c>
      <c r="F31" s="305" t="s">
        <v>748</v>
      </c>
      <c r="G31" s="339"/>
      <c r="H31" s="307">
        <v>205777</v>
      </c>
      <c r="I31" s="339"/>
      <c r="J31" s="339"/>
      <c r="K31" s="309" t="s">
        <v>749</v>
      </c>
      <c r="L31" s="309" t="s">
        <v>750</v>
      </c>
      <c r="M31" s="307">
        <v>205777</v>
      </c>
      <c r="N31" s="309"/>
      <c r="O31" s="309"/>
      <c r="P31" s="340"/>
      <c r="Q31" s="309"/>
      <c r="R31" s="309"/>
      <c r="S31" s="340"/>
      <c r="T31" s="309"/>
      <c r="U31" s="309"/>
      <c r="V31" s="340"/>
      <c r="W31" s="340"/>
      <c r="X31" s="340"/>
      <c r="Y31" s="340"/>
      <c r="Z31" s="341" t="s">
        <v>658</v>
      </c>
      <c r="AA31" s="339"/>
      <c r="AB31" s="338"/>
      <c r="AC31" s="310"/>
      <c r="AD31" s="310"/>
    </row>
    <row r="32" spans="1:30" ht="92.25" customHeight="1">
      <c r="A32" s="304">
        <v>4</v>
      </c>
      <c r="B32" s="305" t="s">
        <v>557</v>
      </c>
      <c r="C32" s="305" t="s">
        <v>654</v>
      </c>
      <c r="D32" s="305" t="s">
        <v>751</v>
      </c>
      <c r="E32" s="305" t="s">
        <v>752</v>
      </c>
      <c r="F32" s="305" t="s">
        <v>753</v>
      </c>
      <c r="G32" s="339"/>
      <c r="H32" s="307">
        <v>75200</v>
      </c>
      <c r="I32" s="339"/>
      <c r="J32" s="339"/>
      <c r="K32" s="309" t="s">
        <v>741</v>
      </c>
      <c r="L32" s="309" t="s">
        <v>125</v>
      </c>
      <c r="M32" s="307">
        <v>75200</v>
      </c>
      <c r="N32" s="309"/>
      <c r="O32" s="309"/>
      <c r="P32" s="340"/>
      <c r="Q32" s="309"/>
      <c r="R32" s="309"/>
      <c r="S32" s="340"/>
      <c r="T32" s="309"/>
      <c r="U32" s="309"/>
      <c r="V32" s="340"/>
      <c r="W32" s="340"/>
      <c r="X32" s="340"/>
      <c r="Y32" s="340"/>
      <c r="Z32" s="341" t="s">
        <v>658</v>
      </c>
      <c r="AA32" s="312"/>
      <c r="AB32" s="338"/>
      <c r="AC32" s="310"/>
      <c r="AD32" s="310"/>
    </row>
    <row r="33" spans="1:30" ht="129.75" customHeight="1">
      <c r="A33" s="304">
        <v>5</v>
      </c>
      <c r="B33" s="305" t="s">
        <v>557</v>
      </c>
      <c r="C33" s="305" t="s">
        <v>754</v>
      </c>
      <c r="D33" s="305" t="s">
        <v>755</v>
      </c>
      <c r="E33" s="305" t="s">
        <v>756</v>
      </c>
      <c r="F33" s="305" t="s">
        <v>757</v>
      </c>
      <c r="G33" s="339"/>
      <c r="H33" s="307">
        <v>82857</v>
      </c>
      <c r="I33" s="339"/>
      <c r="J33" s="339"/>
      <c r="K33" s="309" t="s">
        <v>758</v>
      </c>
      <c r="L33" s="309" t="s">
        <v>759</v>
      </c>
      <c r="M33" s="307">
        <v>82857</v>
      </c>
      <c r="N33" s="309"/>
      <c r="O33" s="309"/>
      <c r="P33" s="340"/>
      <c r="Q33" s="309"/>
      <c r="R33" s="309"/>
      <c r="S33" s="340"/>
      <c r="T33" s="309"/>
      <c r="U33" s="309"/>
      <c r="V33" s="340"/>
      <c r="W33" s="340"/>
      <c r="X33" s="340"/>
      <c r="Y33" s="340"/>
      <c r="Z33" s="341" t="s">
        <v>658</v>
      </c>
      <c r="AA33" s="339"/>
      <c r="AB33" s="338"/>
      <c r="AC33" s="310"/>
      <c r="AD33" s="310"/>
    </row>
    <row r="34" spans="1:30" ht="91.5" customHeight="1">
      <c r="A34" s="304">
        <v>6</v>
      </c>
      <c r="B34" s="305" t="s">
        <v>557</v>
      </c>
      <c r="C34" s="305" t="s">
        <v>754</v>
      </c>
      <c r="D34" s="305" t="s">
        <v>760</v>
      </c>
      <c r="E34" s="305" t="s">
        <v>761</v>
      </c>
      <c r="F34" s="305" t="s">
        <v>757</v>
      </c>
      <c r="G34" s="339"/>
      <c r="H34" s="307">
        <v>76900</v>
      </c>
      <c r="I34" s="339"/>
      <c r="J34" s="339"/>
      <c r="K34" s="309" t="s">
        <v>762</v>
      </c>
      <c r="L34" s="309" t="s">
        <v>150</v>
      </c>
      <c r="M34" s="307">
        <v>76900</v>
      </c>
      <c r="N34" s="309"/>
      <c r="O34" s="309"/>
      <c r="P34" s="340"/>
      <c r="Q34" s="309"/>
      <c r="R34" s="309"/>
      <c r="S34" s="340"/>
      <c r="T34" s="309"/>
      <c r="U34" s="309"/>
      <c r="V34" s="340"/>
      <c r="W34" s="340"/>
      <c r="X34" s="340"/>
      <c r="Y34" s="340"/>
      <c r="Z34" s="341" t="s">
        <v>658</v>
      </c>
      <c r="AA34" s="339"/>
      <c r="AB34" s="338"/>
      <c r="AC34" s="310"/>
      <c r="AD34" s="310"/>
    </row>
    <row r="35" spans="1:30" ht="69.75" customHeight="1">
      <c r="A35" s="304">
        <v>7</v>
      </c>
      <c r="B35" s="305" t="s">
        <v>557</v>
      </c>
      <c r="C35" s="305" t="s">
        <v>754</v>
      </c>
      <c r="D35" s="305" t="s">
        <v>763</v>
      </c>
      <c r="E35" s="305" t="s">
        <v>764</v>
      </c>
      <c r="F35" s="305" t="s">
        <v>765</v>
      </c>
      <c r="G35" s="339"/>
      <c r="H35" s="307">
        <v>200000</v>
      </c>
      <c r="I35" s="339"/>
      <c r="J35" s="339"/>
      <c r="K35" s="343"/>
      <c r="L35" s="343"/>
      <c r="M35" s="344"/>
      <c r="N35" s="309" t="s">
        <v>663</v>
      </c>
      <c r="O35" s="309" t="s">
        <v>677</v>
      </c>
      <c r="P35" s="307">
        <v>200000</v>
      </c>
      <c r="Q35" s="309"/>
      <c r="R35" s="309"/>
      <c r="S35" s="340"/>
      <c r="T35" s="309"/>
      <c r="U35" s="309"/>
      <c r="V35" s="340"/>
      <c r="W35" s="340"/>
      <c r="X35" s="340"/>
      <c r="Y35" s="340"/>
      <c r="Z35" s="341" t="s">
        <v>658</v>
      </c>
      <c r="AA35" s="339"/>
      <c r="AB35" s="338"/>
      <c r="AC35" s="310"/>
      <c r="AD35" s="310"/>
    </row>
    <row r="36" spans="1:30" ht="111.75" customHeight="1">
      <c r="A36" s="304">
        <v>8</v>
      </c>
      <c r="B36" s="305" t="s">
        <v>557</v>
      </c>
      <c r="C36" s="305" t="s">
        <v>654</v>
      </c>
      <c r="D36" s="305" t="s">
        <v>766</v>
      </c>
      <c r="E36" s="305" t="s">
        <v>767</v>
      </c>
      <c r="F36" s="305" t="s">
        <v>768</v>
      </c>
      <c r="G36" s="339"/>
      <c r="H36" s="307">
        <v>17000</v>
      </c>
      <c r="I36" s="339"/>
      <c r="J36" s="339"/>
      <c r="K36" s="309"/>
      <c r="L36" s="309"/>
      <c r="M36" s="307"/>
      <c r="N36" s="309" t="s">
        <v>769</v>
      </c>
      <c r="O36" s="309" t="s">
        <v>770</v>
      </c>
      <c r="P36" s="307">
        <v>17000</v>
      </c>
      <c r="Q36" s="309"/>
      <c r="R36" s="309"/>
      <c r="S36" s="340"/>
      <c r="T36" s="309"/>
      <c r="U36" s="309"/>
      <c r="V36" s="340"/>
      <c r="W36" s="340"/>
      <c r="X36" s="340"/>
      <c r="Y36" s="340"/>
      <c r="Z36" s="341" t="s">
        <v>658</v>
      </c>
      <c r="AA36" s="339"/>
      <c r="AB36" s="345"/>
      <c r="AC36" s="310"/>
      <c r="AD36" s="310"/>
    </row>
    <row r="37" spans="1:30" ht="147.75" customHeight="1">
      <c r="A37" s="304">
        <v>9</v>
      </c>
      <c r="B37" s="305" t="s">
        <v>557</v>
      </c>
      <c r="C37" s="305" t="s">
        <v>654</v>
      </c>
      <c r="D37" s="305" t="s">
        <v>771</v>
      </c>
      <c r="E37" s="305" t="s">
        <v>739</v>
      </c>
      <c r="F37" s="305" t="s">
        <v>772</v>
      </c>
      <c r="G37" s="343"/>
      <c r="H37" s="307">
        <v>55000</v>
      </c>
      <c r="I37" s="343"/>
      <c r="J37" s="343"/>
      <c r="K37" s="309"/>
      <c r="L37" s="309"/>
      <c r="M37" s="307"/>
      <c r="N37" s="309" t="s">
        <v>773</v>
      </c>
      <c r="O37" s="309" t="s">
        <v>677</v>
      </c>
      <c r="P37" s="307">
        <v>55000</v>
      </c>
      <c r="Q37" s="309"/>
      <c r="R37" s="309"/>
      <c r="S37" s="340"/>
      <c r="T37" s="309"/>
      <c r="U37" s="309"/>
      <c r="V37" s="340"/>
      <c r="W37" s="340"/>
      <c r="X37" s="340"/>
      <c r="Y37" s="340"/>
      <c r="Z37" s="341" t="s">
        <v>658</v>
      </c>
      <c r="AA37" s="343"/>
      <c r="AB37" s="314"/>
      <c r="AC37" s="310"/>
      <c r="AD37" s="310"/>
    </row>
    <row r="38" spans="1:30" ht="124.5" customHeight="1">
      <c r="A38" s="304">
        <v>10</v>
      </c>
      <c r="B38" s="305" t="s">
        <v>557</v>
      </c>
      <c r="C38" s="305" t="s">
        <v>654</v>
      </c>
      <c r="D38" s="305" t="s">
        <v>774</v>
      </c>
      <c r="E38" s="305" t="s">
        <v>739</v>
      </c>
      <c r="F38" s="305" t="s">
        <v>768</v>
      </c>
      <c r="G38" s="343"/>
      <c r="H38" s="307">
        <v>45000</v>
      </c>
      <c r="I38" s="343"/>
      <c r="J38" s="343"/>
      <c r="K38" s="309"/>
      <c r="L38" s="309"/>
      <c r="M38" s="307"/>
      <c r="N38" s="309" t="s">
        <v>773</v>
      </c>
      <c r="O38" s="309" t="s">
        <v>775</v>
      </c>
      <c r="P38" s="307">
        <v>45000</v>
      </c>
      <c r="Q38" s="309"/>
      <c r="R38" s="309"/>
      <c r="S38" s="340"/>
      <c r="T38" s="309"/>
      <c r="U38" s="309"/>
      <c r="V38" s="340"/>
      <c r="W38" s="340"/>
      <c r="X38" s="340"/>
      <c r="Y38" s="340"/>
      <c r="Z38" s="341" t="s">
        <v>658</v>
      </c>
      <c r="AA38" s="343"/>
      <c r="AB38" s="314"/>
      <c r="AC38" s="310"/>
      <c r="AD38" s="310"/>
    </row>
    <row r="39" spans="1:30" ht="64.5" customHeight="1">
      <c r="A39" s="304">
        <v>11</v>
      </c>
      <c r="B39" s="314"/>
      <c r="C39" s="314"/>
      <c r="D39" s="326" t="s">
        <v>776</v>
      </c>
      <c r="E39" s="326" t="s">
        <v>777</v>
      </c>
      <c r="F39" s="326" t="s">
        <v>778</v>
      </c>
      <c r="G39" s="343"/>
      <c r="H39" s="307">
        <v>249600</v>
      </c>
      <c r="I39" s="343"/>
      <c r="J39" s="343"/>
      <c r="K39" s="309"/>
      <c r="L39" s="309"/>
      <c r="M39" s="307"/>
      <c r="N39" s="309" t="s">
        <v>673</v>
      </c>
      <c r="O39" s="309" t="s">
        <v>750</v>
      </c>
      <c r="P39" s="307">
        <v>120000</v>
      </c>
      <c r="Q39" s="309"/>
      <c r="R39" s="309"/>
      <c r="S39" s="340"/>
      <c r="T39" s="309"/>
      <c r="U39" s="309"/>
      <c r="V39" s="340"/>
      <c r="W39" s="340"/>
      <c r="X39" s="340"/>
      <c r="Y39" s="340"/>
      <c r="Z39" s="341" t="s">
        <v>658</v>
      </c>
      <c r="AA39" s="343"/>
      <c r="AB39" s="314"/>
      <c r="AC39" s="310"/>
      <c r="AD39" s="310"/>
    </row>
    <row r="40" spans="1:30" ht="252" customHeight="1">
      <c r="A40" s="346">
        <v>12</v>
      </c>
      <c r="B40" s="347" t="s">
        <v>779</v>
      </c>
      <c r="C40" s="347" t="s">
        <v>780</v>
      </c>
      <c r="D40" s="347" t="s">
        <v>781</v>
      </c>
      <c r="E40" s="348" t="s">
        <v>782</v>
      </c>
      <c r="F40" s="349" t="s">
        <v>778</v>
      </c>
      <c r="G40" s="350"/>
      <c r="H40" s="307">
        <v>642804</v>
      </c>
      <c r="I40" s="343"/>
      <c r="J40" s="343"/>
      <c r="K40" s="309"/>
      <c r="L40" s="309"/>
      <c r="M40" s="307"/>
      <c r="N40" s="351" t="s">
        <v>669</v>
      </c>
      <c r="O40" s="351" t="s">
        <v>677</v>
      </c>
      <c r="P40" s="334"/>
      <c r="Q40" s="351" t="s">
        <v>783</v>
      </c>
      <c r="R40" s="351" t="s">
        <v>677</v>
      </c>
      <c r="S40" s="318">
        <v>267759</v>
      </c>
      <c r="T40" s="351"/>
      <c r="U40" s="351"/>
      <c r="V40" s="318"/>
      <c r="W40" s="318"/>
      <c r="X40" s="318"/>
      <c r="Y40" s="318"/>
      <c r="Z40" s="341" t="s">
        <v>658</v>
      </c>
      <c r="AA40" s="343"/>
      <c r="AB40" s="343"/>
      <c r="AC40" s="310"/>
      <c r="AD40" s="310"/>
    </row>
    <row r="41" spans="1:30" ht="152.25" customHeight="1">
      <c r="A41" s="304">
        <v>12</v>
      </c>
      <c r="B41" s="305" t="s">
        <v>557</v>
      </c>
      <c r="C41" s="305" t="s">
        <v>654</v>
      </c>
      <c r="D41" s="305" t="s">
        <v>784</v>
      </c>
      <c r="E41" s="305" t="s">
        <v>739</v>
      </c>
      <c r="F41" s="305" t="s">
        <v>740</v>
      </c>
      <c r="G41" s="343"/>
      <c r="H41" s="307">
        <v>120000</v>
      </c>
      <c r="I41" s="343"/>
      <c r="J41" s="343"/>
      <c r="K41" s="309"/>
      <c r="L41" s="309"/>
      <c r="M41" s="307"/>
      <c r="N41" s="343"/>
      <c r="O41" s="343"/>
      <c r="P41" s="352"/>
      <c r="Q41" s="309"/>
      <c r="R41" s="309"/>
      <c r="S41" s="307"/>
      <c r="T41" s="309"/>
      <c r="U41" s="309"/>
      <c r="V41" s="307"/>
      <c r="W41" s="307"/>
      <c r="X41" s="307"/>
      <c r="Y41" s="307"/>
      <c r="Z41" s="341" t="s">
        <v>658</v>
      </c>
      <c r="AA41" s="343"/>
      <c r="AB41" s="343"/>
      <c r="AC41" s="310"/>
      <c r="AD41" s="310"/>
    </row>
    <row r="42" spans="1:30" ht="108.75" customHeight="1">
      <c r="A42" s="304">
        <v>13</v>
      </c>
      <c r="B42" s="305" t="s">
        <v>557</v>
      </c>
      <c r="C42" s="305" t="s">
        <v>654</v>
      </c>
      <c r="D42" s="305" t="s">
        <v>785</v>
      </c>
      <c r="E42" s="305"/>
      <c r="F42" s="305" t="s">
        <v>786</v>
      </c>
      <c r="G42" s="343"/>
      <c r="H42" s="307">
        <v>103000</v>
      </c>
      <c r="I42" s="343"/>
      <c r="J42" s="343"/>
      <c r="K42" s="309"/>
      <c r="L42" s="309"/>
      <c r="M42" s="307"/>
      <c r="N42" s="309"/>
      <c r="O42" s="309"/>
      <c r="P42" s="307"/>
      <c r="Q42" s="309" t="s">
        <v>762</v>
      </c>
      <c r="R42" s="309" t="s">
        <v>677</v>
      </c>
      <c r="S42" s="307"/>
      <c r="T42" s="309"/>
      <c r="U42" s="309"/>
      <c r="V42" s="307"/>
      <c r="W42" s="307"/>
      <c r="X42" s="307"/>
      <c r="Y42" s="307"/>
      <c r="Z42" s="341" t="s">
        <v>658</v>
      </c>
      <c r="AA42" s="343"/>
      <c r="AB42" s="343"/>
      <c r="AC42" s="310"/>
      <c r="AD42" s="310"/>
    </row>
    <row r="43" spans="1:30" ht="114" customHeight="1">
      <c r="A43" s="304">
        <v>14</v>
      </c>
      <c r="B43" s="305" t="s">
        <v>557</v>
      </c>
      <c r="C43" s="305" t="s">
        <v>654</v>
      </c>
      <c r="D43" s="305" t="s">
        <v>787</v>
      </c>
      <c r="E43" s="305" t="s">
        <v>788</v>
      </c>
      <c r="F43" s="305" t="s">
        <v>789</v>
      </c>
      <c r="G43" s="343"/>
      <c r="H43" s="307">
        <v>45000</v>
      </c>
      <c r="I43" s="343"/>
      <c r="J43" s="343"/>
      <c r="K43" s="309"/>
      <c r="L43" s="309"/>
      <c r="M43" s="307"/>
      <c r="N43" s="309"/>
      <c r="O43" s="309"/>
      <c r="P43" s="307"/>
      <c r="Q43" s="309" t="s">
        <v>762</v>
      </c>
      <c r="R43" s="309" t="s">
        <v>677</v>
      </c>
      <c r="S43" s="307"/>
      <c r="T43" s="309"/>
      <c r="U43" s="309"/>
      <c r="V43" s="307"/>
      <c r="W43" s="307"/>
      <c r="X43" s="307"/>
      <c r="Y43" s="307"/>
      <c r="Z43" s="341" t="s">
        <v>658</v>
      </c>
      <c r="AA43" s="343"/>
      <c r="AB43" s="343"/>
      <c r="AC43" s="310"/>
      <c r="AD43" s="310"/>
    </row>
    <row r="44" spans="1:30" ht="90" customHeight="1">
      <c r="A44" s="304">
        <v>15</v>
      </c>
      <c r="B44" s="316" t="s">
        <v>790</v>
      </c>
      <c r="C44" s="316" t="s">
        <v>791</v>
      </c>
      <c r="D44" s="305" t="s">
        <v>792</v>
      </c>
      <c r="E44" s="305" t="s">
        <v>793</v>
      </c>
      <c r="F44" s="317" t="s">
        <v>794</v>
      </c>
      <c r="G44" s="317"/>
      <c r="H44" s="307">
        <v>580000</v>
      </c>
      <c r="I44" s="343"/>
      <c r="J44" s="343"/>
      <c r="K44" s="309"/>
      <c r="L44" s="309"/>
      <c r="M44" s="307"/>
      <c r="N44" s="309"/>
      <c r="O44" s="309"/>
      <c r="P44" s="307"/>
      <c r="Q44" s="309" t="s">
        <v>773</v>
      </c>
      <c r="R44" s="309" t="s">
        <v>125</v>
      </c>
      <c r="S44" s="307"/>
      <c r="T44" s="309"/>
      <c r="U44" s="309"/>
      <c r="V44" s="307"/>
      <c r="W44" s="307"/>
      <c r="X44" s="307"/>
      <c r="Y44" s="307"/>
      <c r="Z44" s="341" t="s">
        <v>658</v>
      </c>
      <c r="AA44" s="343"/>
      <c r="AB44" s="343"/>
      <c r="AC44" s="310"/>
      <c r="AD44" s="310"/>
    </row>
    <row r="45" spans="1:30" ht="330.75">
      <c r="A45" s="304">
        <v>16</v>
      </c>
      <c r="B45" s="305" t="s">
        <v>795</v>
      </c>
      <c r="C45" s="305" t="s">
        <v>796</v>
      </c>
      <c r="D45" s="305" t="s">
        <v>797</v>
      </c>
      <c r="E45" s="353" t="s">
        <v>798</v>
      </c>
      <c r="F45" s="305" t="s">
        <v>778</v>
      </c>
      <c r="G45" s="343"/>
      <c r="H45" s="307">
        <v>261000</v>
      </c>
      <c r="I45" s="343"/>
      <c r="J45" s="343"/>
      <c r="K45" s="309" t="s">
        <v>576</v>
      </c>
      <c r="L45" s="309" t="s">
        <v>799</v>
      </c>
      <c r="M45" s="307">
        <v>86000</v>
      </c>
      <c r="N45" s="309" t="s">
        <v>576</v>
      </c>
      <c r="O45" s="309" t="s">
        <v>799</v>
      </c>
      <c r="P45" s="307">
        <v>87000</v>
      </c>
      <c r="Q45" s="309" t="s">
        <v>576</v>
      </c>
      <c r="R45" s="309" t="s">
        <v>799</v>
      </c>
      <c r="S45" s="307">
        <v>88000</v>
      </c>
      <c r="T45" s="309"/>
      <c r="U45" s="309"/>
      <c r="V45" s="307"/>
      <c r="W45" s="307"/>
      <c r="X45" s="307"/>
      <c r="Y45" s="307"/>
      <c r="Z45" s="341" t="s">
        <v>658</v>
      </c>
      <c r="AA45" s="343"/>
      <c r="AB45" s="343"/>
      <c r="AC45" s="310"/>
      <c r="AD45" s="310"/>
    </row>
    <row r="46" spans="1:30" ht="123.75" customHeight="1">
      <c r="A46" s="304">
        <v>17</v>
      </c>
      <c r="B46" s="305" t="s">
        <v>795</v>
      </c>
      <c r="C46" s="305" t="s">
        <v>796</v>
      </c>
      <c r="D46" s="305" t="s">
        <v>800</v>
      </c>
      <c r="E46" s="305" t="s">
        <v>801</v>
      </c>
      <c r="F46" s="305" t="s">
        <v>778</v>
      </c>
      <c r="G46" s="343"/>
      <c r="H46" s="307">
        <v>93000</v>
      </c>
      <c r="I46" s="343"/>
      <c r="J46" s="343"/>
      <c r="K46" s="309" t="s">
        <v>576</v>
      </c>
      <c r="L46" s="309" t="s">
        <v>799</v>
      </c>
      <c r="M46" s="307">
        <v>30000</v>
      </c>
      <c r="N46" s="309" t="s">
        <v>576</v>
      </c>
      <c r="O46" s="309" t="s">
        <v>799</v>
      </c>
      <c r="P46" s="307">
        <v>31000</v>
      </c>
      <c r="Q46" s="309" t="s">
        <v>802</v>
      </c>
      <c r="R46" s="309" t="s">
        <v>132</v>
      </c>
      <c r="S46" s="307"/>
      <c r="T46" s="309"/>
      <c r="U46" s="309"/>
      <c r="V46" s="307"/>
      <c r="W46" s="307"/>
      <c r="X46" s="307"/>
      <c r="Y46" s="307"/>
      <c r="Z46" s="341" t="s">
        <v>658</v>
      </c>
      <c r="AA46" s="343"/>
      <c r="AB46" s="343"/>
      <c r="AC46" s="310"/>
      <c r="AD46" s="310"/>
    </row>
    <row r="47" spans="1:30" ht="155.25" customHeight="1">
      <c r="A47" s="304">
        <v>18</v>
      </c>
      <c r="B47" s="305" t="s">
        <v>795</v>
      </c>
      <c r="C47" s="305" t="s">
        <v>796</v>
      </c>
      <c r="D47" s="305" t="s">
        <v>803</v>
      </c>
      <c r="E47" s="305" t="s">
        <v>804</v>
      </c>
      <c r="F47" s="305" t="s">
        <v>778</v>
      </c>
      <c r="G47" s="354"/>
      <c r="H47" s="307">
        <v>60000</v>
      </c>
      <c r="I47" s="355"/>
      <c r="J47" s="355"/>
      <c r="K47" s="356" t="s">
        <v>576</v>
      </c>
      <c r="L47" s="356" t="s">
        <v>799</v>
      </c>
      <c r="M47" s="357">
        <v>20000</v>
      </c>
      <c r="N47" s="356" t="s">
        <v>576</v>
      </c>
      <c r="O47" s="356" t="s">
        <v>799</v>
      </c>
      <c r="P47" s="358">
        <v>20000</v>
      </c>
      <c r="Q47" s="356" t="s">
        <v>576</v>
      </c>
      <c r="R47" s="356" t="s">
        <v>799</v>
      </c>
      <c r="S47" s="357"/>
      <c r="T47" s="356"/>
      <c r="U47" s="356"/>
      <c r="V47" s="357"/>
      <c r="W47" s="357"/>
      <c r="X47" s="357"/>
      <c r="Y47" s="357"/>
      <c r="Z47" s="341" t="s">
        <v>658</v>
      </c>
      <c r="AA47" s="343"/>
      <c r="AB47" s="343"/>
      <c r="AC47" s="310"/>
      <c r="AD47" s="310"/>
    </row>
    <row r="48" spans="1:30" ht="135" customHeight="1">
      <c r="A48" s="304"/>
      <c r="B48" s="305" t="s">
        <v>795</v>
      </c>
      <c r="C48" s="305" t="s">
        <v>796</v>
      </c>
      <c r="D48" s="305" t="s">
        <v>805</v>
      </c>
      <c r="E48" s="353" t="s">
        <v>806</v>
      </c>
      <c r="F48" s="305" t="s">
        <v>778</v>
      </c>
      <c r="G48" s="343"/>
      <c r="H48" s="307"/>
      <c r="I48" s="343"/>
      <c r="J48" s="343"/>
      <c r="K48" s="309"/>
      <c r="L48" s="309"/>
      <c r="M48" s="307"/>
      <c r="N48" s="309"/>
      <c r="O48" s="309"/>
      <c r="P48" s="307"/>
      <c r="Q48" s="309"/>
      <c r="R48" s="309"/>
      <c r="S48" s="307"/>
      <c r="T48" s="309"/>
      <c r="U48" s="309"/>
      <c r="V48" s="307"/>
      <c r="W48" s="307"/>
      <c r="X48" s="307"/>
      <c r="Y48" s="307"/>
      <c r="Z48" s="341" t="s">
        <v>658</v>
      </c>
      <c r="AA48" s="343"/>
      <c r="AB48" s="343"/>
      <c r="AC48" s="310"/>
      <c r="AD48" s="310"/>
    </row>
    <row r="49" spans="1:30" ht="330.75">
      <c r="A49" s="304"/>
      <c r="B49" s="305"/>
      <c r="C49" s="305"/>
      <c r="D49" s="305" t="s">
        <v>807</v>
      </c>
      <c r="E49" s="305" t="s">
        <v>808</v>
      </c>
      <c r="F49" s="305" t="s">
        <v>778</v>
      </c>
      <c r="G49" s="343"/>
      <c r="H49" s="307"/>
      <c r="I49" s="343"/>
      <c r="J49" s="343"/>
      <c r="K49" s="309"/>
      <c r="L49" s="309"/>
      <c r="M49" s="307"/>
      <c r="N49" s="309"/>
      <c r="O49" s="309"/>
      <c r="P49" s="307"/>
      <c r="Q49" s="309"/>
      <c r="R49" s="309"/>
      <c r="S49" s="307"/>
      <c r="T49" s="309"/>
      <c r="U49" s="309"/>
      <c r="V49" s="307"/>
      <c r="W49" s="307"/>
      <c r="X49" s="307"/>
      <c r="Y49" s="307"/>
      <c r="Z49" s="341" t="s">
        <v>658</v>
      </c>
      <c r="AA49" s="343"/>
      <c r="AB49" s="343"/>
      <c r="AC49" s="310"/>
      <c r="AD49" s="310"/>
    </row>
    <row r="50" spans="1:30" ht="79.5" customHeight="1">
      <c r="A50" s="304"/>
      <c r="B50" s="305" t="s">
        <v>809</v>
      </c>
      <c r="C50" s="305"/>
      <c r="D50" s="305" t="s">
        <v>810</v>
      </c>
      <c r="E50" s="305" t="s">
        <v>811</v>
      </c>
      <c r="F50" s="305" t="s">
        <v>812</v>
      </c>
      <c r="G50" s="343"/>
      <c r="H50" s="307"/>
      <c r="I50" s="343"/>
      <c r="J50" s="343"/>
      <c r="K50" s="309"/>
      <c r="L50" s="309"/>
      <c r="M50" s="307"/>
      <c r="N50" s="309"/>
      <c r="O50" s="309"/>
      <c r="P50" s="307"/>
      <c r="Q50" s="309"/>
      <c r="R50" s="309"/>
      <c r="S50" s="307"/>
      <c r="T50" s="309"/>
      <c r="U50" s="309"/>
      <c r="V50" s="307"/>
      <c r="W50" s="307"/>
      <c r="X50" s="307"/>
      <c r="Y50" s="307"/>
      <c r="Z50" s="341" t="s">
        <v>658</v>
      </c>
      <c r="AA50" s="343"/>
      <c r="AB50" s="343"/>
      <c r="AC50" s="310"/>
      <c r="AD50" s="310"/>
    </row>
    <row r="51" spans="1:30" ht="84" customHeight="1">
      <c r="A51" s="304"/>
      <c r="B51" s="305" t="s">
        <v>809</v>
      </c>
      <c r="C51" s="305" t="s">
        <v>813</v>
      </c>
      <c r="D51" s="305" t="s">
        <v>814</v>
      </c>
      <c r="E51" s="305" t="s">
        <v>815</v>
      </c>
      <c r="F51" s="305" t="s">
        <v>816</v>
      </c>
      <c r="G51" s="343"/>
      <c r="H51" s="307"/>
      <c r="I51" s="343"/>
      <c r="J51" s="343"/>
      <c r="K51" s="309"/>
      <c r="L51" s="309"/>
      <c r="M51" s="307"/>
      <c r="N51" s="309"/>
      <c r="O51" s="309"/>
      <c r="P51" s="307"/>
      <c r="Q51" s="309"/>
      <c r="R51" s="309"/>
      <c r="S51" s="307"/>
      <c r="T51" s="309"/>
      <c r="U51" s="309"/>
      <c r="V51" s="307"/>
      <c r="W51" s="307"/>
      <c r="X51" s="307"/>
      <c r="Y51" s="307"/>
      <c r="Z51" s="341" t="s">
        <v>658</v>
      </c>
      <c r="AA51" s="343"/>
      <c r="AB51" s="343"/>
      <c r="AC51" s="310"/>
      <c r="AD51" s="310"/>
    </row>
    <row r="52" spans="1:30" ht="330.75">
      <c r="A52" s="304"/>
      <c r="B52" s="305" t="s">
        <v>817</v>
      </c>
      <c r="C52" s="317" t="s">
        <v>646</v>
      </c>
      <c r="D52" s="305" t="s">
        <v>818</v>
      </c>
      <c r="E52" s="305" t="s">
        <v>819</v>
      </c>
      <c r="F52" s="305" t="s">
        <v>816</v>
      </c>
      <c r="G52" s="343"/>
      <c r="H52" s="307"/>
      <c r="I52" s="343"/>
      <c r="J52" s="343"/>
      <c r="K52" s="309"/>
      <c r="L52" s="309"/>
      <c r="M52" s="307"/>
      <c r="N52" s="309"/>
      <c r="O52" s="309"/>
      <c r="P52" s="307"/>
      <c r="Q52" s="309"/>
      <c r="R52" s="309"/>
      <c r="S52" s="307"/>
      <c r="T52" s="309"/>
      <c r="U52" s="309"/>
      <c r="V52" s="307"/>
      <c r="W52" s="307"/>
      <c r="X52" s="307"/>
      <c r="Y52" s="307"/>
      <c r="Z52" s="341" t="s">
        <v>658</v>
      </c>
      <c r="AA52" s="343"/>
      <c r="AB52" s="343"/>
      <c r="AC52" s="310"/>
      <c r="AD52" s="310"/>
    </row>
    <row r="53" spans="1:30" ht="116.25" customHeight="1">
      <c r="A53" s="304">
        <v>19</v>
      </c>
      <c r="B53" s="305" t="s">
        <v>817</v>
      </c>
      <c r="C53" s="305"/>
      <c r="D53" s="305" t="s">
        <v>820</v>
      </c>
      <c r="E53" s="305" t="s">
        <v>821</v>
      </c>
      <c r="F53" s="305" t="s">
        <v>816</v>
      </c>
      <c r="G53" s="343"/>
      <c r="H53" s="307">
        <v>242000</v>
      </c>
      <c r="I53" s="343"/>
      <c r="J53" s="343"/>
      <c r="K53" s="309" t="s">
        <v>131</v>
      </c>
      <c r="L53" s="309" t="s">
        <v>822</v>
      </c>
      <c r="M53" s="307">
        <v>77000</v>
      </c>
      <c r="N53" s="340"/>
      <c r="O53" s="340"/>
      <c r="P53" s="307">
        <v>80000</v>
      </c>
      <c r="Q53" s="309"/>
      <c r="R53" s="309" t="s">
        <v>132</v>
      </c>
      <c r="S53" s="307"/>
      <c r="T53" s="309"/>
      <c r="U53" s="309"/>
      <c r="V53" s="307"/>
      <c r="W53" s="307"/>
      <c r="X53" s="307"/>
      <c r="Y53" s="307"/>
      <c r="Z53" s="341" t="s">
        <v>658</v>
      </c>
      <c r="AA53" s="343"/>
      <c r="AB53" s="359"/>
      <c r="AC53" s="310"/>
      <c r="AD53" s="310"/>
    </row>
    <row r="54" spans="1:30" ht="19.5">
      <c r="A54" s="304">
        <v>20</v>
      </c>
      <c r="B54" s="1207" t="s">
        <v>98</v>
      </c>
      <c r="C54" s="1207"/>
      <c r="D54" s="1207"/>
      <c r="E54" s="1207"/>
      <c r="F54" s="1207"/>
      <c r="G54" s="359"/>
      <c r="H54" s="329">
        <f>SUM(H29:H53)</f>
        <v>3332870</v>
      </c>
      <c r="I54" s="360"/>
      <c r="J54" s="360"/>
      <c r="K54" s="360"/>
      <c r="L54" s="360"/>
      <c r="M54" s="329">
        <f>SUM(M29:M53)</f>
        <v>832466</v>
      </c>
      <c r="N54" s="329"/>
      <c r="O54" s="329"/>
      <c r="P54" s="361">
        <f>SUM(P29:P53)</f>
        <v>655000</v>
      </c>
      <c r="Q54" s="329"/>
      <c r="R54" s="362"/>
      <c r="S54" s="329">
        <f>SUM(S29:S53)</f>
        <v>355759</v>
      </c>
      <c r="T54" s="329"/>
      <c r="U54" s="362"/>
      <c r="V54" s="329"/>
      <c r="W54" s="329"/>
      <c r="X54" s="329"/>
      <c r="Y54" s="329"/>
      <c r="Z54" s="359"/>
      <c r="AA54" s="359"/>
      <c r="AB54" s="363"/>
      <c r="AC54" s="310"/>
      <c r="AD54" s="310"/>
    </row>
    <row r="55" spans="1:30" ht="62.25" customHeight="1">
      <c r="A55" s="304"/>
      <c r="B55" s="1208" t="s">
        <v>650</v>
      </c>
      <c r="C55" s="1209"/>
      <c r="D55" s="1209"/>
      <c r="E55" s="1209"/>
      <c r="F55" s="1209"/>
      <c r="G55" s="1209"/>
      <c r="H55" s="1209"/>
      <c r="I55" s="1209"/>
      <c r="J55" s="1209"/>
      <c r="K55" s="1209"/>
      <c r="L55" s="1209"/>
      <c r="M55" s="1209"/>
      <c r="N55" s="1209"/>
      <c r="O55" s="1209"/>
      <c r="P55" s="1209"/>
      <c r="Q55" s="1209"/>
      <c r="R55" s="1209"/>
      <c r="S55" s="1209"/>
      <c r="T55" s="1209"/>
      <c r="U55" s="1209"/>
      <c r="V55" s="1209"/>
      <c r="W55" s="1209"/>
      <c r="X55" s="1209"/>
      <c r="Y55" s="1209"/>
      <c r="Z55" s="1209"/>
      <c r="AA55" s="1209"/>
      <c r="AB55" s="1210"/>
      <c r="AC55" s="310"/>
      <c r="AD55" s="310"/>
    </row>
    <row r="56" spans="1:30" ht="249.75" customHeight="1">
      <c r="A56" s="304"/>
      <c r="B56" s="305" t="s">
        <v>557</v>
      </c>
      <c r="C56" s="305" t="s">
        <v>654</v>
      </c>
      <c r="D56" s="305" t="s">
        <v>719</v>
      </c>
      <c r="E56" s="316" t="s">
        <v>823</v>
      </c>
      <c r="F56" s="321" t="s">
        <v>657</v>
      </c>
      <c r="G56" s="313">
        <v>8320000</v>
      </c>
      <c r="H56" s="313"/>
      <c r="I56" s="307"/>
      <c r="J56" s="313"/>
      <c r="K56" s="309"/>
      <c r="L56" s="309"/>
      <c r="M56" s="307"/>
      <c r="N56" s="309"/>
      <c r="O56" s="309"/>
      <c r="P56" s="307"/>
      <c r="Q56" s="309"/>
      <c r="R56" s="309"/>
      <c r="S56" s="313"/>
      <c r="T56" s="309" t="s">
        <v>721</v>
      </c>
      <c r="U56" s="309" t="s">
        <v>722</v>
      </c>
      <c r="V56" s="313">
        <v>1663985</v>
      </c>
      <c r="W56" s="313"/>
      <c r="X56" s="313"/>
      <c r="Y56" s="313"/>
      <c r="Z56" s="311" t="s">
        <v>658</v>
      </c>
      <c r="AA56" s="313"/>
      <c r="AB56" s="312"/>
      <c r="AC56" s="310"/>
      <c r="AD56" s="310"/>
    </row>
    <row r="57" spans="1:30" ht="126">
      <c r="A57" s="304">
        <v>1</v>
      </c>
      <c r="B57" s="316" t="s">
        <v>824</v>
      </c>
      <c r="C57" s="316" t="s">
        <v>825</v>
      </c>
      <c r="D57" s="316" t="s">
        <v>826</v>
      </c>
      <c r="E57" s="316" t="s">
        <v>827</v>
      </c>
      <c r="F57" s="342" t="s">
        <v>828</v>
      </c>
      <c r="G57" s="307">
        <v>689000</v>
      </c>
      <c r="H57" s="313">
        <f>G57*0.05</f>
        <v>34450</v>
      </c>
      <c r="I57" s="313"/>
      <c r="J57" s="313"/>
      <c r="K57" s="309"/>
      <c r="L57" s="309"/>
      <c r="M57" s="307"/>
      <c r="N57" s="309"/>
      <c r="O57" s="309"/>
      <c r="P57" s="307"/>
      <c r="Q57" s="309" t="s">
        <v>829</v>
      </c>
      <c r="R57" s="309" t="s">
        <v>677</v>
      </c>
      <c r="S57" s="307">
        <v>689000</v>
      </c>
      <c r="T57" s="309"/>
      <c r="U57" s="309"/>
      <c r="V57" s="307"/>
      <c r="W57" s="307"/>
      <c r="X57" s="307"/>
      <c r="Y57" s="307"/>
      <c r="Z57" s="311" t="s">
        <v>658</v>
      </c>
      <c r="AA57" s="308"/>
      <c r="AB57" s="312"/>
      <c r="AC57" s="310"/>
      <c r="AD57" s="310"/>
    </row>
    <row r="58" spans="1:30" ht="153">
      <c r="A58" s="304">
        <v>2</v>
      </c>
      <c r="B58" s="305" t="s">
        <v>557</v>
      </c>
      <c r="C58" s="305" t="s">
        <v>654</v>
      </c>
      <c r="D58" s="316" t="s">
        <v>830</v>
      </c>
      <c r="E58" s="316" t="s">
        <v>831</v>
      </c>
      <c r="F58" s="305"/>
      <c r="G58" s="307">
        <v>3631250</v>
      </c>
      <c r="H58" s="313">
        <f>G58*0.05</f>
        <v>181562.5</v>
      </c>
      <c r="I58" s="313"/>
      <c r="J58" s="313"/>
      <c r="K58" s="309"/>
      <c r="L58" s="309"/>
      <c r="M58" s="307"/>
      <c r="N58" s="309"/>
      <c r="O58" s="309"/>
      <c r="P58" s="307"/>
      <c r="Q58" s="309" t="s">
        <v>832</v>
      </c>
      <c r="R58" s="309" t="s">
        <v>677</v>
      </c>
      <c r="S58" s="307">
        <v>2131250</v>
      </c>
      <c r="T58" s="309"/>
      <c r="U58" s="309"/>
      <c r="V58" s="307"/>
      <c r="W58" s="307"/>
      <c r="X58" s="307"/>
      <c r="Y58" s="307"/>
      <c r="Z58" s="311" t="s">
        <v>658</v>
      </c>
      <c r="AA58" s="308"/>
      <c r="AB58" s="312"/>
      <c r="AC58" s="310"/>
      <c r="AD58" s="310"/>
    </row>
    <row r="59" spans="1:30" ht="105.75">
      <c r="A59" s="304">
        <v>2</v>
      </c>
      <c r="B59" s="316" t="s">
        <v>629</v>
      </c>
      <c r="C59" s="317" t="s">
        <v>547</v>
      </c>
      <c r="D59" s="316" t="s">
        <v>833</v>
      </c>
      <c r="E59" s="316"/>
      <c r="F59" s="305"/>
      <c r="G59" s="307">
        <v>5000000</v>
      </c>
      <c r="H59" s="313">
        <f>G59*0.05</f>
        <v>250000</v>
      </c>
      <c r="I59" s="313"/>
      <c r="J59" s="313"/>
      <c r="K59" s="309"/>
      <c r="L59" s="309"/>
      <c r="M59" s="307"/>
      <c r="N59" s="309"/>
      <c r="O59" s="309"/>
      <c r="P59" s="307"/>
      <c r="Q59" s="309" t="s">
        <v>832</v>
      </c>
      <c r="R59" s="309" t="s">
        <v>677</v>
      </c>
      <c r="S59" s="307">
        <v>2131250</v>
      </c>
      <c r="T59" s="309"/>
      <c r="U59" s="309"/>
      <c r="V59" s="307"/>
      <c r="W59" s="307"/>
      <c r="X59" s="307"/>
      <c r="Y59" s="307"/>
      <c r="Z59" s="311" t="s">
        <v>658</v>
      </c>
      <c r="AA59" s="308"/>
      <c r="AB59" s="312"/>
      <c r="AC59" s="310"/>
      <c r="AD59" s="310"/>
    </row>
    <row r="60" spans="1:30" ht="208.5" customHeight="1">
      <c r="A60" s="304"/>
      <c r="B60" s="316" t="s">
        <v>629</v>
      </c>
      <c r="C60" s="317" t="s">
        <v>646</v>
      </c>
      <c r="D60" s="319" t="s">
        <v>834</v>
      </c>
      <c r="E60" s="316" t="s">
        <v>835</v>
      </c>
      <c r="F60" s="321" t="s">
        <v>836</v>
      </c>
      <c r="G60" s="318">
        <v>447680</v>
      </c>
      <c r="H60" s="313">
        <f>G60*0.05</f>
        <v>22384</v>
      </c>
      <c r="I60" s="307"/>
      <c r="J60" s="313"/>
      <c r="K60" s="309"/>
      <c r="L60" s="309"/>
      <c r="M60" s="307"/>
      <c r="N60" s="309"/>
      <c r="O60" s="309"/>
      <c r="P60" s="307"/>
      <c r="Q60" s="309"/>
      <c r="R60" s="309"/>
      <c r="S60" s="318"/>
      <c r="T60" s="309"/>
      <c r="U60" s="309"/>
      <c r="V60" s="318"/>
      <c r="W60" s="313" t="s">
        <v>723</v>
      </c>
      <c r="X60" s="313" t="s">
        <v>724</v>
      </c>
      <c r="Y60" s="318">
        <v>447680</v>
      </c>
      <c r="Z60" s="311" t="s">
        <v>658</v>
      </c>
      <c r="AA60" s="313"/>
      <c r="AB60" s="325"/>
      <c r="AC60" s="310"/>
      <c r="AD60" s="310"/>
    </row>
    <row r="61" spans="1:30" ht="185.25" customHeight="1">
      <c r="A61" s="304"/>
      <c r="B61" s="316" t="s">
        <v>629</v>
      </c>
      <c r="C61" s="317" t="s">
        <v>646</v>
      </c>
      <c r="D61" s="319" t="s">
        <v>837</v>
      </c>
      <c r="E61" s="316" t="s">
        <v>838</v>
      </c>
      <c r="F61" s="321"/>
      <c r="G61" s="318">
        <v>376343</v>
      </c>
      <c r="H61" s="313">
        <f>G61*0.05</f>
        <v>18817.150000000001</v>
      </c>
      <c r="I61" s="307"/>
      <c r="J61" s="313"/>
      <c r="K61" s="309"/>
      <c r="L61" s="309"/>
      <c r="M61" s="307"/>
      <c r="N61" s="309"/>
      <c r="O61" s="309"/>
      <c r="P61" s="307"/>
      <c r="Q61" s="309"/>
      <c r="R61" s="309"/>
      <c r="S61" s="318"/>
      <c r="T61" s="309"/>
      <c r="U61" s="309"/>
      <c r="V61" s="318"/>
      <c r="W61" s="313" t="s">
        <v>723</v>
      </c>
      <c r="X61" s="313" t="s">
        <v>724</v>
      </c>
      <c r="Y61" s="318">
        <v>376343</v>
      </c>
      <c r="Z61" s="311" t="s">
        <v>658</v>
      </c>
      <c r="AA61" s="313"/>
      <c r="AB61" s="325"/>
      <c r="AC61" s="310"/>
      <c r="AD61" s="310"/>
    </row>
    <row r="62" spans="1:30">
      <c r="A62" s="310"/>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row>
    <row r="63" spans="1:30">
      <c r="A63" s="310"/>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row>
    <row r="64" spans="1:30">
      <c r="A64" s="310"/>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row>
    <row r="65" spans="1:30">
      <c r="A65" s="310"/>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row>
    <row r="66" spans="1:30">
      <c r="A66" s="310"/>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row>
    <row r="67" spans="1:30">
      <c r="A67" s="310"/>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row>
    <row r="68" spans="1:30">
      <c r="A68" s="310"/>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row>
    <row r="69" spans="1:30">
      <c r="A69" s="310"/>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row>
    <row r="70" spans="1:30">
      <c r="A70" s="310"/>
      <c r="B70" s="310"/>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row>
    <row r="71" spans="1:30">
      <c r="A71" s="310"/>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row>
    <row r="72" spans="1:30">
      <c r="A72" s="310"/>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row>
    <row r="73" spans="1:30">
      <c r="A73" s="310"/>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row>
    <row r="74" spans="1:30">
      <c r="A74" s="310"/>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row>
    <row r="75" spans="1:30">
      <c r="A75" s="310"/>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row>
    <row r="76" spans="1:30">
      <c r="A76" s="310"/>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row>
    <row r="77" spans="1:30">
      <c r="A77" s="310"/>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row>
    <row r="78" spans="1:30">
      <c r="A78" s="310"/>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row>
    <row r="79" spans="1:30">
      <c r="A79" s="310"/>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row>
    <row r="80" spans="1:30">
      <c r="A80" s="310"/>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row>
    <row r="81" spans="1:30">
      <c r="A81" s="310"/>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row>
    <row r="82" spans="1:30">
      <c r="A82" s="310"/>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row>
    <row r="83" spans="1:30">
      <c r="A83" s="310"/>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row>
    <row r="84" spans="1:30">
      <c r="A84" s="310"/>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row>
    <row r="85" spans="1:30">
      <c r="A85" s="310"/>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row>
    <row r="86" spans="1:30">
      <c r="A86" s="310"/>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row>
    <row r="87" spans="1:30">
      <c r="A87" s="310"/>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row>
    <row r="88" spans="1:30">
      <c r="A88" s="310"/>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row>
    <row r="89" spans="1:30">
      <c r="A89" s="310"/>
      <c r="B89" s="310"/>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row>
    <row r="90" spans="1:30">
      <c r="A90" s="310"/>
      <c r="B90" s="310"/>
      <c r="C90" s="310"/>
      <c r="D90" s="310"/>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row>
    <row r="91" spans="1:30">
      <c r="A91" s="310"/>
      <c r="B91" s="31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row>
    <row r="92" spans="1:30">
      <c r="A92" s="310"/>
      <c r="B92" s="310"/>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row>
    <row r="93" spans="1:30">
      <c r="A93" s="310"/>
      <c r="B93" s="310"/>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row>
    <row r="94" spans="1:30">
      <c r="A94" s="310"/>
      <c r="B94" s="310"/>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row>
    <row r="95" spans="1:30">
      <c r="A95" s="310"/>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row>
    <row r="96" spans="1:30">
      <c r="A96" s="310"/>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row>
    <row r="97" spans="1:30">
      <c r="A97" s="310"/>
      <c r="B97" s="310"/>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row>
    <row r="98" spans="1:30">
      <c r="A98" s="310"/>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row>
    <row r="99" spans="1:30">
      <c r="A99" s="310"/>
      <c r="B99" s="310"/>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row>
    <row r="100" spans="1:30">
      <c r="A100" s="310"/>
      <c r="B100" s="310"/>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row>
    <row r="101" spans="1:30">
      <c r="A101" s="310"/>
      <c r="B101" s="310"/>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row>
    <row r="102" spans="1:30">
      <c r="A102" s="310"/>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row>
    <row r="103" spans="1:30">
      <c r="A103" s="310"/>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row>
    <row r="104" spans="1:30">
      <c r="A104" s="310"/>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row>
    <row r="105" spans="1:30">
      <c r="A105" s="310"/>
      <c r="B105" s="310"/>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row>
    <row r="106" spans="1:30">
      <c r="A106" s="310"/>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row>
    <row r="107" spans="1:30">
      <c r="A107" s="310"/>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row>
    <row r="108" spans="1:30">
      <c r="A108" s="310"/>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row>
    <row r="109" spans="1:30">
      <c r="A109" s="310"/>
      <c r="B109" s="310"/>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row>
    <row r="110" spans="1:30">
      <c r="A110" s="310"/>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row>
    <row r="111" spans="1:30">
      <c r="A111" s="310"/>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row>
    <row r="112" spans="1:30">
      <c r="A112" s="310"/>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row>
    <row r="113" spans="1:30">
      <c r="A113" s="310"/>
      <c r="B113" s="310"/>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row>
    <row r="114" spans="1:30">
      <c r="A114" s="310"/>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row>
    <row r="115" spans="1:30">
      <c r="A115" s="310"/>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row>
    <row r="116" spans="1:30">
      <c r="A116" s="310"/>
      <c r="B116" s="310"/>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row>
    <row r="117" spans="1:30">
      <c r="A117" s="310"/>
      <c r="B117" s="310"/>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row>
    <row r="118" spans="1:30">
      <c r="A118" s="310"/>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row>
    <row r="119" spans="1:30">
      <c r="A119" s="310"/>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row>
    <row r="120" spans="1:30">
      <c r="A120" s="310"/>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row>
    <row r="121" spans="1:30">
      <c r="A121" s="310"/>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row>
    <row r="122" spans="1:30">
      <c r="A122" s="310"/>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row>
    <row r="123" spans="1:30">
      <c r="A123" s="310"/>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row>
    <row r="124" spans="1:30">
      <c r="A124" s="310"/>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row>
    <row r="125" spans="1:30">
      <c r="A125" s="310"/>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row>
    <row r="126" spans="1:30">
      <c r="A126" s="310"/>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row>
  </sheetData>
  <mergeCells count="26">
    <mergeCell ref="G1:J1"/>
    <mergeCell ref="K1:S1"/>
    <mergeCell ref="Z1:Z3"/>
    <mergeCell ref="AA1:AA3"/>
    <mergeCell ref="AB1:AB3"/>
    <mergeCell ref="G2:G3"/>
    <mergeCell ref="H2:H3"/>
    <mergeCell ref="I2:I3"/>
    <mergeCell ref="J2:J3"/>
    <mergeCell ref="K2:M2"/>
    <mergeCell ref="B27:F27"/>
    <mergeCell ref="A28:F28"/>
    <mergeCell ref="B54:F54"/>
    <mergeCell ref="B55:AB55"/>
    <mergeCell ref="N2:P2"/>
    <mergeCell ref="Q2:S2"/>
    <mergeCell ref="T2:V2"/>
    <mergeCell ref="W2:Y2"/>
    <mergeCell ref="A5:AB5"/>
    <mergeCell ref="B26:F26"/>
    <mergeCell ref="A1:A3"/>
    <mergeCell ref="B1:B3"/>
    <mergeCell ref="C1:C3"/>
    <mergeCell ref="D1:D3"/>
    <mergeCell ref="E1:E3"/>
    <mergeCell ref="F1: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opLeftCell="A49" workbookViewId="0">
      <selection activeCell="G7" sqref="G7"/>
    </sheetView>
  </sheetViews>
  <sheetFormatPr defaultRowHeight="15"/>
  <cols>
    <col min="1" max="1" width="6.28515625" style="310" customWidth="1"/>
    <col min="2" max="2" width="20.85546875" style="310" customWidth="1"/>
    <col min="3" max="3" width="45.5703125" style="310" customWidth="1"/>
    <col min="4" max="4" width="30.28515625" style="310" customWidth="1"/>
    <col min="5" max="5" width="27" style="310" customWidth="1"/>
    <col min="6" max="6" width="18.140625" style="310" customWidth="1"/>
    <col min="7" max="7" width="12.42578125" style="310" customWidth="1"/>
    <col min="8" max="8" width="16.7109375" style="310" customWidth="1"/>
    <col min="9" max="12" width="9.140625" style="310"/>
    <col min="13" max="13" width="13.28515625" style="310" customWidth="1"/>
    <col min="14" max="15" width="9.140625" style="310"/>
    <col min="16" max="16" width="11.140625" style="310" customWidth="1"/>
    <col min="17" max="18" width="9.140625" style="310"/>
    <col min="19" max="22" width="10.85546875" style="310" customWidth="1"/>
    <col min="23" max="23" width="16.140625" style="310" customWidth="1"/>
    <col min="24" max="24" width="9.140625" style="310"/>
    <col min="25" max="25" width="32.85546875" style="310" customWidth="1"/>
    <col min="26" max="16384" width="9.140625" style="310"/>
  </cols>
  <sheetData>
    <row r="1" spans="1:25">
      <c r="A1" s="1229" t="s">
        <v>0</v>
      </c>
      <c r="B1" s="1230" t="s">
        <v>1</v>
      </c>
      <c r="C1" s="1230" t="s">
        <v>2</v>
      </c>
      <c r="D1" s="1230" t="s">
        <v>3</v>
      </c>
      <c r="E1" s="1230" t="s">
        <v>4</v>
      </c>
      <c r="F1" s="1230" t="s">
        <v>5</v>
      </c>
      <c r="G1" s="1231" t="s">
        <v>6</v>
      </c>
      <c r="H1" s="1231"/>
      <c r="I1" s="1231"/>
      <c r="J1" s="1231"/>
      <c r="K1" s="1232" t="s">
        <v>7</v>
      </c>
      <c r="L1" s="1233"/>
      <c r="M1" s="1233"/>
      <c r="N1" s="1233"/>
      <c r="O1" s="1233"/>
      <c r="P1" s="1233"/>
      <c r="Q1" s="1233"/>
      <c r="R1" s="1233"/>
      <c r="S1" s="1233"/>
      <c r="T1" s="1233"/>
      <c r="U1" s="1233"/>
      <c r="V1" s="1234"/>
      <c r="W1" s="1235" t="s">
        <v>8</v>
      </c>
      <c r="X1" s="1230" t="s">
        <v>9</v>
      </c>
      <c r="Y1" s="1236" t="s">
        <v>10</v>
      </c>
    </row>
    <row r="2" spans="1:25">
      <c r="A2" s="1229"/>
      <c r="B2" s="1230"/>
      <c r="C2" s="1230"/>
      <c r="D2" s="1230"/>
      <c r="E2" s="1230"/>
      <c r="F2" s="1230"/>
      <c r="G2" s="1239" t="s">
        <v>11</v>
      </c>
      <c r="H2" s="1239" t="s">
        <v>12</v>
      </c>
      <c r="I2" s="1239" t="s">
        <v>13</v>
      </c>
      <c r="J2" s="1239" t="s">
        <v>14</v>
      </c>
      <c r="K2" s="1219" t="s">
        <v>15</v>
      </c>
      <c r="L2" s="1219"/>
      <c r="M2" s="1219"/>
      <c r="N2" s="1219" t="s">
        <v>16</v>
      </c>
      <c r="O2" s="1219"/>
      <c r="P2" s="1219"/>
      <c r="Q2" s="1219" t="s">
        <v>17</v>
      </c>
      <c r="R2" s="1219"/>
      <c r="S2" s="1219"/>
      <c r="T2" s="1220" t="s">
        <v>413</v>
      </c>
      <c r="U2" s="1221"/>
      <c r="V2" s="1222"/>
      <c r="W2" s="1235"/>
      <c r="X2" s="1230"/>
      <c r="Y2" s="1237"/>
    </row>
    <row r="3" spans="1:25" ht="30">
      <c r="A3" s="1229"/>
      <c r="B3" s="1230"/>
      <c r="C3" s="1230"/>
      <c r="D3" s="1230"/>
      <c r="E3" s="1230"/>
      <c r="F3" s="1230"/>
      <c r="G3" s="1239"/>
      <c r="H3" s="1239"/>
      <c r="I3" s="1239"/>
      <c r="J3" s="1239"/>
      <c r="K3" s="366" t="s">
        <v>18</v>
      </c>
      <c r="L3" s="366" t="s">
        <v>19</v>
      </c>
      <c r="M3" s="366" t="s">
        <v>20</v>
      </c>
      <c r="N3" s="366" t="s">
        <v>18</v>
      </c>
      <c r="O3" s="366" t="s">
        <v>19</v>
      </c>
      <c r="P3" s="366" t="s">
        <v>20</v>
      </c>
      <c r="Q3" s="366" t="s">
        <v>18</v>
      </c>
      <c r="R3" s="366" t="s">
        <v>19</v>
      </c>
      <c r="S3" s="366" t="s">
        <v>20</v>
      </c>
      <c r="T3" s="366" t="s">
        <v>18</v>
      </c>
      <c r="U3" s="366" t="s">
        <v>19</v>
      </c>
      <c r="V3" s="366" t="s">
        <v>20</v>
      </c>
      <c r="W3" s="1235"/>
      <c r="X3" s="1230"/>
      <c r="Y3" s="1238"/>
    </row>
    <row r="4" spans="1:25">
      <c r="A4" s="367"/>
      <c r="B4" s="368">
        <v>1</v>
      </c>
      <c r="C4" s="368">
        <v>2</v>
      </c>
      <c r="D4" s="368">
        <v>3</v>
      </c>
      <c r="E4" s="368">
        <v>4</v>
      </c>
      <c r="F4" s="368">
        <v>5</v>
      </c>
      <c r="G4" s="368">
        <v>6.1</v>
      </c>
      <c r="H4" s="368">
        <v>6.2</v>
      </c>
      <c r="I4" s="368">
        <v>6.3</v>
      </c>
      <c r="J4" s="368">
        <v>6.4</v>
      </c>
      <c r="K4" s="369" t="s">
        <v>21</v>
      </c>
      <c r="L4" s="369" t="s">
        <v>22</v>
      </c>
      <c r="M4" s="369" t="s">
        <v>23</v>
      </c>
      <c r="N4" s="369" t="s">
        <v>24</v>
      </c>
      <c r="O4" s="369" t="s">
        <v>25</v>
      </c>
      <c r="P4" s="369" t="s">
        <v>26</v>
      </c>
      <c r="Q4" s="369" t="s">
        <v>27</v>
      </c>
      <c r="R4" s="369" t="s">
        <v>28</v>
      </c>
      <c r="S4" s="369" t="s">
        <v>29</v>
      </c>
      <c r="T4" s="369"/>
      <c r="U4" s="369"/>
      <c r="V4" s="369"/>
      <c r="W4" s="368">
        <v>8</v>
      </c>
      <c r="X4" s="368">
        <v>9</v>
      </c>
      <c r="Y4" s="368">
        <v>10</v>
      </c>
    </row>
    <row r="5" spans="1:25">
      <c r="A5" s="1223" t="s">
        <v>839</v>
      </c>
      <c r="B5" s="1224"/>
      <c r="C5" s="1224"/>
      <c r="D5" s="1224"/>
      <c r="E5" s="1224"/>
      <c r="F5" s="1224"/>
      <c r="G5" s="1224"/>
      <c r="H5" s="1224"/>
      <c r="I5" s="1224"/>
      <c r="J5" s="1224"/>
      <c r="K5" s="1224"/>
      <c r="L5" s="1224"/>
      <c r="M5" s="1224"/>
      <c r="N5" s="1224"/>
      <c r="O5" s="1224"/>
      <c r="P5" s="1224"/>
      <c r="Q5" s="1224"/>
      <c r="R5" s="1224"/>
      <c r="S5" s="1224"/>
      <c r="T5" s="1224"/>
      <c r="U5" s="1224"/>
      <c r="V5" s="1224"/>
      <c r="W5" s="1224"/>
      <c r="X5" s="1224"/>
      <c r="Y5" s="1225"/>
    </row>
    <row r="6" spans="1:25" ht="140.25">
      <c r="A6" s="370">
        <v>1</v>
      </c>
      <c r="B6" s="371" t="s">
        <v>557</v>
      </c>
      <c r="C6" s="372" t="s">
        <v>840</v>
      </c>
      <c r="D6" s="373" t="s">
        <v>841</v>
      </c>
      <c r="E6" s="374" t="s">
        <v>842</v>
      </c>
      <c r="F6" s="374" t="s">
        <v>843</v>
      </c>
      <c r="G6" s="375">
        <v>6989086</v>
      </c>
      <c r="H6" s="375">
        <v>510966</v>
      </c>
      <c r="I6" s="376">
        <v>0</v>
      </c>
      <c r="J6" s="376">
        <v>0</v>
      </c>
      <c r="K6" s="377">
        <v>4</v>
      </c>
      <c r="L6" s="377">
        <v>9</v>
      </c>
      <c r="M6" s="378">
        <v>1243352</v>
      </c>
      <c r="N6" s="377">
        <v>4</v>
      </c>
      <c r="O6" s="377">
        <v>9</v>
      </c>
      <c r="P6" s="378">
        <v>1456700</v>
      </c>
      <c r="Q6" s="377">
        <v>4</v>
      </c>
      <c r="R6" s="377">
        <v>9</v>
      </c>
      <c r="S6" s="378">
        <v>1800000</v>
      </c>
      <c r="T6" s="379">
        <v>4</v>
      </c>
      <c r="U6" s="379">
        <v>9</v>
      </c>
      <c r="V6" s="379">
        <v>3000000</v>
      </c>
      <c r="W6" s="374" t="s">
        <v>844</v>
      </c>
      <c r="X6" s="380"/>
      <c r="Y6" s="381" t="s">
        <v>845</v>
      </c>
    </row>
    <row r="7" spans="1:25" ht="127.5">
      <c r="A7" s="370">
        <v>2</v>
      </c>
      <c r="B7" s="371" t="s">
        <v>557</v>
      </c>
      <c r="C7" s="382" t="s">
        <v>840</v>
      </c>
      <c r="D7" s="374" t="s">
        <v>846</v>
      </c>
      <c r="E7" s="374" t="s">
        <v>847</v>
      </c>
      <c r="F7" s="374" t="s">
        <v>848</v>
      </c>
      <c r="G7" s="375">
        <v>9498329</v>
      </c>
      <c r="H7" s="375">
        <v>737731</v>
      </c>
      <c r="I7" s="376">
        <v>0</v>
      </c>
      <c r="J7" s="376">
        <v>0</v>
      </c>
      <c r="K7" s="377">
        <v>4</v>
      </c>
      <c r="L7" s="377">
        <v>7</v>
      </c>
      <c r="M7" s="378">
        <v>2066060</v>
      </c>
      <c r="N7" s="377">
        <v>4</v>
      </c>
      <c r="O7" s="377">
        <v>9</v>
      </c>
      <c r="P7" s="378">
        <v>1270000</v>
      </c>
      <c r="Q7" s="377">
        <v>4</v>
      </c>
      <c r="R7" s="377">
        <v>9</v>
      </c>
      <c r="S7" s="378">
        <v>2500000</v>
      </c>
      <c r="T7" s="379">
        <v>4</v>
      </c>
      <c r="U7" s="379">
        <v>9</v>
      </c>
      <c r="V7" s="379">
        <v>4400000</v>
      </c>
      <c r="W7" s="374" t="s">
        <v>844</v>
      </c>
      <c r="X7" s="380"/>
      <c r="Y7" s="383" t="s">
        <v>849</v>
      </c>
    </row>
    <row r="8" spans="1:25" ht="114.75">
      <c r="A8" s="370">
        <v>3</v>
      </c>
      <c r="B8" s="384" t="s">
        <v>557</v>
      </c>
      <c r="C8" s="385" t="s">
        <v>850</v>
      </c>
      <c r="D8" s="386" t="s">
        <v>851</v>
      </c>
      <c r="E8" s="386" t="s">
        <v>852</v>
      </c>
      <c r="F8" s="386" t="s">
        <v>843</v>
      </c>
      <c r="G8" s="387">
        <v>2242950</v>
      </c>
      <c r="H8" s="387">
        <v>230050</v>
      </c>
      <c r="I8" s="388">
        <v>0</v>
      </c>
      <c r="J8" s="388">
        <v>0</v>
      </c>
      <c r="K8" s="389">
        <v>4</v>
      </c>
      <c r="L8" s="389">
        <v>7</v>
      </c>
      <c r="M8" s="390">
        <v>973000</v>
      </c>
      <c r="N8" s="389">
        <v>4</v>
      </c>
      <c r="O8" s="389">
        <v>7</v>
      </c>
      <c r="P8" s="390">
        <v>200000</v>
      </c>
      <c r="Q8" s="389">
        <v>4</v>
      </c>
      <c r="R8" s="389">
        <v>7</v>
      </c>
      <c r="S8" s="390">
        <v>500000</v>
      </c>
      <c r="T8" s="391">
        <v>4</v>
      </c>
      <c r="U8" s="391">
        <v>7</v>
      </c>
      <c r="V8" s="391">
        <v>800000</v>
      </c>
      <c r="W8" s="374" t="s">
        <v>844</v>
      </c>
      <c r="X8" s="392"/>
      <c r="Y8" s="393" t="s">
        <v>853</v>
      </c>
    </row>
    <row r="9" spans="1:25" ht="114.75">
      <c r="A9" s="370">
        <v>4</v>
      </c>
      <c r="B9" s="384" t="s">
        <v>854</v>
      </c>
      <c r="C9" s="394" t="s">
        <v>855</v>
      </c>
      <c r="D9" s="386" t="s">
        <v>856</v>
      </c>
      <c r="E9" s="386" t="s">
        <v>857</v>
      </c>
      <c r="F9" s="386" t="s">
        <v>843</v>
      </c>
      <c r="G9" s="387">
        <v>1140000</v>
      </c>
      <c r="H9" s="387">
        <v>60000</v>
      </c>
      <c r="I9" s="388">
        <v>0</v>
      </c>
      <c r="J9" s="388">
        <v>0</v>
      </c>
      <c r="K9" s="389">
        <v>0</v>
      </c>
      <c r="L9" s="389">
        <v>0</v>
      </c>
      <c r="M9" s="390">
        <v>0</v>
      </c>
      <c r="N9" s="389">
        <v>0</v>
      </c>
      <c r="O9" s="389">
        <v>0</v>
      </c>
      <c r="P9" s="390">
        <v>0</v>
      </c>
      <c r="Q9" s="389">
        <v>4</v>
      </c>
      <c r="R9" s="389">
        <v>9</v>
      </c>
      <c r="S9" s="390">
        <v>500000</v>
      </c>
      <c r="T9" s="391">
        <v>4</v>
      </c>
      <c r="U9" s="391">
        <v>9</v>
      </c>
      <c r="V9" s="391">
        <v>700000</v>
      </c>
      <c r="W9" s="374" t="s">
        <v>844</v>
      </c>
      <c r="X9" s="392"/>
      <c r="Y9" s="393" t="s">
        <v>858</v>
      </c>
    </row>
    <row r="10" spans="1:25" ht="135">
      <c r="A10" s="370">
        <v>5</v>
      </c>
      <c r="B10" s="384" t="s">
        <v>557</v>
      </c>
      <c r="C10" s="385" t="s">
        <v>850</v>
      </c>
      <c r="D10" s="395" t="s">
        <v>859</v>
      </c>
      <c r="E10" s="386" t="s">
        <v>860</v>
      </c>
      <c r="F10" s="386" t="s">
        <v>843</v>
      </c>
      <c r="G10" s="387">
        <v>475000</v>
      </c>
      <c r="H10" s="387">
        <v>25000</v>
      </c>
      <c r="I10" s="388">
        <v>0</v>
      </c>
      <c r="J10" s="388">
        <v>0</v>
      </c>
      <c r="K10" s="389">
        <v>0</v>
      </c>
      <c r="L10" s="389">
        <v>0</v>
      </c>
      <c r="M10" s="389">
        <v>0</v>
      </c>
      <c r="N10" s="389">
        <v>0</v>
      </c>
      <c r="O10" s="389">
        <v>0</v>
      </c>
      <c r="P10" s="390">
        <v>0</v>
      </c>
      <c r="Q10" s="389">
        <v>0</v>
      </c>
      <c r="R10" s="389">
        <v>0</v>
      </c>
      <c r="S10" s="390">
        <v>0</v>
      </c>
      <c r="T10" s="391">
        <v>3</v>
      </c>
      <c r="U10" s="391">
        <v>7</v>
      </c>
      <c r="V10" s="391">
        <v>500000</v>
      </c>
      <c r="W10" s="374" t="s">
        <v>844</v>
      </c>
      <c r="X10" s="386"/>
      <c r="Y10" s="396" t="s">
        <v>861</v>
      </c>
    </row>
    <row r="11" spans="1:25" ht="102">
      <c r="A11" s="370">
        <v>6</v>
      </c>
      <c r="B11" s="384" t="s">
        <v>557</v>
      </c>
      <c r="C11" s="385" t="s">
        <v>850</v>
      </c>
      <c r="D11" s="386" t="s">
        <v>862</v>
      </c>
      <c r="E11" s="386" t="s">
        <v>852</v>
      </c>
      <c r="F11" s="386" t="s">
        <v>843</v>
      </c>
      <c r="G11" s="387">
        <v>1782084.1</v>
      </c>
      <c r="H11" s="387">
        <v>93793.9</v>
      </c>
      <c r="I11" s="388">
        <v>0</v>
      </c>
      <c r="J11" s="388">
        <v>0</v>
      </c>
      <c r="K11" s="389">
        <v>0</v>
      </c>
      <c r="L11" s="389">
        <v>0</v>
      </c>
      <c r="M11" s="390">
        <v>0</v>
      </c>
      <c r="N11" s="389">
        <v>4</v>
      </c>
      <c r="O11" s="389">
        <v>7</v>
      </c>
      <c r="P11" s="390">
        <v>475878</v>
      </c>
      <c r="Q11" s="389">
        <v>4</v>
      </c>
      <c r="R11" s="389">
        <v>7</v>
      </c>
      <c r="S11" s="390">
        <v>400000</v>
      </c>
      <c r="T11" s="391">
        <v>4</v>
      </c>
      <c r="U11" s="391">
        <v>7</v>
      </c>
      <c r="V11" s="391">
        <v>1000000</v>
      </c>
      <c r="W11" s="374" t="s">
        <v>844</v>
      </c>
      <c r="X11" s="386"/>
      <c r="Y11" s="393" t="s">
        <v>863</v>
      </c>
    </row>
    <row r="12" spans="1:25" ht="165">
      <c r="A12" s="370">
        <v>7</v>
      </c>
      <c r="B12" s="384" t="s">
        <v>864</v>
      </c>
      <c r="C12" s="394" t="s">
        <v>493</v>
      </c>
      <c r="D12" s="397" t="s">
        <v>865</v>
      </c>
      <c r="E12" s="386" t="s">
        <v>866</v>
      </c>
      <c r="F12" s="386" t="s">
        <v>867</v>
      </c>
      <c r="G12" s="391">
        <v>277390</v>
      </c>
      <c r="H12" s="387">
        <v>14599</v>
      </c>
      <c r="I12" s="388">
        <v>0</v>
      </c>
      <c r="J12" s="388">
        <v>0</v>
      </c>
      <c r="K12" s="389">
        <v>0</v>
      </c>
      <c r="L12" s="389">
        <v>0</v>
      </c>
      <c r="M12" s="390">
        <v>0</v>
      </c>
      <c r="N12" s="389">
        <v>3</v>
      </c>
      <c r="O12" s="389">
        <v>6</v>
      </c>
      <c r="P12" s="390">
        <v>291989</v>
      </c>
      <c r="Q12" s="389">
        <v>0</v>
      </c>
      <c r="R12" s="389">
        <v>0</v>
      </c>
      <c r="S12" s="390">
        <v>0</v>
      </c>
      <c r="T12" s="391">
        <v>0</v>
      </c>
      <c r="U12" s="391">
        <v>0</v>
      </c>
      <c r="V12" s="391">
        <v>0</v>
      </c>
      <c r="W12" s="374" t="s">
        <v>844</v>
      </c>
      <c r="X12" s="386"/>
      <c r="Y12" s="396" t="s">
        <v>868</v>
      </c>
    </row>
    <row r="13" spans="1:25" ht="90">
      <c r="A13" s="370">
        <v>8</v>
      </c>
      <c r="B13" s="384" t="s">
        <v>427</v>
      </c>
      <c r="C13" s="394" t="s">
        <v>547</v>
      </c>
      <c r="D13" s="398" t="s">
        <v>869</v>
      </c>
      <c r="E13" s="386" t="s">
        <v>870</v>
      </c>
      <c r="F13" s="386" t="s">
        <v>867</v>
      </c>
      <c r="G13" s="391">
        <v>1092500</v>
      </c>
      <c r="H13" s="387">
        <v>57500</v>
      </c>
      <c r="I13" s="388">
        <v>0</v>
      </c>
      <c r="J13" s="388">
        <v>0</v>
      </c>
      <c r="K13" s="389">
        <v>0</v>
      </c>
      <c r="L13" s="389">
        <v>0</v>
      </c>
      <c r="M13" s="390">
        <v>0</v>
      </c>
      <c r="N13" s="389">
        <v>2</v>
      </c>
      <c r="O13" s="389">
        <v>4</v>
      </c>
      <c r="P13" s="390">
        <v>150000</v>
      </c>
      <c r="Q13" s="389">
        <v>2</v>
      </c>
      <c r="R13" s="389">
        <v>5</v>
      </c>
      <c r="S13" s="390">
        <v>1000000</v>
      </c>
      <c r="T13" s="391">
        <v>0</v>
      </c>
      <c r="U13" s="391">
        <v>0</v>
      </c>
      <c r="V13" s="391">
        <v>0</v>
      </c>
      <c r="W13" s="374" t="s">
        <v>844</v>
      </c>
      <c r="X13" s="386"/>
      <c r="Y13" s="399" t="s">
        <v>871</v>
      </c>
    </row>
    <row r="14" spans="1:25" ht="89.25">
      <c r="A14" s="370">
        <v>9</v>
      </c>
      <c r="B14" s="384" t="s">
        <v>427</v>
      </c>
      <c r="C14" s="394" t="s">
        <v>547</v>
      </c>
      <c r="D14" s="400" t="s">
        <v>872</v>
      </c>
      <c r="E14" s="386" t="s">
        <v>870</v>
      </c>
      <c r="F14" s="386" t="s">
        <v>867</v>
      </c>
      <c r="G14" s="387">
        <v>428221</v>
      </c>
      <c r="H14" s="387">
        <v>22538</v>
      </c>
      <c r="I14" s="388">
        <v>0</v>
      </c>
      <c r="J14" s="388">
        <v>0</v>
      </c>
      <c r="K14" s="389">
        <v>0</v>
      </c>
      <c r="L14" s="389">
        <v>0</v>
      </c>
      <c r="M14" s="390">
        <v>0</v>
      </c>
      <c r="N14" s="389">
        <v>4</v>
      </c>
      <c r="O14" s="389">
        <v>9</v>
      </c>
      <c r="P14" s="390">
        <v>250759</v>
      </c>
      <c r="Q14" s="389">
        <v>4</v>
      </c>
      <c r="R14" s="389">
        <v>9</v>
      </c>
      <c r="S14" s="390">
        <v>200000</v>
      </c>
      <c r="T14" s="391">
        <v>0</v>
      </c>
      <c r="U14" s="391">
        <v>0</v>
      </c>
      <c r="V14" s="391">
        <v>0</v>
      </c>
      <c r="W14" s="374" t="s">
        <v>844</v>
      </c>
      <c r="X14" s="386"/>
      <c r="Y14" s="393" t="s">
        <v>873</v>
      </c>
    </row>
    <row r="15" spans="1:25" ht="90">
      <c r="A15" s="370">
        <v>10</v>
      </c>
      <c r="B15" s="384" t="s">
        <v>557</v>
      </c>
      <c r="C15" s="385" t="s">
        <v>850</v>
      </c>
      <c r="D15" s="386" t="s">
        <v>874</v>
      </c>
      <c r="E15" s="386" t="s">
        <v>852</v>
      </c>
      <c r="F15" s="386" t="s">
        <v>843</v>
      </c>
      <c r="G15" s="387">
        <v>475000</v>
      </c>
      <c r="H15" s="387">
        <v>25000</v>
      </c>
      <c r="I15" s="388">
        <v>0</v>
      </c>
      <c r="J15" s="388">
        <v>0</v>
      </c>
      <c r="K15" s="389">
        <v>0</v>
      </c>
      <c r="L15" s="389">
        <v>0</v>
      </c>
      <c r="M15" s="390">
        <v>0</v>
      </c>
      <c r="N15" s="389">
        <v>0</v>
      </c>
      <c r="O15" s="389">
        <v>0</v>
      </c>
      <c r="P15" s="390">
        <v>0</v>
      </c>
      <c r="Q15" s="389">
        <v>4</v>
      </c>
      <c r="R15" s="389">
        <v>10</v>
      </c>
      <c r="S15" s="390">
        <v>500000</v>
      </c>
      <c r="T15" s="391"/>
      <c r="U15" s="391"/>
      <c r="V15" s="391"/>
      <c r="W15" s="374" t="s">
        <v>844</v>
      </c>
      <c r="X15" s="386"/>
      <c r="Y15" s="393" t="s">
        <v>875</v>
      </c>
    </row>
    <row r="16" spans="1:25" ht="90">
      <c r="A16" s="370">
        <v>11</v>
      </c>
      <c r="B16" s="384" t="s">
        <v>427</v>
      </c>
      <c r="C16" s="394" t="s">
        <v>547</v>
      </c>
      <c r="D16" s="386" t="s">
        <v>876</v>
      </c>
      <c r="E16" s="386" t="s">
        <v>870</v>
      </c>
      <c r="F16" s="386" t="s">
        <v>867</v>
      </c>
      <c r="G16" s="387">
        <v>950000</v>
      </c>
      <c r="H16" s="387">
        <v>50000</v>
      </c>
      <c r="I16" s="388">
        <v>0</v>
      </c>
      <c r="J16" s="388">
        <v>0</v>
      </c>
      <c r="K16" s="389">
        <v>0</v>
      </c>
      <c r="L16" s="389">
        <v>0</v>
      </c>
      <c r="M16" s="390">
        <v>0</v>
      </c>
      <c r="N16" s="389">
        <v>0</v>
      </c>
      <c r="O16" s="389">
        <v>0</v>
      </c>
      <c r="P16" s="390">
        <v>0</v>
      </c>
      <c r="Q16" s="389">
        <v>4</v>
      </c>
      <c r="R16" s="389">
        <v>12</v>
      </c>
      <c r="S16" s="390">
        <v>1000000</v>
      </c>
      <c r="T16" s="391"/>
      <c r="U16" s="391"/>
      <c r="V16" s="391"/>
      <c r="W16" s="374" t="s">
        <v>844</v>
      </c>
      <c r="X16" s="386"/>
      <c r="Y16" s="399" t="s">
        <v>877</v>
      </c>
    </row>
    <row r="17" spans="1:26" ht="90">
      <c r="A17" s="370">
        <v>12</v>
      </c>
      <c r="B17" s="384" t="s">
        <v>557</v>
      </c>
      <c r="C17" s="385" t="s">
        <v>850</v>
      </c>
      <c r="D17" s="386" t="s">
        <v>878</v>
      </c>
      <c r="E17" s="386" t="s">
        <v>852</v>
      </c>
      <c r="F17" s="386" t="s">
        <v>843</v>
      </c>
      <c r="G17" s="387">
        <v>310000</v>
      </c>
      <c r="H17" s="387">
        <v>16310</v>
      </c>
      <c r="I17" s="388">
        <v>0</v>
      </c>
      <c r="J17" s="388">
        <v>0</v>
      </c>
      <c r="K17" s="389">
        <v>0</v>
      </c>
      <c r="L17" s="389">
        <v>0</v>
      </c>
      <c r="M17" s="390">
        <v>0</v>
      </c>
      <c r="N17" s="389">
        <v>0</v>
      </c>
      <c r="O17" s="389">
        <v>0</v>
      </c>
      <c r="P17" s="390">
        <v>0</v>
      </c>
      <c r="Q17" s="389">
        <v>2</v>
      </c>
      <c r="R17" s="389">
        <v>4</v>
      </c>
      <c r="S17" s="390">
        <v>326310</v>
      </c>
      <c r="T17" s="391"/>
      <c r="U17" s="391"/>
      <c r="V17" s="391"/>
      <c r="W17" s="374" t="s">
        <v>844</v>
      </c>
      <c r="X17" s="386"/>
      <c r="Y17" s="393" t="s">
        <v>879</v>
      </c>
    </row>
    <row r="18" spans="1:26" ht="90">
      <c r="A18" s="370">
        <v>13</v>
      </c>
      <c r="B18" s="384" t="s">
        <v>557</v>
      </c>
      <c r="C18" s="385" t="s">
        <v>850</v>
      </c>
      <c r="D18" s="386" t="s">
        <v>880</v>
      </c>
      <c r="E18" s="386" t="s">
        <v>852</v>
      </c>
      <c r="F18" s="386" t="s">
        <v>843</v>
      </c>
      <c r="G18" s="387">
        <v>285000</v>
      </c>
      <c r="H18" s="387">
        <v>15000</v>
      </c>
      <c r="I18" s="388">
        <v>0</v>
      </c>
      <c r="J18" s="388">
        <v>0</v>
      </c>
      <c r="K18" s="389">
        <v>0</v>
      </c>
      <c r="L18" s="389">
        <v>0</v>
      </c>
      <c r="M18" s="390">
        <v>0</v>
      </c>
      <c r="N18" s="389">
        <v>0</v>
      </c>
      <c r="O18" s="389">
        <v>0</v>
      </c>
      <c r="P18" s="390">
        <v>0</v>
      </c>
      <c r="Q18" s="389">
        <v>4</v>
      </c>
      <c r="R18" s="389">
        <v>6</v>
      </c>
      <c r="S18" s="390">
        <v>300000</v>
      </c>
      <c r="T18" s="391"/>
      <c r="U18" s="391"/>
      <c r="V18" s="391"/>
      <c r="W18" s="374" t="s">
        <v>844</v>
      </c>
      <c r="X18" s="386"/>
      <c r="Y18" s="393" t="s">
        <v>881</v>
      </c>
    </row>
    <row r="19" spans="1:26">
      <c r="A19" s="370"/>
      <c r="B19" s="401"/>
      <c r="C19" s="402"/>
      <c r="D19" s="386"/>
      <c r="E19" s="386"/>
      <c r="F19" s="386"/>
      <c r="G19" s="387"/>
      <c r="H19" s="388"/>
      <c r="I19" s="388"/>
      <c r="J19" s="388"/>
      <c r="K19" s="403"/>
      <c r="L19" s="403"/>
      <c r="M19" s="391"/>
      <c r="N19" s="403"/>
      <c r="O19" s="403"/>
      <c r="P19" s="391"/>
      <c r="Q19" s="403"/>
      <c r="R19" s="403"/>
      <c r="S19" s="391"/>
      <c r="T19" s="391"/>
      <c r="U19" s="391"/>
      <c r="V19" s="391"/>
      <c r="W19" s="386"/>
      <c r="X19" s="392"/>
      <c r="Y19" s="393"/>
    </row>
    <row r="20" spans="1:26" ht="75">
      <c r="A20" s="370">
        <v>14</v>
      </c>
      <c r="B20" s="384" t="s">
        <v>427</v>
      </c>
      <c r="C20" s="394" t="s">
        <v>547</v>
      </c>
      <c r="D20" s="7" t="s">
        <v>882</v>
      </c>
      <c r="E20" s="386" t="s">
        <v>883</v>
      </c>
      <c r="F20" s="386" t="s">
        <v>843</v>
      </c>
      <c r="G20" s="387">
        <v>1425000</v>
      </c>
      <c r="H20" s="387">
        <v>75000</v>
      </c>
      <c r="I20" s="388">
        <v>0</v>
      </c>
      <c r="J20" s="388">
        <v>0</v>
      </c>
      <c r="K20" s="389">
        <v>0</v>
      </c>
      <c r="L20" s="389">
        <v>0</v>
      </c>
      <c r="M20" s="390">
        <v>0</v>
      </c>
      <c r="N20" s="389">
        <v>0</v>
      </c>
      <c r="O20" s="389">
        <v>0</v>
      </c>
      <c r="P20" s="390">
        <v>0</v>
      </c>
      <c r="Q20" s="389">
        <v>4</v>
      </c>
      <c r="R20" s="389">
        <v>9</v>
      </c>
      <c r="S20" s="390">
        <v>500000</v>
      </c>
      <c r="T20" s="391">
        <v>4</v>
      </c>
      <c r="U20" s="391">
        <v>9</v>
      </c>
      <c r="V20" s="391">
        <v>1000000</v>
      </c>
      <c r="W20" s="374" t="s">
        <v>844</v>
      </c>
      <c r="X20" s="386"/>
      <c r="Y20" s="396" t="s">
        <v>884</v>
      </c>
    </row>
    <row r="21" spans="1:26" ht="120">
      <c r="A21" s="370"/>
      <c r="B21" s="371" t="s">
        <v>557</v>
      </c>
      <c r="C21" s="372" t="s">
        <v>840</v>
      </c>
      <c r="D21" s="400" t="s">
        <v>885</v>
      </c>
      <c r="E21" s="374" t="s">
        <v>847</v>
      </c>
      <c r="F21" s="386" t="s">
        <v>843</v>
      </c>
      <c r="G21" s="387">
        <v>285000</v>
      </c>
      <c r="H21" s="387">
        <v>15000</v>
      </c>
      <c r="I21" s="388">
        <v>0</v>
      </c>
      <c r="J21" s="388">
        <v>0</v>
      </c>
      <c r="K21" s="389">
        <v>0</v>
      </c>
      <c r="L21" s="389">
        <v>0</v>
      </c>
      <c r="M21" s="390">
        <v>0</v>
      </c>
      <c r="N21" s="389">
        <v>0</v>
      </c>
      <c r="O21" s="389">
        <v>0</v>
      </c>
      <c r="P21" s="390">
        <v>0</v>
      </c>
      <c r="Q21" s="389">
        <v>0</v>
      </c>
      <c r="R21" s="389">
        <v>0</v>
      </c>
      <c r="S21" s="390">
        <v>0</v>
      </c>
      <c r="T21" s="391">
        <v>4</v>
      </c>
      <c r="U21" s="391">
        <v>9</v>
      </c>
      <c r="V21" s="391">
        <v>300000</v>
      </c>
      <c r="W21" s="374"/>
      <c r="X21" s="386"/>
      <c r="Y21" s="396"/>
    </row>
    <row r="22" spans="1:26">
      <c r="A22" s="370"/>
      <c r="B22" s="384"/>
      <c r="C22" s="385"/>
      <c r="D22" s="386"/>
      <c r="E22" s="386"/>
      <c r="F22" s="404" t="s">
        <v>555</v>
      </c>
      <c r="G22" s="405">
        <f>SUM(G6:G21)</f>
        <v>27655560.100000001</v>
      </c>
      <c r="H22" s="405">
        <f>SUM(H6:H21)</f>
        <v>1948487.9</v>
      </c>
      <c r="I22" s="406">
        <f>SUM(I6:I21)</f>
        <v>0</v>
      </c>
      <c r="J22" s="406">
        <f>SUM(J6:J21)</f>
        <v>0</v>
      </c>
      <c r="K22" s="407">
        <v>0</v>
      </c>
      <c r="L22" s="407">
        <v>0</v>
      </c>
      <c r="M22" s="408">
        <f>SUM(M6:M21)</f>
        <v>4282412</v>
      </c>
      <c r="N22" s="407">
        <v>0</v>
      </c>
      <c r="O22" s="407">
        <v>0</v>
      </c>
      <c r="P22" s="408">
        <f>SUM(P6:P21)</f>
        <v>4095326</v>
      </c>
      <c r="Q22" s="407">
        <v>0</v>
      </c>
      <c r="R22" s="407">
        <v>0</v>
      </c>
      <c r="S22" s="408">
        <f>SUM(S6:S21)</f>
        <v>9526310</v>
      </c>
      <c r="T22" s="409"/>
      <c r="U22" s="409"/>
      <c r="V22" s="409"/>
      <c r="W22" s="386"/>
      <c r="X22" s="386"/>
      <c r="Y22" s="393"/>
    </row>
    <row r="23" spans="1:26">
      <c r="A23" s="1226" t="s">
        <v>886</v>
      </c>
      <c r="B23" s="1227"/>
      <c r="C23" s="1227"/>
      <c r="D23" s="1227"/>
      <c r="E23" s="1227"/>
      <c r="F23" s="1227"/>
      <c r="G23" s="1227"/>
      <c r="H23" s="1227"/>
      <c r="I23" s="1227"/>
      <c r="J23" s="1227"/>
      <c r="K23" s="1227"/>
      <c r="L23" s="1227"/>
      <c r="M23" s="1227"/>
      <c r="N23" s="1227"/>
      <c r="O23" s="1227"/>
      <c r="P23" s="1227"/>
      <c r="Q23" s="1227"/>
      <c r="R23" s="1227"/>
      <c r="S23" s="1227"/>
      <c r="T23" s="1227"/>
      <c r="U23" s="1227"/>
      <c r="V23" s="1227"/>
      <c r="W23" s="1227"/>
      <c r="X23" s="1227"/>
      <c r="Y23" s="1227"/>
    </row>
    <row r="24" spans="1:26" ht="140.25">
      <c r="A24" s="370">
        <v>1</v>
      </c>
      <c r="B24" s="371" t="s">
        <v>557</v>
      </c>
      <c r="C24" s="410" t="s">
        <v>840</v>
      </c>
      <c r="D24" s="373" t="s">
        <v>841</v>
      </c>
      <c r="E24" s="373" t="s">
        <v>842</v>
      </c>
      <c r="F24" s="373" t="s">
        <v>843</v>
      </c>
      <c r="G24" s="379">
        <v>0</v>
      </c>
      <c r="H24" s="379">
        <v>355116</v>
      </c>
      <c r="I24" s="411">
        <v>0</v>
      </c>
      <c r="J24" s="411">
        <v>0</v>
      </c>
      <c r="K24" s="411">
        <v>4</v>
      </c>
      <c r="L24" s="411">
        <v>9</v>
      </c>
      <c r="M24" s="379">
        <v>198131</v>
      </c>
      <c r="N24" s="411">
        <v>4</v>
      </c>
      <c r="O24" s="411">
        <v>9</v>
      </c>
      <c r="P24" s="379">
        <v>58850</v>
      </c>
      <c r="Q24" s="411">
        <v>4</v>
      </c>
      <c r="R24" s="411">
        <v>9</v>
      </c>
      <c r="S24" s="379">
        <v>98135</v>
      </c>
      <c r="T24" s="379"/>
      <c r="U24" s="379"/>
      <c r="V24" s="379"/>
      <c r="W24" s="373" t="s">
        <v>844</v>
      </c>
      <c r="X24" s="412"/>
      <c r="Y24" s="381" t="s">
        <v>845</v>
      </c>
    </row>
    <row r="25" spans="1:26" ht="127.5">
      <c r="A25" s="370">
        <v>2</v>
      </c>
      <c r="B25" s="371" t="s">
        <v>557</v>
      </c>
      <c r="C25" s="413" t="s">
        <v>840</v>
      </c>
      <c r="D25" s="373" t="s">
        <v>846</v>
      </c>
      <c r="E25" s="373" t="s">
        <v>847</v>
      </c>
      <c r="F25" s="373" t="s">
        <v>848</v>
      </c>
      <c r="G25" s="379">
        <v>0</v>
      </c>
      <c r="H25" s="379">
        <v>591981</v>
      </c>
      <c r="I25" s="411">
        <v>0</v>
      </c>
      <c r="J25" s="411">
        <v>0</v>
      </c>
      <c r="K25" s="411">
        <v>4</v>
      </c>
      <c r="L25" s="411">
        <v>7</v>
      </c>
      <c r="M25" s="379">
        <v>329231</v>
      </c>
      <c r="N25" s="411">
        <v>4</v>
      </c>
      <c r="O25" s="411">
        <v>9</v>
      </c>
      <c r="P25" s="379">
        <v>116250</v>
      </c>
      <c r="Q25" s="411">
        <v>4</v>
      </c>
      <c r="R25" s="411">
        <v>9</v>
      </c>
      <c r="S25" s="379">
        <v>146500</v>
      </c>
      <c r="T25" s="379"/>
      <c r="U25" s="379"/>
      <c r="V25" s="379"/>
      <c r="W25" s="373" t="s">
        <v>844</v>
      </c>
      <c r="X25" s="412"/>
      <c r="Y25" s="381" t="s">
        <v>849</v>
      </c>
    </row>
    <row r="26" spans="1:26" ht="114.75">
      <c r="A26" s="370">
        <v>3</v>
      </c>
      <c r="B26" s="384" t="s">
        <v>557</v>
      </c>
      <c r="C26" s="402" t="s">
        <v>850</v>
      </c>
      <c r="D26" s="414" t="s">
        <v>851</v>
      </c>
      <c r="E26" s="414" t="s">
        <v>852</v>
      </c>
      <c r="F26" s="414" t="s">
        <v>843</v>
      </c>
      <c r="G26" s="391">
        <v>0</v>
      </c>
      <c r="H26" s="391">
        <v>172550</v>
      </c>
      <c r="I26" s="403">
        <v>0</v>
      </c>
      <c r="J26" s="403">
        <v>0</v>
      </c>
      <c r="K26" s="403">
        <v>4</v>
      </c>
      <c r="L26" s="403">
        <v>7</v>
      </c>
      <c r="M26" s="391">
        <v>155050</v>
      </c>
      <c r="N26" s="403">
        <v>4</v>
      </c>
      <c r="O26" s="403">
        <v>7</v>
      </c>
      <c r="P26" s="391">
        <v>10000</v>
      </c>
      <c r="Q26" s="403">
        <v>4</v>
      </c>
      <c r="R26" s="403">
        <v>7</v>
      </c>
      <c r="S26" s="391">
        <v>7500</v>
      </c>
      <c r="T26" s="391"/>
      <c r="U26" s="391"/>
      <c r="V26" s="391"/>
      <c r="W26" s="373" t="s">
        <v>844</v>
      </c>
      <c r="X26" s="415"/>
      <c r="Y26" s="393" t="s">
        <v>853</v>
      </c>
    </row>
    <row r="27" spans="1:26" ht="114.75">
      <c r="A27" s="370">
        <v>4</v>
      </c>
      <c r="B27" s="384" t="s">
        <v>854</v>
      </c>
      <c r="C27" s="384" t="s">
        <v>855</v>
      </c>
      <c r="D27" s="414" t="s">
        <v>856</v>
      </c>
      <c r="E27" s="414" t="s">
        <v>857</v>
      </c>
      <c r="F27" s="414" t="s">
        <v>843</v>
      </c>
      <c r="G27" s="391">
        <v>0</v>
      </c>
      <c r="H27" s="391">
        <v>29000</v>
      </c>
      <c r="I27" s="403">
        <v>0</v>
      </c>
      <c r="J27" s="403">
        <v>0</v>
      </c>
      <c r="K27" s="403">
        <v>0</v>
      </c>
      <c r="L27" s="403">
        <v>0</v>
      </c>
      <c r="M27" s="391">
        <v>0</v>
      </c>
      <c r="N27" s="403">
        <v>4</v>
      </c>
      <c r="O27" s="403">
        <v>9</v>
      </c>
      <c r="P27" s="391">
        <v>4000</v>
      </c>
      <c r="Q27" s="403">
        <v>4</v>
      </c>
      <c r="R27" s="403">
        <v>9</v>
      </c>
      <c r="S27" s="391">
        <v>25000</v>
      </c>
      <c r="T27" s="391"/>
      <c r="U27" s="391"/>
      <c r="V27" s="391"/>
      <c r="W27" s="373" t="s">
        <v>844</v>
      </c>
      <c r="X27" s="415"/>
      <c r="Y27" s="393" t="s">
        <v>858</v>
      </c>
    </row>
    <row r="28" spans="1:26" ht="135">
      <c r="A28" s="370">
        <v>5</v>
      </c>
      <c r="B28" s="384" t="s">
        <v>427</v>
      </c>
      <c r="C28" s="402" t="s">
        <v>428</v>
      </c>
      <c r="D28" s="7" t="s">
        <v>887</v>
      </c>
      <c r="E28" s="414" t="s">
        <v>888</v>
      </c>
      <c r="F28" s="414" t="s">
        <v>889</v>
      </c>
      <c r="G28" s="391">
        <v>0</v>
      </c>
      <c r="H28" s="391">
        <v>12500</v>
      </c>
      <c r="I28" s="403">
        <v>0</v>
      </c>
      <c r="J28" s="403">
        <v>0</v>
      </c>
      <c r="K28" s="403">
        <v>0</v>
      </c>
      <c r="L28" s="403">
        <v>0</v>
      </c>
      <c r="M28" s="403">
        <v>0</v>
      </c>
      <c r="N28" s="403">
        <v>4</v>
      </c>
      <c r="O28" s="403">
        <v>9</v>
      </c>
      <c r="P28" s="391">
        <v>12500</v>
      </c>
      <c r="Q28" s="403">
        <v>0</v>
      </c>
      <c r="R28" s="403">
        <v>0</v>
      </c>
      <c r="S28" s="391">
        <v>0</v>
      </c>
      <c r="T28" s="391"/>
      <c r="U28" s="391"/>
      <c r="V28" s="391"/>
      <c r="W28" s="373" t="s">
        <v>844</v>
      </c>
      <c r="X28" s="414"/>
      <c r="Y28" s="396" t="s">
        <v>861</v>
      </c>
      <c r="Z28" s="416"/>
    </row>
    <row r="29" spans="1:26" ht="102">
      <c r="A29" s="370">
        <v>6</v>
      </c>
      <c r="B29" s="384" t="s">
        <v>557</v>
      </c>
      <c r="C29" s="402" t="s">
        <v>850</v>
      </c>
      <c r="D29" s="414" t="s">
        <v>862</v>
      </c>
      <c r="E29" s="414" t="s">
        <v>852</v>
      </c>
      <c r="F29" s="414" t="s">
        <v>843</v>
      </c>
      <c r="G29" s="391">
        <v>0</v>
      </c>
      <c r="H29" s="391">
        <v>37150</v>
      </c>
      <c r="I29" s="403">
        <v>0</v>
      </c>
      <c r="J29" s="403">
        <v>0</v>
      </c>
      <c r="K29" s="403">
        <v>0</v>
      </c>
      <c r="L29" s="403">
        <v>0</v>
      </c>
      <c r="M29" s="391">
        <v>0</v>
      </c>
      <c r="N29" s="403">
        <v>4</v>
      </c>
      <c r="O29" s="403">
        <v>7</v>
      </c>
      <c r="P29" s="391">
        <v>17150</v>
      </c>
      <c r="Q29" s="403">
        <v>4</v>
      </c>
      <c r="R29" s="403">
        <v>7</v>
      </c>
      <c r="S29" s="391">
        <v>20000</v>
      </c>
      <c r="T29" s="391"/>
      <c r="U29" s="391"/>
      <c r="V29" s="391"/>
      <c r="W29" s="373" t="s">
        <v>844</v>
      </c>
      <c r="X29" s="414"/>
      <c r="Y29" s="393" t="s">
        <v>863</v>
      </c>
      <c r="Z29" s="417"/>
    </row>
    <row r="30" spans="1:26" ht="89.25">
      <c r="A30" s="370">
        <v>8</v>
      </c>
      <c r="B30" s="384" t="s">
        <v>427</v>
      </c>
      <c r="C30" s="384" t="s">
        <v>547</v>
      </c>
      <c r="D30" s="414" t="s">
        <v>890</v>
      </c>
      <c r="E30" s="414" t="s">
        <v>870</v>
      </c>
      <c r="F30" s="414" t="s">
        <v>867</v>
      </c>
      <c r="G30" s="391">
        <v>0</v>
      </c>
      <c r="H30" s="391">
        <v>3584</v>
      </c>
      <c r="I30" s="403">
        <v>0</v>
      </c>
      <c r="J30" s="403">
        <v>0</v>
      </c>
      <c r="K30" s="403">
        <v>0</v>
      </c>
      <c r="L30" s="403">
        <v>0</v>
      </c>
      <c r="M30" s="391">
        <v>0</v>
      </c>
      <c r="N30" s="403">
        <v>10</v>
      </c>
      <c r="O30" s="403">
        <v>12</v>
      </c>
      <c r="P30" s="391">
        <v>3584</v>
      </c>
      <c r="Q30" s="403">
        <v>0</v>
      </c>
      <c r="R30" s="403">
        <v>0</v>
      </c>
      <c r="S30" s="391">
        <v>0</v>
      </c>
      <c r="T30" s="391"/>
      <c r="U30" s="391"/>
      <c r="V30" s="391"/>
      <c r="W30" s="373" t="s">
        <v>844</v>
      </c>
      <c r="X30" s="414"/>
      <c r="Y30" s="393" t="s">
        <v>891</v>
      </c>
      <c r="Z30" s="418"/>
    </row>
    <row r="31" spans="1:26" ht="89.25">
      <c r="A31" s="370">
        <v>9</v>
      </c>
      <c r="B31" s="384" t="s">
        <v>427</v>
      </c>
      <c r="C31" s="384" t="s">
        <v>547</v>
      </c>
      <c r="D31" s="414" t="s">
        <v>892</v>
      </c>
      <c r="E31" s="414" t="s">
        <v>870</v>
      </c>
      <c r="F31" s="414" t="s">
        <v>867</v>
      </c>
      <c r="G31" s="391">
        <v>0</v>
      </c>
      <c r="H31" s="391">
        <v>10000</v>
      </c>
      <c r="I31" s="403">
        <v>0</v>
      </c>
      <c r="J31" s="403">
        <v>0</v>
      </c>
      <c r="K31" s="403">
        <v>0</v>
      </c>
      <c r="L31" s="403">
        <v>0</v>
      </c>
      <c r="M31" s="391">
        <v>0</v>
      </c>
      <c r="N31" s="403">
        <v>0</v>
      </c>
      <c r="O31" s="403">
        <v>0</v>
      </c>
      <c r="P31" s="391">
        <v>0</v>
      </c>
      <c r="Q31" s="403">
        <v>4</v>
      </c>
      <c r="R31" s="403">
        <v>9</v>
      </c>
      <c r="S31" s="391">
        <v>10000</v>
      </c>
      <c r="T31" s="391"/>
      <c r="U31" s="391"/>
      <c r="V31" s="391"/>
      <c r="W31" s="373" t="s">
        <v>844</v>
      </c>
      <c r="X31" s="414"/>
      <c r="Y31" s="393" t="s">
        <v>873</v>
      </c>
      <c r="Z31" s="418"/>
    </row>
    <row r="32" spans="1:26" ht="90">
      <c r="A32" s="370">
        <v>10</v>
      </c>
      <c r="B32" s="384" t="s">
        <v>557</v>
      </c>
      <c r="C32" s="402" t="s">
        <v>850</v>
      </c>
      <c r="D32" s="414" t="s">
        <v>874</v>
      </c>
      <c r="E32" s="414" t="s">
        <v>852</v>
      </c>
      <c r="F32" s="414" t="s">
        <v>843</v>
      </c>
      <c r="G32" s="391">
        <v>0</v>
      </c>
      <c r="H32" s="391">
        <v>25000</v>
      </c>
      <c r="I32" s="403">
        <v>0</v>
      </c>
      <c r="J32" s="403">
        <v>0</v>
      </c>
      <c r="K32" s="403">
        <v>0</v>
      </c>
      <c r="L32" s="403">
        <v>0</v>
      </c>
      <c r="M32" s="391">
        <v>0</v>
      </c>
      <c r="N32" s="403">
        <v>0</v>
      </c>
      <c r="O32" s="403">
        <v>0</v>
      </c>
      <c r="P32" s="391">
        <v>0</v>
      </c>
      <c r="Q32" s="403">
        <v>4</v>
      </c>
      <c r="R32" s="403">
        <v>10</v>
      </c>
      <c r="S32" s="391">
        <v>25000</v>
      </c>
      <c r="T32" s="391"/>
      <c r="U32" s="391"/>
      <c r="V32" s="391"/>
      <c r="W32" s="373" t="s">
        <v>844</v>
      </c>
      <c r="X32" s="414"/>
      <c r="Y32" s="393" t="s">
        <v>875</v>
      </c>
      <c r="Z32" s="418"/>
    </row>
    <row r="33" spans="1:26" ht="90">
      <c r="A33" s="370">
        <v>11</v>
      </c>
      <c r="B33" s="384" t="s">
        <v>427</v>
      </c>
      <c r="C33" s="384" t="s">
        <v>547</v>
      </c>
      <c r="D33" s="414" t="s">
        <v>892</v>
      </c>
      <c r="E33" s="414" t="s">
        <v>870</v>
      </c>
      <c r="F33" s="414" t="s">
        <v>867</v>
      </c>
      <c r="G33" s="391">
        <v>0</v>
      </c>
      <c r="H33" s="391">
        <v>50000</v>
      </c>
      <c r="I33" s="403">
        <v>0</v>
      </c>
      <c r="J33" s="403">
        <v>0</v>
      </c>
      <c r="K33" s="403">
        <v>0</v>
      </c>
      <c r="L33" s="403">
        <v>0</v>
      </c>
      <c r="M33" s="391">
        <v>0</v>
      </c>
      <c r="N33" s="403">
        <v>0</v>
      </c>
      <c r="O33" s="403">
        <v>0</v>
      </c>
      <c r="P33" s="391">
        <v>0</v>
      </c>
      <c r="Q33" s="403">
        <v>4</v>
      </c>
      <c r="R33" s="403">
        <v>12</v>
      </c>
      <c r="S33" s="391">
        <v>50000</v>
      </c>
      <c r="T33" s="391"/>
      <c r="U33" s="391"/>
      <c r="V33" s="391"/>
      <c r="W33" s="373" t="s">
        <v>844</v>
      </c>
      <c r="X33" s="414"/>
      <c r="Y33" s="399" t="s">
        <v>877</v>
      </c>
      <c r="Z33" s="419"/>
    </row>
    <row r="34" spans="1:26" ht="90">
      <c r="A34" s="370">
        <v>12</v>
      </c>
      <c r="B34" s="384" t="s">
        <v>557</v>
      </c>
      <c r="C34" s="402" t="s">
        <v>850</v>
      </c>
      <c r="D34" s="414" t="s">
        <v>878</v>
      </c>
      <c r="E34" s="414" t="s">
        <v>852</v>
      </c>
      <c r="F34" s="414" t="s">
        <v>843</v>
      </c>
      <c r="G34" s="391">
        <v>0</v>
      </c>
      <c r="H34" s="391">
        <v>16310</v>
      </c>
      <c r="I34" s="403">
        <v>0</v>
      </c>
      <c r="J34" s="403">
        <v>0</v>
      </c>
      <c r="K34" s="403">
        <v>0</v>
      </c>
      <c r="L34" s="403">
        <v>0</v>
      </c>
      <c r="M34" s="391">
        <v>0</v>
      </c>
      <c r="N34" s="403">
        <v>0</v>
      </c>
      <c r="O34" s="403">
        <v>0</v>
      </c>
      <c r="P34" s="391">
        <v>0</v>
      </c>
      <c r="Q34" s="403">
        <v>2</v>
      </c>
      <c r="R34" s="403">
        <v>4</v>
      </c>
      <c r="S34" s="391">
        <v>16310</v>
      </c>
      <c r="T34" s="391"/>
      <c r="U34" s="391"/>
      <c r="V34" s="391"/>
      <c r="W34" s="373" t="s">
        <v>844</v>
      </c>
      <c r="X34" s="414"/>
      <c r="Y34" s="393" t="s">
        <v>879</v>
      </c>
      <c r="Z34" s="418"/>
    </row>
    <row r="35" spans="1:26" ht="90">
      <c r="A35" s="370">
        <v>13</v>
      </c>
      <c r="B35" s="384" t="s">
        <v>557</v>
      </c>
      <c r="C35" s="402" t="s">
        <v>850</v>
      </c>
      <c r="D35" s="414" t="s">
        <v>880</v>
      </c>
      <c r="E35" s="414" t="s">
        <v>852</v>
      </c>
      <c r="F35" s="414" t="s">
        <v>843</v>
      </c>
      <c r="G35" s="391">
        <v>0</v>
      </c>
      <c r="H35" s="391">
        <v>15000</v>
      </c>
      <c r="I35" s="403">
        <v>0</v>
      </c>
      <c r="J35" s="403">
        <v>0</v>
      </c>
      <c r="K35" s="403">
        <v>0</v>
      </c>
      <c r="L35" s="403">
        <v>0</v>
      </c>
      <c r="M35" s="391">
        <v>0</v>
      </c>
      <c r="N35" s="403">
        <v>0</v>
      </c>
      <c r="O35" s="403">
        <v>0</v>
      </c>
      <c r="P35" s="391">
        <v>0</v>
      </c>
      <c r="Q35" s="403">
        <v>4</v>
      </c>
      <c r="R35" s="403">
        <v>6</v>
      </c>
      <c r="S35" s="391">
        <v>15000</v>
      </c>
      <c r="T35" s="391"/>
      <c r="U35" s="391"/>
      <c r="V35" s="391"/>
      <c r="W35" s="373" t="s">
        <v>844</v>
      </c>
      <c r="X35" s="414"/>
      <c r="Y35" s="393" t="s">
        <v>881</v>
      </c>
      <c r="Z35" s="418"/>
    </row>
    <row r="36" spans="1:26" ht="75">
      <c r="A36" s="370">
        <v>14</v>
      </c>
      <c r="B36" s="384" t="s">
        <v>427</v>
      </c>
      <c r="C36" s="384" t="s">
        <v>547</v>
      </c>
      <c r="D36" s="7" t="s">
        <v>882</v>
      </c>
      <c r="E36" s="414" t="s">
        <v>883</v>
      </c>
      <c r="F36" s="414" t="s">
        <v>843</v>
      </c>
      <c r="G36" s="391">
        <v>0</v>
      </c>
      <c r="H36" s="391">
        <v>50000</v>
      </c>
      <c r="I36" s="403">
        <v>0</v>
      </c>
      <c r="J36" s="403">
        <v>0</v>
      </c>
      <c r="K36" s="403">
        <v>0</v>
      </c>
      <c r="L36" s="403">
        <v>0</v>
      </c>
      <c r="M36" s="391">
        <v>0</v>
      </c>
      <c r="N36" s="403">
        <v>4</v>
      </c>
      <c r="O36" s="403">
        <v>9</v>
      </c>
      <c r="P36" s="391">
        <v>25000</v>
      </c>
      <c r="Q36" s="403">
        <v>4</v>
      </c>
      <c r="R36" s="403">
        <v>9</v>
      </c>
      <c r="S36" s="391">
        <v>25000</v>
      </c>
      <c r="T36" s="391"/>
      <c r="U36" s="391"/>
      <c r="V36" s="391"/>
      <c r="W36" s="373" t="s">
        <v>844</v>
      </c>
      <c r="X36" s="414"/>
      <c r="Y36" s="396" t="s">
        <v>884</v>
      </c>
      <c r="Z36" s="420"/>
    </row>
    <row r="37" spans="1:26">
      <c r="A37" s="370">
        <v>15</v>
      </c>
      <c r="B37" s="384"/>
      <c r="C37" s="384"/>
      <c r="D37" s="7"/>
      <c r="E37" s="414" t="s">
        <v>893</v>
      </c>
      <c r="F37" s="421"/>
      <c r="G37" s="370"/>
      <c r="H37" s="409">
        <v>550900</v>
      </c>
      <c r="I37" s="370"/>
      <c r="J37" s="370"/>
      <c r="K37" s="370"/>
      <c r="L37" s="370"/>
      <c r="M37" s="422">
        <v>124600</v>
      </c>
      <c r="N37" s="421"/>
      <c r="O37" s="421"/>
      <c r="P37" s="422">
        <v>170500</v>
      </c>
      <c r="Q37" s="421"/>
      <c r="R37" s="421"/>
      <c r="S37" s="422">
        <v>255800</v>
      </c>
      <c r="T37" s="422"/>
      <c r="U37" s="422"/>
      <c r="V37" s="422"/>
      <c r="W37" s="373"/>
      <c r="X37" s="414"/>
      <c r="Y37" s="396"/>
      <c r="Z37" s="418"/>
    </row>
    <row r="38" spans="1:26">
      <c r="A38" s="370">
        <v>16</v>
      </c>
      <c r="B38" s="371"/>
      <c r="C38" s="413"/>
      <c r="D38" s="423"/>
      <c r="E38" s="414" t="s">
        <v>894</v>
      </c>
      <c r="F38" s="421"/>
      <c r="G38" s="370"/>
      <c r="H38" s="409">
        <v>1017112</v>
      </c>
      <c r="I38" s="370"/>
      <c r="J38" s="370"/>
      <c r="K38" s="370"/>
      <c r="L38" s="370"/>
      <c r="M38" s="422">
        <v>235533</v>
      </c>
      <c r="N38" s="421"/>
      <c r="O38" s="421"/>
      <c r="P38" s="424">
        <v>312632</v>
      </c>
      <c r="Q38" s="421"/>
      <c r="R38" s="421"/>
      <c r="S38" s="424">
        <v>468947</v>
      </c>
      <c r="T38" s="424"/>
      <c r="U38" s="424"/>
      <c r="V38" s="424"/>
      <c r="W38" s="414"/>
      <c r="X38" s="370"/>
      <c r="Y38" s="425"/>
      <c r="Z38" s="426"/>
    </row>
    <row r="39" spans="1:26">
      <c r="A39" s="370"/>
      <c r="B39" s="427"/>
      <c r="C39" s="427"/>
      <c r="D39" s="414"/>
      <c r="E39" s="414"/>
      <c r="F39" s="421" t="s">
        <v>98</v>
      </c>
      <c r="G39" s="370"/>
      <c r="H39" s="409">
        <f>SUM(H24:H38)</f>
        <v>2936203</v>
      </c>
      <c r="I39" s="403">
        <f>SUM(I24:I38)</f>
        <v>0</v>
      </c>
      <c r="J39" s="403">
        <f>SUM(J24:J38)</f>
        <v>0</v>
      </c>
      <c r="K39" s="403">
        <v>0</v>
      </c>
      <c r="L39" s="403">
        <v>0</v>
      </c>
      <c r="M39" s="409">
        <f>SUM(M24:M38)</f>
        <v>1042545</v>
      </c>
      <c r="N39" s="403">
        <v>0</v>
      </c>
      <c r="O39" s="403">
        <v>0</v>
      </c>
      <c r="P39" s="409">
        <f>SUM(P24:P38)</f>
        <v>730466</v>
      </c>
      <c r="Q39" s="403">
        <v>0</v>
      </c>
      <c r="R39" s="403">
        <v>0</v>
      </c>
      <c r="S39" s="409">
        <f>SUM(S24:S38)</f>
        <v>1163192</v>
      </c>
      <c r="T39" s="409"/>
      <c r="U39" s="409"/>
      <c r="V39" s="409"/>
      <c r="W39" s="414"/>
      <c r="X39" s="415"/>
      <c r="Y39" s="7"/>
      <c r="Z39" s="418"/>
    </row>
    <row r="40" spans="1:26">
      <c r="A40" s="1228"/>
      <c r="B40" s="1228"/>
      <c r="C40" s="1228"/>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c r="Z40" s="418"/>
    </row>
    <row r="41" spans="1:26">
      <c r="A41" s="1218" t="s">
        <v>895</v>
      </c>
      <c r="B41" s="1218"/>
      <c r="C41" s="1218"/>
      <c r="D41" s="1218"/>
      <c r="E41" s="1218"/>
      <c r="F41" s="1218"/>
      <c r="G41" s="1218"/>
      <c r="H41" s="1218"/>
      <c r="I41" s="1218"/>
      <c r="J41" s="1218"/>
      <c r="K41" s="1218"/>
      <c r="L41" s="1218"/>
      <c r="M41" s="1218"/>
      <c r="N41" s="1218"/>
      <c r="O41" s="1218"/>
      <c r="P41" s="1218"/>
      <c r="Q41" s="1218"/>
      <c r="R41" s="1218"/>
      <c r="S41" s="1218"/>
      <c r="T41" s="1218"/>
      <c r="U41" s="1218"/>
      <c r="V41" s="1218"/>
      <c r="W41" s="1218"/>
      <c r="X41" s="1218"/>
      <c r="Y41" s="1218"/>
      <c r="Z41" s="428"/>
    </row>
    <row r="42" spans="1:26" ht="127.5">
      <c r="A42" s="429">
        <v>1</v>
      </c>
      <c r="B42" s="371" t="s">
        <v>557</v>
      </c>
      <c r="C42" s="413" t="s">
        <v>840</v>
      </c>
      <c r="D42" s="373" t="s">
        <v>846</v>
      </c>
      <c r="E42" s="373" t="s">
        <v>847</v>
      </c>
      <c r="F42" s="373" t="s">
        <v>848</v>
      </c>
      <c r="G42" s="379">
        <v>2009250</v>
      </c>
      <c r="H42" s="379">
        <v>105750</v>
      </c>
      <c r="I42" s="411">
        <v>0</v>
      </c>
      <c r="J42" s="411">
        <v>0</v>
      </c>
      <c r="K42" s="411">
        <v>4</v>
      </c>
      <c r="L42" s="411">
        <v>7</v>
      </c>
      <c r="M42" s="379">
        <v>2115000</v>
      </c>
      <c r="N42" s="411">
        <v>0</v>
      </c>
      <c r="O42" s="411">
        <v>0</v>
      </c>
      <c r="P42" s="379">
        <v>0</v>
      </c>
      <c r="Q42" s="411">
        <v>0</v>
      </c>
      <c r="R42" s="411">
        <v>0</v>
      </c>
      <c r="S42" s="379">
        <v>0</v>
      </c>
      <c r="T42" s="379"/>
      <c r="U42" s="379"/>
      <c r="V42" s="379"/>
      <c r="W42" s="373" t="s">
        <v>844</v>
      </c>
      <c r="X42" s="412"/>
      <c r="Y42" s="381" t="s">
        <v>849</v>
      </c>
      <c r="Z42" s="426"/>
    </row>
    <row r="43" spans="1:26" ht="140.25">
      <c r="A43" s="429">
        <v>2</v>
      </c>
      <c r="B43" s="371" t="s">
        <v>557</v>
      </c>
      <c r="C43" s="410" t="s">
        <v>840</v>
      </c>
      <c r="D43" s="373" t="s">
        <v>841</v>
      </c>
      <c r="E43" s="373" t="s">
        <v>842</v>
      </c>
      <c r="F43" s="373" t="s">
        <v>843</v>
      </c>
      <c r="G43" s="379">
        <v>617500</v>
      </c>
      <c r="H43" s="379">
        <v>32500</v>
      </c>
      <c r="I43" s="411">
        <v>0</v>
      </c>
      <c r="J43" s="411">
        <v>0</v>
      </c>
      <c r="K43" s="411">
        <v>4</v>
      </c>
      <c r="L43" s="411">
        <v>9</v>
      </c>
      <c r="M43" s="379">
        <v>650000</v>
      </c>
      <c r="N43" s="411">
        <v>0</v>
      </c>
      <c r="O43" s="411">
        <v>0</v>
      </c>
      <c r="P43" s="379">
        <v>0</v>
      </c>
      <c r="Q43" s="411">
        <v>0</v>
      </c>
      <c r="R43" s="411">
        <v>0</v>
      </c>
      <c r="S43" s="379">
        <v>0</v>
      </c>
      <c r="T43" s="379"/>
      <c r="U43" s="379"/>
      <c r="V43" s="379"/>
      <c r="W43" s="373" t="s">
        <v>844</v>
      </c>
      <c r="X43" s="412"/>
      <c r="Y43" s="381" t="s">
        <v>845</v>
      </c>
      <c r="Z43" s="430"/>
    </row>
    <row r="44" spans="1:26" ht="105">
      <c r="A44" s="429">
        <v>3</v>
      </c>
      <c r="B44" s="371" t="s">
        <v>557</v>
      </c>
      <c r="C44" s="410" t="s">
        <v>840</v>
      </c>
      <c r="D44" s="414" t="s">
        <v>896</v>
      </c>
      <c r="E44" s="373" t="s">
        <v>897</v>
      </c>
      <c r="F44" s="414" t="s">
        <v>898</v>
      </c>
      <c r="G44" s="391">
        <v>712500</v>
      </c>
      <c r="H44" s="391">
        <v>37500</v>
      </c>
      <c r="I44" s="403">
        <v>0</v>
      </c>
      <c r="J44" s="403">
        <v>0</v>
      </c>
      <c r="K44" s="403">
        <v>4</v>
      </c>
      <c r="L44" s="403">
        <v>7</v>
      </c>
      <c r="M44" s="391">
        <v>750000</v>
      </c>
      <c r="N44" s="403">
        <v>0</v>
      </c>
      <c r="O44" s="403">
        <v>0</v>
      </c>
      <c r="P44" s="391">
        <v>0</v>
      </c>
      <c r="Q44" s="403">
        <v>0</v>
      </c>
      <c r="R44" s="403">
        <v>0</v>
      </c>
      <c r="S44" s="403">
        <v>0</v>
      </c>
      <c r="T44" s="403"/>
      <c r="U44" s="403"/>
      <c r="V44" s="403"/>
      <c r="W44" s="373" t="s">
        <v>844</v>
      </c>
      <c r="X44" s="414"/>
      <c r="Y44" s="393" t="s">
        <v>899</v>
      </c>
      <c r="Z44" s="431"/>
    </row>
    <row r="45" spans="1:26" ht="102">
      <c r="A45" s="429">
        <v>4</v>
      </c>
      <c r="B45" s="384" t="s">
        <v>557</v>
      </c>
      <c r="C45" s="402" t="s">
        <v>850</v>
      </c>
      <c r="D45" s="414" t="s">
        <v>900</v>
      </c>
      <c r="E45" s="414" t="s">
        <v>852</v>
      </c>
      <c r="F45" s="414" t="s">
        <v>843</v>
      </c>
      <c r="G45" s="391">
        <v>217218</v>
      </c>
      <c r="H45" s="391">
        <v>11432</v>
      </c>
      <c r="I45" s="403">
        <v>0</v>
      </c>
      <c r="J45" s="403">
        <v>0</v>
      </c>
      <c r="K45" s="403">
        <v>4</v>
      </c>
      <c r="L45" s="403">
        <v>8</v>
      </c>
      <c r="M45" s="391">
        <v>228650</v>
      </c>
      <c r="N45" s="403">
        <v>0</v>
      </c>
      <c r="O45" s="403">
        <v>0</v>
      </c>
      <c r="P45" s="391">
        <v>0</v>
      </c>
      <c r="Q45" s="403">
        <v>0</v>
      </c>
      <c r="R45" s="403">
        <v>0</v>
      </c>
      <c r="S45" s="391">
        <v>0</v>
      </c>
      <c r="T45" s="391"/>
      <c r="U45" s="391"/>
      <c r="V45" s="391"/>
      <c r="W45" s="373" t="s">
        <v>844</v>
      </c>
      <c r="X45" s="414"/>
      <c r="Y45" s="393" t="s">
        <v>863</v>
      </c>
    </row>
    <row r="46" spans="1:26" ht="114.75">
      <c r="A46" s="429">
        <v>5</v>
      </c>
      <c r="B46" s="384" t="s">
        <v>557</v>
      </c>
      <c r="C46" s="402" t="s">
        <v>850</v>
      </c>
      <c r="D46" s="414" t="s">
        <v>901</v>
      </c>
      <c r="E46" s="414" t="s">
        <v>852</v>
      </c>
      <c r="F46" s="414" t="s">
        <v>843</v>
      </c>
      <c r="G46" s="391">
        <v>380000</v>
      </c>
      <c r="H46" s="391">
        <v>20000</v>
      </c>
      <c r="I46" s="403">
        <v>0</v>
      </c>
      <c r="J46" s="403">
        <v>0</v>
      </c>
      <c r="K46" s="403">
        <v>4</v>
      </c>
      <c r="L46" s="403">
        <v>7</v>
      </c>
      <c r="M46" s="391">
        <v>400000</v>
      </c>
      <c r="N46" s="403">
        <v>0</v>
      </c>
      <c r="O46" s="403">
        <v>0</v>
      </c>
      <c r="P46" s="391">
        <v>0</v>
      </c>
      <c r="Q46" s="403">
        <v>0</v>
      </c>
      <c r="R46" s="403">
        <v>0</v>
      </c>
      <c r="S46" s="391">
        <v>0</v>
      </c>
      <c r="T46" s="391"/>
      <c r="U46" s="391"/>
      <c r="V46" s="391"/>
      <c r="W46" s="373" t="s">
        <v>844</v>
      </c>
      <c r="X46" s="415"/>
      <c r="Y46" s="393" t="s">
        <v>853</v>
      </c>
    </row>
    <row r="47" spans="1:26" ht="114.75">
      <c r="A47" s="429">
        <v>6</v>
      </c>
      <c r="B47" s="384" t="s">
        <v>854</v>
      </c>
      <c r="C47" s="384" t="s">
        <v>855</v>
      </c>
      <c r="D47" s="414" t="s">
        <v>902</v>
      </c>
      <c r="E47" s="414" t="s">
        <v>857</v>
      </c>
      <c r="F47" s="414" t="s">
        <v>843</v>
      </c>
      <c r="G47" s="391">
        <v>475000</v>
      </c>
      <c r="H47" s="391">
        <v>25000</v>
      </c>
      <c r="I47" s="403">
        <v>0</v>
      </c>
      <c r="J47" s="403">
        <v>0</v>
      </c>
      <c r="K47" s="403">
        <v>4</v>
      </c>
      <c r="L47" s="403">
        <v>9</v>
      </c>
      <c r="M47" s="391">
        <v>500000</v>
      </c>
      <c r="N47" s="403">
        <v>0</v>
      </c>
      <c r="O47" s="403">
        <v>0</v>
      </c>
      <c r="P47" s="391">
        <v>0</v>
      </c>
      <c r="Q47" s="403">
        <v>0</v>
      </c>
      <c r="R47" s="403">
        <v>0</v>
      </c>
      <c r="S47" s="391">
        <v>0</v>
      </c>
      <c r="T47" s="391"/>
      <c r="U47" s="391"/>
      <c r="V47" s="391"/>
      <c r="W47" s="373" t="s">
        <v>844</v>
      </c>
      <c r="X47" s="415"/>
      <c r="Y47" s="393" t="s">
        <v>858</v>
      </c>
    </row>
    <row r="48" spans="1:26" ht="135">
      <c r="A48" s="429">
        <v>7</v>
      </c>
      <c r="B48" s="384" t="s">
        <v>427</v>
      </c>
      <c r="C48" s="402" t="s">
        <v>428</v>
      </c>
      <c r="D48" s="7" t="s">
        <v>903</v>
      </c>
      <c r="E48" s="414" t="s">
        <v>888</v>
      </c>
      <c r="F48" s="414" t="s">
        <v>904</v>
      </c>
      <c r="G48" s="391">
        <v>305282</v>
      </c>
      <c r="H48" s="391">
        <v>16068</v>
      </c>
      <c r="I48" s="403">
        <v>0</v>
      </c>
      <c r="J48" s="403">
        <v>0</v>
      </c>
      <c r="K48" s="403">
        <v>2</v>
      </c>
      <c r="L48" s="403">
        <v>12</v>
      </c>
      <c r="M48" s="391">
        <v>321350</v>
      </c>
      <c r="N48" s="403">
        <v>0</v>
      </c>
      <c r="O48" s="403">
        <v>0</v>
      </c>
      <c r="P48" s="391">
        <v>0</v>
      </c>
      <c r="Q48" s="403">
        <v>0</v>
      </c>
      <c r="R48" s="403">
        <v>0</v>
      </c>
      <c r="S48" s="391">
        <v>0</v>
      </c>
      <c r="T48" s="391"/>
      <c r="U48" s="391"/>
      <c r="V48" s="391"/>
      <c r="W48" s="373" t="s">
        <v>844</v>
      </c>
      <c r="X48" s="414"/>
      <c r="Y48" s="396" t="s">
        <v>861</v>
      </c>
    </row>
    <row r="49" spans="1:29" ht="153">
      <c r="A49" s="429"/>
      <c r="B49" s="384" t="s">
        <v>905</v>
      </c>
      <c r="C49" s="402" t="s">
        <v>906</v>
      </c>
      <c r="D49" s="414" t="s">
        <v>907</v>
      </c>
      <c r="E49" s="414" t="s">
        <v>908</v>
      </c>
      <c r="F49" s="414" t="s">
        <v>909</v>
      </c>
      <c r="G49" s="391">
        <v>142500</v>
      </c>
      <c r="H49" s="391">
        <v>7500</v>
      </c>
      <c r="I49" s="403">
        <v>0</v>
      </c>
      <c r="J49" s="403">
        <v>0</v>
      </c>
      <c r="K49" s="403">
        <v>2</v>
      </c>
      <c r="L49" s="403">
        <v>5</v>
      </c>
      <c r="M49" s="391">
        <v>150000</v>
      </c>
      <c r="N49" s="403">
        <v>0</v>
      </c>
      <c r="O49" s="403">
        <v>0</v>
      </c>
      <c r="P49" s="391">
        <v>0</v>
      </c>
      <c r="Q49" s="403">
        <v>0</v>
      </c>
      <c r="R49" s="403">
        <v>0</v>
      </c>
      <c r="S49" s="391">
        <v>0</v>
      </c>
      <c r="T49" s="391"/>
      <c r="U49" s="391"/>
      <c r="V49" s="391"/>
      <c r="W49" s="373" t="s">
        <v>844</v>
      </c>
      <c r="X49" s="414"/>
      <c r="Y49" s="393" t="s">
        <v>910</v>
      </c>
    </row>
    <row r="50" spans="1:29" ht="161.25" customHeight="1">
      <c r="A50" s="429"/>
      <c r="B50" s="384" t="s">
        <v>427</v>
      </c>
      <c r="C50" s="402" t="s">
        <v>428</v>
      </c>
      <c r="D50" s="432" t="s">
        <v>911</v>
      </c>
      <c r="E50" s="414" t="s">
        <v>888</v>
      </c>
      <c r="F50" s="414" t="s">
        <v>843</v>
      </c>
      <c r="G50" s="391">
        <v>380000</v>
      </c>
      <c r="H50" s="391">
        <v>20000</v>
      </c>
      <c r="I50" s="403">
        <v>0</v>
      </c>
      <c r="J50" s="403">
        <v>0</v>
      </c>
      <c r="K50" s="403">
        <v>0</v>
      </c>
      <c r="L50" s="403">
        <v>0</v>
      </c>
      <c r="M50" s="391">
        <v>0</v>
      </c>
      <c r="N50" s="403">
        <v>0</v>
      </c>
      <c r="O50" s="403">
        <v>0</v>
      </c>
      <c r="P50" s="391">
        <v>0</v>
      </c>
      <c r="Q50" s="403">
        <v>0</v>
      </c>
      <c r="R50" s="403">
        <v>0</v>
      </c>
      <c r="S50" s="391">
        <v>0</v>
      </c>
      <c r="T50" s="391">
        <v>3</v>
      </c>
      <c r="U50" s="391">
        <v>10</v>
      </c>
      <c r="V50" s="391">
        <v>400000</v>
      </c>
      <c r="W50" s="373" t="s">
        <v>844</v>
      </c>
      <c r="X50" s="414"/>
      <c r="Y50" s="396" t="s">
        <v>861</v>
      </c>
    </row>
    <row r="51" spans="1:29" ht="169.5" customHeight="1">
      <c r="A51" s="429"/>
      <c r="B51" s="384" t="s">
        <v>427</v>
      </c>
      <c r="C51" s="402" t="s">
        <v>428</v>
      </c>
      <c r="D51" s="432" t="s">
        <v>912</v>
      </c>
      <c r="E51" s="414" t="s">
        <v>888</v>
      </c>
      <c r="F51" s="414" t="s">
        <v>843</v>
      </c>
      <c r="G51" s="391">
        <v>190000</v>
      </c>
      <c r="H51" s="391">
        <v>10000</v>
      </c>
      <c r="I51" s="403">
        <v>0</v>
      </c>
      <c r="J51" s="403">
        <v>0</v>
      </c>
      <c r="K51" s="403">
        <v>0</v>
      </c>
      <c r="L51" s="403">
        <v>0</v>
      </c>
      <c r="M51" s="391">
        <v>0</v>
      </c>
      <c r="N51" s="403">
        <v>0</v>
      </c>
      <c r="O51" s="403">
        <v>0</v>
      </c>
      <c r="P51" s="391">
        <v>0</v>
      </c>
      <c r="Q51" s="403">
        <v>0</v>
      </c>
      <c r="R51" s="403">
        <v>0</v>
      </c>
      <c r="S51" s="391">
        <v>0</v>
      </c>
      <c r="T51" s="391">
        <v>3</v>
      </c>
      <c r="U51" s="391">
        <v>5</v>
      </c>
      <c r="V51" s="391">
        <v>200000</v>
      </c>
      <c r="W51" s="373" t="s">
        <v>844</v>
      </c>
      <c r="X51" s="414"/>
      <c r="Y51" s="396" t="s">
        <v>861</v>
      </c>
    </row>
    <row r="52" spans="1:29">
      <c r="A52" s="429"/>
      <c r="B52" s="384"/>
      <c r="C52" s="402"/>
      <c r="D52" s="433" t="s">
        <v>555</v>
      </c>
      <c r="E52" s="414"/>
      <c r="F52" s="414"/>
      <c r="G52" s="409">
        <v>4859250</v>
      </c>
      <c r="H52" s="409">
        <v>255750</v>
      </c>
      <c r="I52" s="433"/>
      <c r="J52" s="433"/>
      <c r="K52" s="433"/>
      <c r="L52" s="433"/>
      <c r="M52" s="409">
        <f>SUM(M42:M51)</f>
        <v>5115000</v>
      </c>
      <c r="N52" s="403"/>
      <c r="O52" s="403"/>
      <c r="P52" s="391"/>
      <c r="Q52" s="403"/>
      <c r="R52" s="403"/>
      <c r="S52" s="391"/>
      <c r="T52" s="391"/>
      <c r="U52" s="391"/>
      <c r="V52" s="391"/>
      <c r="W52" s="414"/>
      <c r="X52" s="415"/>
      <c r="Y52" s="393"/>
    </row>
    <row r="53" spans="1:29">
      <c r="A53" s="429"/>
      <c r="B53" s="384"/>
      <c r="C53" s="402"/>
      <c r="D53" s="414"/>
      <c r="E53" s="414"/>
      <c r="F53" s="414"/>
      <c r="G53" s="434"/>
      <c r="H53" s="414"/>
      <c r="I53" s="414"/>
      <c r="J53" s="414"/>
      <c r="K53" s="414"/>
      <c r="L53" s="414"/>
      <c r="M53" s="434"/>
      <c r="N53" s="414"/>
      <c r="O53" s="414"/>
      <c r="P53" s="434"/>
      <c r="Q53" s="414"/>
      <c r="R53" s="414"/>
      <c r="S53" s="434"/>
      <c r="T53" s="434"/>
      <c r="U53" s="434"/>
      <c r="V53" s="434"/>
      <c r="W53" s="414"/>
      <c r="X53" s="414"/>
      <c r="Y53" s="393"/>
      <c r="Z53" s="435"/>
      <c r="AA53" s="436"/>
      <c r="AB53" s="436"/>
      <c r="AC53" s="436"/>
    </row>
    <row r="54" spans="1:29" ht="16.5" customHeight="1">
      <c r="A54" s="429"/>
      <c r="B54" s="384"/>
      <c r="C54" s="384"/>
      <c r="D54" s="414"/>
      <c r="E54" s="414"/>
      <c r="F54" s="414"/>
      <c r="G54" s="391"/>
      <c r="H54" s="403"/>
      <c r="I54" s="403"/>
      <c r="J54" s="403"/>
      <c r="K54" s="403"/>
      <c r="L54" s="403"/>
      <c r="M54" s="403"/>
      <c r="N54" s="403"/>
      <c r="O54" s="403"/>
      <c r="P54" s="403"/>
      <c r="Q54" s="403"/>
      <c r="R54" s="403"/>
      <c r="S54" s="391"/>
      <c r="T54" s="391"/>
      <c r="U54" s="391"/>
      <c r="V54" s="391"/>
      <c r="W54" s="414"/>
      <c r="X54" s="414"/>
      <c r="Y54" s="393"/>
      <c r="Z54" s="435"/>
      <c r="AA54" s="436"/>
      <c r="AB54" s="436"/>
      <c r="AC54" s="436"/>
    </row>
    <row r="55" spans="1:29">
      <c r="A55" s="429"/>
      <c r="B55" s="384"/>
      <c r="C55" s="402"/>
      <c r="D55" s="414"/>
      <c r="E55" s="433"/>
      <c r="F55" s="414"/>
      <c r="G55" s="434"/>
      <c r="H55" s="434"/>
      <c r="I55" s="414"/>
      <c r="J55" s="414"/>
      <c r="K55" s="414"/>
      <c r="L55" s="414"/>
      <c r="M55" s="434"/>
      <c r="N55" s="414"/>
      <c r="O55" s="414"/>
      <c r="P55" s="434"/>
      <c r="Q55" s="414"/>
      <c r="R55" s="414"/>
      <c r="S55" s="434"/>
      <c r="T55" s="434"/>
      <c r="U55" s="434"/>
      <c r="V55" s="434"/>
      <c r="W55" s="414"/>
      <c r="X55" s="414"/>
      <c r="Y55" s="393"/>
    </row>
    <row r="56" spans="1:29">
      <c r="A56" s="429"/>
      <c r="B56" s="384"/>
      <c r="C56" s="394"/>
      <c r="D56" s="437"/>
      <c r="E56" s="7"/>
      <c r="F56" s="414"/>
      <c r="G56" s="434"/>
      <c r="H56" s="414"/>
      <c r="I56" s="414"/>
      <c r="J56" s="414"/>
      <c r="K56" s="414"/>
      <c r="L56" s="414"/>
      <c r="M56" s="434"/>
      <c r="N56" s="414"/>
      <c r="O56" s="414"/>
      <c r="P56" s="434"/>
      <c r="Q56" s="414"/>
      <c r="R56" s="414"/>
      <c r="S56" s="434"/>
      <c r="T56" s="434"/>
      <c r="U56" s="434"/>
      <c r="V56" s="434"/>
      <c r="W56" s="414"/>
      <c r="X56" s="414"/>
      <c r="Y56" s="393"/>
    </row>
    <row r="57" spans="1:29" ht="20.25" customHeight="1">
      <c r="A57" s="429"/>
      <c r="B57" s="384"/>
      <c r="C57" s="394"/>
      <c r="D57" s="438"/>
      <c r="E57" s="7"/>
      <c r="F57" s="414"/>
      <c r="G57" s="434"/>
      <c r="H57" s="414"/>
      <c r="I57" s="414"/>
      <c r="J57" s="414"/>
      <c r="K57" s="414"/>
      <c r="L57" s="414"/>
      <c r="M57" s="434"/>
      <c r="N57" s="414"/>
      <c r="O57" s="414"/>
      <c r="P57" s="434"/>
      <c r="Q57" s="414"/>
      <c r="R57" s="414"/>
      <c r="S57" s="434"/>
      <c r="T57" s="434"/>
      <c r="U57" s="434"/>
      <c r="V57" s="434"/>
      <c r="W57" s="414"/>
      <c r="X57" s="414"/>
      <c r="Y57" s="393"/>
    </row>
    <row r="58" spans="1:29" ht="26.25" customHeight="1">
      <c r="A58" s="429"/>
      <c r="B58" s="429"/>
      <c r="C58" s="429"/>
      <c r="D58" s="429"/>
      <c r="E58" s="429"/>
      <c r="F58" s="404"/>
      <c r="G58" s="424"/>
      <c r="H58" s="424"/>
      <c r="I58" s="429"/>
      <c r="J58" s="429"/>
      <c r="K58" s="429"/>
      <c r="L58" s="429"/>
      <c r="M58" s="429"/>
      <c r="N58" s="429"/>
      <c r="O58" s="429"/>
      <c r="P58" s="424"/>
      <c r="Q58" s="429"/>
      <c r="R58" s="429"/>
      <c r="S58" s="424"/>
      <c r="T58" s="424"/>
      <c r="U58" s="424"/>
      <c r="V58" s="424"/>
      <c r="W58" s="404"/>
      <c r="X58" s="429"/>
      <c r="Y58" s="429"/>
    </row>
    <row r="59" spans="1:29">
      <c r="A59" s="439"/>
      <c r="B59" s="439"/>
      <c r="C59" s="439"/>
      <c r="D59" s="439"/>
      <c r="E59" s="439"/>
      <c r="F59" s="439"/>
      <c r="G59" s="439"/>
      <c r="H59" s="439"/>
      <c r="I59" s="439"/>
      <c r="J59" s="439"/>
      <c r="K59" s="439"/>
      <c r="L59" s="439"/>
      <c r="M59" s="439"/>
      <c r="N59" s="439"/>
      <c r="O59" s="439"/>
      <c r="P59" s="439"/>
      <c r="Q59" s="439"/>
      <c r="R59" s="439"/>
      <c r="S59" s="439"/>
      <c r="T59" s="439"/>
      <c r="U59" s="439"/>
      <c r="V59" s="439"/>
      <c r="W59" s="439"/>
      <c r="X59" s="439"/>
      <c r="Y59" s="439"/>
    </row>
    <row r="60" spans="1:29">
      <c r="A60" s="439"/>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row>
    <row r="61" spans="1:29" ht="21.75" customHeight="1">
      <c r="A61" s="439"/>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row>
    <row r="62" spans="1:29" ht="30" hidden="1" customHeight="1">
      <c r="A62" s="439"/>
      <c r="B62" s="439"/>
      <c r="C62" s="439"/>
      <c r="D62" s="439"/>
      <c r="E62" s="439"/>
      <c r="F62" s="439"/>
      <c r="G62" s="439"/>
      <c r="H62" s="439"/>
      <c r="I62" s="439"/>
      <c r="J62" s="439"/>
      <c r="K62" s="439"/>
      <c r="L62" s="439"/>
      <c r="M62" s="439"/>
      <c r="N62" s="439"/>
      <c r="O62" s="439"/>
      <c r="P62" s="439"/>
      <c r="Q62" s="439"/>
      <c r="R62" s="439"/>
      <c r="S62" s="439"/>
      <c r="T62" s="439"/>
      <c r="U62" s="439"/>
      <c r="V62" s="439"/>
      <c r="W62" s="439"/>
      <c r="X62" s="439"/>
      <c r="Y62" s="439"/>
    </row>
    <row r="63" spans="1:29" hidden="1">
      <c r="A63" s="439"/>
      <c r="B63" s="439"/>
      <c r="C63" s="439"/>
      <c r="D63" s="439"/>
      <c r="E63" s="439"/>
      <c r="F63" s="439"/>
      <c r="G63" s="439"/>
      <c r="H63" s="439"/>
      <c r="I63" s="439"/>
      <c r="J63" s="439"/>
      <c r="K63" s="439"/>
      <c r="L63" s="439"/>
      <c r="M63" s="439"/>
      <c r="N63" s="439"/>
      <c r="O63" s="439"/>
      <c r="P63" s="439"/>
      <c r="Q63" s="439"/>
      <c r="R63" s="439"/>
      <c r="S63" s="439"/>
      <c r="T63" s="439"/>
      <c r="U63" s="439"/>
      <c r="V63" s="439"/>
      <c r="W63" s="439"/>
      <c r="X63" s="439"/>
      <c r="Y63" s="439"/>
    </row>
    <row r="64" spans="1:29" hidden="1">
      <c r="A64" s="439"/>
      <c r="B64" s="439"/>
      <c r="C64" s="439"/>
      <c r="D64" s="439"/>
      <c r="E64" s="439"/>
      <c r="F64" s="439"/>
      <c r="G64" s="439"/>
      <c r="H64" s="439"/>
      <c r="I64" s="439"/>
      <c r="J64" s="439"/>
      <c r="K64" s="439"/>
      <c r="L64" s="439"/>
      <c r="M64" s="439"/>
      <c r="N64" s="439"/>
      <c r="O64" s="439"/>
      <c r="P64" s="439"/>
      <c r="Q64" s="439"/>
      <c r="R64" s="439"/>
      <c r="S64" s="439"/>
      <c r="T64" s="439"/>
      <c r="U64" s="439"/>
      <c r="V64" s="439"/>
      <c r="W64" s="439"/>
      <c r="X64" s="439"/>
      <c r="Y64" s="439"/>
    </row>
    <row r="65" spans="1:25">
      <c r="A65" s="439"/>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row>
    <row r="66" spans="1:25">
      <c r="A66" s="439"/>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row>
    <row r="67" spans="1:25">
      <c r="A67" s="439"/>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row>
    <row r="68" spans="1:25">
      <c r="A68" s="439"/>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row>
    <row r="69" spans="1:25">
      <c r="A69" s="439"/>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row>
    <row r="70" spans="1:25">
      <c r="A70" s="439"/>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row>
    <row r="71" spans="1:25">
      <c r="A71" s="439"/>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row>
    <row r="72" spans="1:25">
      <c r="A72" s="439"/>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row>
    <row r="73" spans="1:25">
      <c r="A73" s="439"/>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row>
    <row r="74" spans="1:25">
      <c r="A74" s="439"/>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row>
    <row r="75" spans="1:25">
      <c r="A75" s="439"/>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row>
    <row r="76" spans="1:25">
      <c r="A76" s="439"/>
      <c r="B76" s="439"/>
      <c r="C76" s="439"/>
      <c r="D76" s="439"/>
      <c r="E76" s="439"/>
      <c r="F76" s="439"/>
      <c r="G76" s="439"/>
      <c r="H76" s="439"/>
      <c r="I76" s="439"/>
      <c r="J76" s="439"/>
      <c r="K76" s="439"/>
      <c r="L76" s="439"/>
      <c r="M76" s="439"/>
      <c r="N76" s="439"/>
      <c r="O76" s="439"/>
      <c r="P76" s="439"/>
      <c r="Q76" s="439"/>
      <c r="R76" s="439"/>
      <c r="S76" s="439"/>
      <c r="T76" s="439"/>
      <c r="U76" s="439"/>
      <c r="V76" s="439"/>
      <c r="W76" s="439"/>
      <c r="X76" s="439"/>
      <c r="Y76" s="439"/>
    </row>
    <row r="77" spans="1:25">
      <c r="A77" s="439"/>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row>
    <row r="78" spans="1:25">
      <c r="A78" s="439"/>
      <c r="B78" s="439"/>
      <c r="C78" s="439"/>
      <c r="D78" s="439"/>
      <c r="E78" s="439"/>
      <c r="F78" s="439"/>
      <c r="G78" s="439"/>
      <c r="H78" s="439"/>
      <c r="I78" s="439"/>
      <c r="J78" s="439"/>
      <c r="K78" s="439"/>
      <c r="L78" s="439"/>
      <c r="M78" s="439"/>
      <c r="N78" s="439"/>
      <c r="O78" s="439"/>
      <c r="P78" s="439"/>
      <c r="Q78" s="439"/>
      <c r="R78" s="439"/>
      <c r="S78" s="439"/>
      <c r="T78" s="439"/>
      <c r="U78" s="439"/>
      <c r="V78" s="439"/>
      <c r="W78" s="439"/>
      <c r="X78" s="439"/>
      <c r="Y78" s="439"/>
    </row>
    <row r="79" spans="1:25">
      <c r="A79" s="439"/>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row>
    <row r="80" spans="1:25">
      <c r="A80" s="439"/>
      <c r="B80" s="439"/>
      <c r="C80" s="439"/>
      <c r="D80" s="439"/>
      <c r="E80" s="439"/>
      <c r="F80" s="439"/>
      <c r="G80" s="439"/>
      <c r="H80" s="439"/>
      <c r="I80" s="439"/>
      <c r="J80" s="439"/>
      <c r="K80" s="439"/>
      <c r="L80" s="439"/>
      <c r="M80" s="439"/>
      <c r="N80" s="439"/>
      <c r="O80" s="439"/>
      <c r="P80" s="439"/>
      <c r="Q80" s="439"/>
      <c r="R80" s="439"/>
      <c r="S80" s="439"/>
      <c r="T80" s="439"/>
      <c r="U80" s="439"/>
      <c r="V80" s="439"/>
      <c r="W80" s="439"/>
      <c r="X80" s="439"/>
      <c r="Y80" s="439"/>
    </row>
    <row r="81" spans="1:25">
      <c r="A81" s="439"/>
      <c r="B81" s="439"/>
      <c r="C81" s="439"/>
      <c r="D81" s="439"/>
      <c r="E81" s="439"/>
      <c r="F81" s="439"/>
      <c r="G81" s="439"/>
      <c r="H81" s="439"/>
      <c r="I81" s="439"/>
      <c r="J81" s="439"/>
      <c r="K81" s="439"/>
      <c r="L81" s="439"/>
      <c r="M81" s="439"/>
      <c r="N81" s="439"/>
      <c r="O81" s="439"/>
      <c r="P81" s="439"/>
      <c r="Q81" s="439"/>
      <c r="R81" s="439"/>
      <c r="S81" s="439"/>
      <c r="T81" s="439"/>
      <c r="U81" s="439"/>
      <c r="V81" s="439"/>
      <c r="W81" s="439"/>
      <c r="X81" s="439"/>
      <c r="Y81" s="439"/>
    </row>
    <row r="82" spans="1:25">
      <c r="A82" s="439"/>
      <c r="B82" s="439"/>
      <c r="C82" s="439"/>
      <c r="D82" s="439"/>
      <c r="E82" s="439"/>
      <c r="F82" s="439"/>
      <c r="G82" s="439"/>
      <c r="H82" s="439"/>
      <c r="I82" s="439"/>
      <c r="J82" s="439"/>
      <c r="K82" s="439"/>
      <c r="L82" s="439"/>
      <c r="M82" s="439"/>
      <c r="N82" s="439"/>
      <c r="O82" s="439"/>
      <c r="P82" s="439"/>
      <c r="Q82" s="439"/>
      <c r="R82" s="439"/>
      <c r="S82" s="439"/>
      <c r="T82" s="439"/>
      <c r="U82" s="439"/>
      <c r="V82" s="439"/>
      <c r="W82" s="439"/>
      <c r="X82" s="439"/>
      <c r="Y82" s="439"/>
    </row>
    <row r="83" spans="1:25">
      <c r="A83" s="439"/>
      <c r="B83" s="439"/>
      <c r="C83" s="439"/>
      <c r="D83" s="439"/>
      <c r="E83" s="439"/>
      <c r="F83" s="439"/>
      <c r="G83" s="439"/>
      <c r="H83" s="439"/>
      <c r="I83" s="439"/>
      <c r="J83" s="439"/>
      <c r="K83" s="439"/>
      <c r="L83" s="439"/>
      <c r="M83" s="439"/>
      <c r="N83" s="439"/>
      <c r="O83" s="439"/>
      <c r="P83" s="439"/>
      <c r="Q83" s="439"/>
      <c r="R83" s="439"/>
      <c r="S83" s="439"/>
      <c r="T83" s="439"/>
      <c r="U83" s="439"/>
      <c r="V83" s="439"/>
      <c r="W83" s="439"/>
      <c r="X83" s="439"/>
      <c r="Y83" s="439"/>
    </row>
    <row r="84" spans="1:25">
      <c r="A84" s="439"/>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row>
    <row r="85" spans="1:25">
      <c r="A85" s="439"/>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row>
    <row r="86" spans="1:25">
      <c r="A86" s="439"/>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row>
    <row r="87" spans="1:25">
      <c r="A87" s="439"/>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row>
    <row r="88" spans="1:25">
      <c r="A88" s="439"/>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row>
    <row r="89" spans="1:25">
      <c r="A89" s="439"/>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row>
    <row r="90" spans="1:25">
      <c r="A90" s="439"/>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row>
  </sheetData>
  <mergeCells count="23">
    <mergeCell ref="X1:X3"/>
    <mergeCell ref="Y1:Y3"/>
    <mergeCell ref="G2:G3"/>
    <mergeCell ref="H2:H3"/>
    <mergeCell ref="I2:I3"/>
    <mergeCell ref="J2:J3"/>
    <mergeCell ref="K2:M2"/>
    <mergeCell ref="A41:Y41"/>
    <mergeCell ref="N2:P2"/>
    <mergeCell ref="Q2:S2"/>
    <mergeCell ref="T2:V2"/>
    <mergeCell ref="A5:Y5"/>
    <mergeCell ref="A23:Y23"/>
    <mergeCell ref="A40:Y40"/>
    <mergeCell ref="A1:A3"/>
    <mergeCell ref="B1:B3"/>
    <mergeCell ref="C1:C3"/>
    <mergeCell ref="D1:D3"/>
    <mergeCell ref="E1:E3"/>
    <mergeCell ref="F1:F3"/>
    <mergeCell ref="G1:J1"/>
    <mergeCell ref="K1:V1"/>
    <mergeCell ref="W1:W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topLeftCell="A34" workbookViewId="0">
      <selection activeCell="J9" sqref="J9"/>
    </sheetView>
  </sheetViews>
  <sheetFormatPr defaultColWidth="8.85546875" defaultRowHeight="15"/>
  <cols>
    <col min="1" max="1" width="14.28515625" customWidth="1"/>
    <col min="2" max="2" width="18.85546875" customWidth="1"/>
    <col min="3" max="3" width="33" customWidth="1"/>
    <col min="4" max="4" width="32.7109375" customWidth="1"/>
    <col min="5" max="5" width="28" customWidth="1"/>
    <col min="6" max="6" width="28.85546875" customWidth="1"/>
    <col min="7" max="7" width="19.28515625" customWidth="1"/>
    <col min="8" max="8" width="11" customWidth="1"/>
    <col min="9" max="9" width="11.42578125" customWidth="1"/>
    <col min="10" max="10" width="13" customWidth="1"/>
    <col min="11" max="11" width="11.42578125" customWidth="1"/>
    <col min="12" max="12" width="14" customWidth="1"/>
    <col min="13" max="13" width="11.5703125" style="365" customWidth="1"/>
    <col min="14" max="14" width="12.28515625" customWidth="1"/>
    <col min="15" max="15" width="13.85546875" customWidth="1"/>
    <col min="16" max="16" width="13.42578125" style="513" customWidth="1"/>
    <col min="17" max="17" width="13.7109375" customWidth="1"/>
    <col min="18" max="18" width="15" customWidth="1"/>
    <col min="19" max="19" width="13.28515625" style="514" customWidth="1"/>
    <col min="20" max="20" width="21.5703125" customWidth="1"/>
    <col min="21" max="21" width="17.85546875" customWidth="1"/>
    <col min="22" max="22" width="36.7109375" customWidth="1"/>
    <col min="257" max="257" width="2.85546875" customWidth="1"/>
    <col min="258" max="258" width="24.85546875" customWidth="1"/>
    <col min="259" max="259" width="22.28515625" customWidth="1"/>
    <col min="260" max="260" width="23.140625" customWidth="1"/>
    <col min="261" max="261" width="28" customWidth="1"/>
    <col min="262" max="262" width="21.42578125" customWidth="1"/>
    <col min="263" max="263" width="19.42578125" customWidth="1"/>
    <col min="264" max="264" width="18" customWidth="1"/>
    <col min="265" max="265" width="16.42578125" customWidth="1"/>
    <col min="266" max="266" width="14.85546875" customWidth="1"/>
    <col min="267" max="267" width="13.42578125" customWidth="1"/>
    <col min="268" max="268" width="14.140625" customWidth="1"/>
    <col min="269" max="269" width="14.5703125" customWidth="1"/>
    <col min="270" max="270" width="12.85546875" customWidth="1"/>
    <col min="271" max="271" width="14.5703125" customWidth="1"/>
    <col min="272" max="272" width="15.85546875" customWidth="1"/>
    <col min="273" max="273" width="12.7109375" customWidth="1"/>
    <col min="274" max="274" width="13.85546875" customWidth="1"/>
    <col min="275" max="275" width="14" customWidth="1"/>
    <col min="276" max="276" width="16.85546875" customWidth="1"/>
    <col min="277" max="277" width="17.85546875" customWidth="1"/>
    <col min="278" max="278" width="36.7109375" customWidth="1"/>
    <col min="513" max="513" width="2.85546875" customWidth="1"/>
    <col min="514" max="514" width="24.85546875" customWidth="1"/>
    <col min="515" max="515" width="22.28515625" customWidth="1"/>
    <col min="516" max="516" width="23.140625" customWidth="1"/>
    <col min="517" max="517" width="28" customWidth="1"/>
    <col min="518" max="518" width="21.42578125" customWidth="1"/>
    <col min="519" max="519" width="19.42578125" customWidth="1"/>
    <col min="520" max="520" width="18" customWidth="1"/>
    <col min="521" max="521" width="16.42578125" customWidth="1"/>
    <col min="522" max="522" width="14.85546875" customWidth="1"/>
    <col min="523" max="523" width="13.42578125" customWidth="1"/>
    <col min="524" max="524" width="14.140625" customWidth="1"/>
    <col min="525" max="525" width="14.5703125" customWidth="1"/>
    <col min="526" max="526" width="12.85546875" customWidth="1"/>
    <col min="527" max="527" width="14.5703125" customWidth="1"/>
    <col min="528" max="528" width="15.85546875" customWidth="1"/>
    <col min="529" max="529" width="12.7109375" customWidth="1"/>
    <col min="530" max="530" width="13.85546875" customWidth="1"/>
    <col min="531" max="531" width="14" customWidth="1"/>
    <col min="532" max="532" width="16.85546875" customWidth="1"/>
    <col min="533" max="533" width="17.85546875" customWidth="1"/>
    <col min="534" max="534" width="36.7109375" customWidth="1"/>
    <col min="769" max="769" width="2.85546875" customWidth="1"/>
    <col min="770" max="770" width="24.85546875" customWidth="1"/>
    <col min="771" max="771" width="22.28515625" customWidth="1"/>
    <col min="772" max="772" width="23.140625" customWidth="1"/>
    <col min="773" max="773" width="28" customWidth="1"/>
    <col min="774" max="774" width="21.42578125" customWidth="1"/>
    <col min="775" max="775" width="19.42578125" customWidth="1"/>
    <col min="776" max="776" width="18" customWidth="1"/>
    <col min="777" max="777" width="16.42578125" customWidth="1"/>
    <col min="778" max="778" width="14.85546875" customWidth="1"/>
    <col min="779" max="779" width="13.42578125" customWidth="1"/>
    <col min="780" max="780" width="14.140625" customWidth="1"/>
    <col min="781" max="781" width="14.5703125" customWidth="1"/>
    <col min="782" max="782" width="12.85546875" customWidth="1"/>
    <col min="783" max="783" width="14.5703125" customWidth="1"/>
    <col min="784" max="784" width="15.85546875" customWidth="1"/>
    <col min="785" max="785" width="12.7109375" customWidth="1"/>
    <col min="786" max="786" width="13.85546875" customWidth="1"/>
    <col min="787" max="787" width="14" customWidth="1"/>
    <col min="788" max="788" width="16.85546875" customWidth="1"/>
    <col min="789" max="789" width="17.85546875" customWidth="1"/>
    <col min="790" max="790" width="36.7109375" customWidth="1"/>
    <col min="1025" max="1025" width="2.85546875" customWidth="1"/>
    <col min="1026" max="1026" width="24.85546875" customWidth="1"/>
    <col min="1027" max="1027" width="22.28515625" customWidth="1"/>
    <col min="1028" max="1028" width="23.140625" customWidth="1"/>
    <col min="1029" max="1029" width="28" customWidth="1"/>
    <col min="1030" max="1030" width="21.42578125" customWidth="1"/>
    <col min="1031" max="1031" width="19.42578125" customWidth="1"/>
    <col min="1032" max="1032" width="18" customWidth="1"/>
    <col min="1033" max="1033" width="16.42578125" customWidth="1"/>
    <col min="1034" max="1034" width="14.85546875" customWidth="1"/>
    <col min="1035" max="1035" width="13.42578125" customWidth="1"/>
    <col min="1036" max="1036" width="14.140625" customWidth="1"/>
    <col min="1037" max="1037" width="14.5703125" customWidth="1"/>
    <col min="1038" max="1038" width="12.85546875" customWidth="1"/>
    <col min="1039" max="1039" width="14.5703125" customWidth="1"/>
    <col min="1040" max="1040" width="15.85546875" customWidth="1"/>
    <col min="1041" max="1041" width="12.7109375" customWidth="1"/>
    <col min="1042" max="1042" width="13.85546875" customWidth="1"/>
    <col min="1043" max="1043" width="14" customWidth="1"/>
    <col min="1044" max="1044" width="16.85546875" customWidth="1"/>
    <col min="1045" max="1045" width="17.85546875" customWidth="1"/>
    <col min="1046" max="1046" width="36.7109375" customWidth="1"/>
    <col min="1281" max="1281" width="2.85546875" customWidth="1"/>
    <col min="1282" max="1282" width="24.85546875" customWidth="1"/>
    <col min="1283" max="1283" width="22.28515625" customWidth="1"/>
    <col min="1284" max="1284" width="23.140625" customWidth="1"/>
    <col min="1285" max="1285" width="28" customWidth="1"/>
    <col min="1286" max="1286" width="21.42578125" customWidth="1"/>
    <col min="1287" max="1287" width="19.42578125" customWidth="1"/>
    <col min="1288" max="1288" width="18" customWidth="1"/>
    <col min="1289" max="1289" width="16.42578125" customWidth="1"/>
    <col min="1290" max="1290" width="14.85546875" customWidth="1"/>
    <col min="1291" max="1291" width="13.42578125" customWidth="1"/>
    <col min="1292" max="1292" width="14.140625" customWidth="1"/>
    <col min="1293" max="1293" width="14.5703125" customWidth="1"/>
    <col min="1294" max="1294" width="12.85546875" customWidth="1"/>
    <col min="1295" max="1295" width="14.5703125" customWidth="1"/>
    <col min="1296" max="1296" width="15.85546875" customWidth="1"/>
    <col min="1297" max="1297" width="12.7109375" customWidth="1"/>
    <col min="1298" max="1298" width="13.85546875" customWidth="1"/>
    <col min="1299" max="1299" width="14" customWidth="1"/>
    <col min="1300" max="1300" width="16.85546875" customWidth="1"/>
    <col min="1301" max="1301" width="17.85546875" customWidth="1"/>
    <col min="1302" max="1302" width="36.7109375" customWidth="1"/>
    <col min="1537" max="1537" width="2.85546875" customWidth="1"/>
    <col min="1538" max="1538" width="24.85546875" customWidth="1"/>
    <col min="1539" max="1539" width="22.28515625" customWidth="1"/>
    <col min="1540" max="1540" width="23.140625" customWidth="1"/>
    <col min="1541" max="1541" width="28" customWidth="1"/>
    <col min="1542" max="1542" width="21.42578125" customWidth="1"/>
    <col min="1543" max="1543" width="19.42578125" customWidth="1"/>
    <col min="1544" max="1544" width="18" customWidth="1"/>
    <col min="1545" max="1545" width="16.42578125" customWidth="1"/>
    <col min="1546" max="1546" width="14.85546875" customWidth="1"/>
    <col min="1547" max="1547" width="13.42578125" customWidth="1"/>
    <col min="1548" max="1548" width="14.140625" customWidth="1"/>
    <col min="1549" max="1549" width="14.5703125" customWidth="1"/>
    <col min="1550" max="1550" width="12.85546875" customWidth="1"/>
    <col min="1551" max="1551" width="14.5703125" customWidth="1"/>
    <col min="1552" max="1552" width="15.85546875" customWidth="1"/>
    <col min="1553" max="1553" width="12.7109375" customWidth="1"/>
    <col min="1554" max="1554" width="13.85546875" customWidth="1"/>
    <col min="1555" max="1555" width="14" customWidth="1"/>
    <col min="1556" max="1556" width="16.85546875" customWidth="1"/>
    <col min="1557" max="1557" width="17.85546875" customWidth="1"/>
    <col min="1558" max="1558" width="36.7109375" customWidth="1"/>
    <col min="1793" max="1793" width="2.85546875" customWidth="1"/>
    <col min="1794" max="1794" width="24.85546875" customWidth="1"/>
    <col min="1795" max="1795" width="22.28515625" customWidth="1"/>
    <col min="1796" max="1796" width="23.140625" customWidth="1"/>
    <col min="1797" max="1797" width="28" customWidth="1"/>
    <col min="1798" max="1798" width="21.42578125" customWidth="1"/>
    <col min="1799" max="1799" width="19.42578125" customWidth="1"/>
    <col min="1800" max="1800" width="18" customWidth="1"/>
    <col min="1801" max="1801" width="16.42578125" customWidth="1"/>
    <col min="1802" max="1802" width="14.85546875" customWidth="1"/>
    <col min="1803" max="1803" width="13.42578125" customWidth="1"/>
    <col min="1804" max="1804" width="14.140625" customWidth="1"/>
    <col min="1805" max="1805" width="14.5703125" customWidth="1"/>
    <col min="1806" max="1806" width="12.85546875" customWidth="1"/>
    <col min="1807" max="1807" width="14.5703125" customWidth="1"/>
    <col min="1808" max="1808" width="15.85546875" customWidth="1"/>
    <col min="1809" max="1809" width="12.7109375" customWidth="1"/>
    <col min="1810" max="1810" width="13.85546875" customWidth="1"/>
    <col min="1811" max="1811" width="14" customWidth="1"/>
    <col min="1812" max="1812" width="16.85546875" customWidth="1"/>
    <col min="1813" max="1813" width="17.85546875" customWidth="1"/>
    <col min="1814" max="1814" width="36.7109375" customWidth="1"/>
    <col min="2049" max="2049" width="2.85546875" customWidth="1"/>
    <col min="2050" max="2050" width="24.85546875" customWidth="1"/>
    <col min="2051" max="2051" width="22.28515625" customWidth="1"/>
    <col min="2052" max="2052" width="23.140625" customWidth="1"/>
    <col min="2053" max="2053" width="28" customWidth="1"/>
    <col min="2054" max="2054" width="21.42578125" customWidth="1"/>
    <col min="2055" max="2055" width="19.42578125" customWidth="1"/>
    <col min="2056" max="2056" width="18" customWidth="1"/>
    <col min="2057" max="2057" width="16.42578125" customWidth="1"/>
    <col min="2058" max="2058" width="14.85546875" customWidth="1"/>
    <col min="2059" max="2059" width="13.42578125" customWidth="1"/>
    <col min="2060" max="2060" width="14.140625" customWidth="1"/>
    <col min="2061" max="2061" width="14.5703125" customWidth="1"/>
    <col min="2062" max="2062" width="12.85546875" customWidth="1"/>
    <col min="2063" max="2063" width="14.5703125" customWidth="1"/>
    <col min="2064" max="2064" width="15.85546875" customWidth="1"/>
    <col min="2065" max="2065" width="12.7109375" customWidth="1"/>
    <col min="2066" max="2066" width="13.85546875" customWidth="1"/>
    <col min="2067" max="2067" width="14" customWidth="1"/>
    <col min="2068" max="2068" width="16.85546875" customWidth="1"/>
    <col min="2069" max="2069" width="17.85546875" customWidth="1"/>
    <col min="2070" max="2070" width="36.7109375" customWidth="1"/>
    <col min="2305" max="2305" width="2.85546875" customWidth="1"/>
    <col min="2306" max="2306" width="24.85546875" customWidth="1"/>
    <col min="2307" max="2307" width="22.28515625" customWidth="1"/>
    <col min="2308" max="2308" width="23.140625" customWidth="1"/>
    <col min="2309" max="2309" width="28" customWidth="1"/>
    <col min="2310" max="2310" width="21.42578125" customWidth="1"/>
    <col min="2311" max="2311" width="19.42578125" customWidth="1"/>
    <col min="2312" max="2312" width="18" customWidth="1"/>
    <col min="2313" max="2313" width="16.42578125" customWidth="1"/>
    <col min="2314" max="2314" width="14.85546875" customWidth="1"/>
    <col min="2315" max="2315" width="13.42578125" customWidth="1"/>
    <col min="2316" max="2316" width="14.140625" customWidth="1"/>
    <col min="2317" max="2317" width="14.5703125" customWidth="1"/>
    <col min="2318" max="2318" width="12.85546875" customWidth="1"/>
    <col min="2319" max="2319" width="14.5703125" customWidth="1"/>
    <col min="2320" max="2320" width="15.85546875" customWidth="1"/>
    <col min="2321" max="2321" width="12.7109375" customWidth="1"/>
    <col min="2322" max="2322" width="13.85546875" customWidth="1"/>
    <col min="2323" max="2323" width="14" customWidth="1"/>
    <col min="2324" max="2324" width="16.85546875" customWidth="1"/>
    <col min="2325" max="2325" width="17.85546875" customWidth="1"/>
    <col min="2326" max="2326" width="36.7109375" customWidth="1"/>
    <col min="2561" max="2561" width="2.85546875" customWidth="1"/>
    <col min="2562" max="2562" width="24.85546875" customWidth="1"/>
    <col min="2563" max="2563" width="22.28515625" customWidth="1"/>
    <col min="2564" max="2564" width="23.140625" customWidth="1"/>
    <col min="2565" max="2565" width="28" customWidth="1"/>
    <col min="2566" max="2566" width="21.42578125" customWidth="1"/>
    <col min="2567" max="2567" width="19.42578125" customWidth="1"/>
    <col min="2568" max="2568" width="18" customWidth="1"/>
    <col min="2569" max="2569" width="16.42578125" customWidth="1"/>
    <col min="2570" max="2570" width="14.85546875" customWidth="1"/>
    <col min="2571" max="2571" width="13.42578125" customWidth="1"/>
    <col min="2572" max="2572" width="14.140625" customWidth="1"/>
    <col min="2573" max="2573" width="14.5703125" customWidth="1"/>
    <col min="2574" max="2574" width="12.85546875" customWidth="1"/>
    <col min="2575" max="2575" width="14.5703125" customWidth="1"/>
    <col min="2576" max="2576" width="15.85546875" customWidth="1"/>
    <col min="2577" max="2577" width="12.7109375" customWidth="1"/>
    <col min="2578" max="2578" width="13.85546875" customWidth="1"/>
    <col min="2579" max="2579" width="14" customWidth="1"/>
    <col min="2580" max="2580" width="16.85546875" customWidth="1"/>
    <col min="2581" max="2581" width="17.85546875" customWidth="1"/>
    <col min="2582" max="2582" width="36.7109375" customWidth="1"/>
    <col min="2817" max="2817" width="2.85546875" customWidth="1"/>
    <col min="2818" max="2818" width="24.85546875" customWidth="1"/>
    <col min="2819" max="2819" width="22.28515625" customWidth="1"/>
    <col min="2820" max="2820" width="23.140625" customWidth="1"/>
    <col min="2821" max="2821" width="28" customWidth="1"/>
    <col min="2822" max="2822" width="21.42578125" customWidth="1"/>
    <col min="2823" max="2823" width="19.42578125" customWidth="1"/>
    <col min="2824" max="2824" width="18" customWidth="1"/>
    <col min="2825" max="2825" width="16.42578125" customWidth="1"/>
    <col min="2826" max="2826" width="14.85546875" customWidth="1"/>
    <col min="2827" max="2827" width="13.42578125" customWidth="1"/>
    <col min="2828" max="2828" width="14.140625" customWidth="1"/>
    <col min="2829" max="2829" width="14.5703125" customWidth="1"/>
    <col min="2830" max="2830" width="12.85546875" customWidth="1"/>
    <col min="2831" max="2831" width="14.5703125" customWidth="1"/>
    <col min="2832" max="2832" width="15.85546875" customWidth="1"/>
    <col min="2833" max="2833" width="12.7109375" customWidth="1"/>
    <col min="2834" max="2834" width="13.85546875" customWidth="1"/>
    <col min="2835" max="2835" width="14" customWidth="1"/>
    <col min="2836" max="2836" width="16.85546875" customWidth="1"/>
    <col min="2837" max="2837" width="17.85546875" customWidth="1"/>
    <col min="2838" max="2838" width="36.7109375" customWidth="1"/>
    <col min="3073" max="3073" width="2.85546875" customWidth="1"/>
    <col min="3074" max="3074" width="24.85546875" customWidth="1"/>
    <col min="3075" max="3075" width="22.28515625" customWidth="1"/>
    <col min="3076" max="3076" width="23.140625" customWidth="1"/>
    <col min="3077" max="3077" width="28" customWidth="1"/>
    <col min="3078" max="3078" width="21.42578125" customWidth="1"/>
    <col min="3079" max="3079" width="19.42578125" customWidth="1"/>
    <col min="3080" max="3080" width="18" customWidth="1"/>
    <col min="3081" max="3081" width="16.42578125" customWidth="1"/>
    <col min="3082" max="3082" width="14.85546875" customWidth="1"/>
    <col min="3083" max="3083" width="13.42578125" customWidth="1"/>
    <col min="3084" max="3084" width="14.140625" customWidth="1"/>
    <col min="3085" max="3085" width="14.5703125" customWidth="1"/>
    <col min="3086" max="3086" width="12.85546875" customWidth="1"/>
    <col min="3087" max="3087" width="14.5703125" customWidth="1"/>
    <col min="3088" max="3088" width="15.85546875" customWidth="1"/>
    <col min="3089" max="3089" width="12.7109375" customWidth="1"/>
    <col min="3090" max="3090" width="13.85546875" customWidth="1"/>
    <col min="3091" max="3091" width="14" customWidth="1"/>
    <col min="3092" max="3092" width="16.85546875" customWidth="1"/>
    <col min="3093" max="3093" width="17.85546875" customWidth="1"/>
    <col min="3094" max="3094" width="36.7109375" customWidth="1"/>
    <col min="3329" max="3329" width="2.85546875" customWidth="1"/>
    <col min="3330" max="3330" width="24.85546875" customWidth="1"/>
    <col min="3331" max="3331" width="22.28515625" customWidth="1"/>
    <col min="3332" max="3332" width="23.140625" customWidth="1"/>
    <col min="3333" max="3333" width="28" customWidth="1"/>
    <col min="3334" max="3334" width="21.42578125" customWidth="1"/>
    <col min="3335" max="3335" width="19.42578125" customWidth="1"/>
    <col min="3336" max="3336" width="18" customWidth="1"/>
    <col min="3337" max="3337" width="16.42578125" customWidth="1"/>
    <col min="3338" max="3338" width="14.85546875" customWidth="1"/>
    <col min="3339" max="3339" width="13.42578125" customWidth="1"/>
    <col min="3340" max="3340" width="14.140625" customWidth="1"/>
    <col min="3341" max="3341" width="14.5703125" customWidth="1"/>
    <col min="3342" max="3342" width="12.85546875" customWidth="1"/>
    <col min="3343" max="3343" width="14.5703125" customWidth="1"/>
    <col min="3344" max="3344" width="15.85546875" customWidth="1"/>
    <col min="3345" max="3345" width="12.7109375" customWidth="1"/>
    <col min="3346" max="3346" width="13.85546875" customWidth="1"/>
    <col min="3347" max="3347" width="14" customWidth="1"/>
    <col min="3348" max="3348" width="16.85546875" customWidth="1"/>
    <col min="3349" max="3349" width="17.85546875" customWidth="1"/>
    <col min="3350" max="3350" width="36.7109375" customWidth="1"/>
    <col min="3585" max="3585" width="2.85546875" customWidth="1"/>
    <col min="3586" max="3586" width="24.85546875" customWidth="1"/>
    <col min="3587" max="3587" width="22.28515625" customWidth="1"/>
    <col min="3588" max="3588" width="23.140625" customWidth="1"/>
    <col min="3589" max="3589" width="28" customWidth="1"/>
    <col min="3590" max="3590" width="21.42578125" customWidth="1"/>
    <col min="3591" max="3591" width="19.42578125" customWidth="1"/>
    <col min="3592" max="3592" width="18" customWidth="1"/>
    <col min="3593" max="3593" width="16.42578125" customWidth="1"/>
    <col min="3594" max="3594" width="14.85546875" customWidth="1"/>
    <col min="3595" max="3595" width="13.42578125" customWidth="1"/>
    <col min="3596" max="3596" width="14.140625" customWidth="1"/>
    <col min="3597" max="3597" width="14.5703125" customWidth="1"/>
    <col min="3598" max="3598" width="12.85546875" customWidth="1"/>
    <col min="3599" max="3599" width="14.5703125" customWidth="1"/>
    <col min="3600" max="3600" width="15.85546875" customWidth="1"/>
    <col min="3601" max="3601" width="12.7109375" customWidth="1"/>
    <col min="3602" max="3602" width="13.85546875" customWidth="1"/>
    <col min="3603" max="3603" width="14" customWidth="1"/>
    <col min="3604" max="3604" width="16.85546875" customWidth="1"/>
    <col min="3605" max="3605" width="17.85546875" customWidth="1"/>
    <col min="3606" max="3606" width="36.7109375" customWidth="1"/>
    <col min="3841" max="3841" width="2.85546875" customWidth="1"/>
    <col min="3842" max="3842" width="24.85546875" customWidth="1"/>
    <col min="3843" max="3843" width="22.28515625" customWidth="1"/>
    <col min="3844" max="3844" width="23.140625" customWidth="1"/>
    <col min="3845" max="3845" width="28" customWidth="1"/>
    <col min="3846" max="3846" width="21.42578125" customWidth="1"/>
    <col min="3847" max="3847" width="19.42578125" customWidth="1"/>
    <col min="3848" max="3848" width="18" customWidth="1"/>
    <col min="3849" max="3849" width="16.42578125" customWidth="1"/>
    <col min="3850" max="3850" width="14.85546875" customWidth="1"/>
    <col min="3851" max="3851" width="13.42578125" customWidth="1"/>
    <col min="3852" max="3852" width="14.140625" customWidth="1"/>
    <col min="3853" max="3853" width="14.5703125" customWidth="1"/>
    <col min="3854" max="3854" width="12.85546875" customWidth="1"/>
    <col min="3855" max="3855" width="14.5703125" customWidth="1"/>
    <col min="3856" max="3856" width="15.85546875" customWidth="1"/>
    <col min="3857" max="3857" width="12.7109375" customWidth="1"/>
    <col min="3858" max="3858" width="13.85546875" customWidth="1"/>
    <col min="3859" max="3859" width="14" customWidth="1"/>
    <col min="3860" max="3860" width="16.85546875" customWidth="1"/>
    <col min="3861" max="3861" width="17.85546875" customWidth="1"/>
    <col min="3862" max="3862" width="36.7109375" customWidth="1"/>
    <col min="4097" max="4097" width="2.85546875" customWidth="1"/>
    <col min="4098" max="4098" width="24.85546875" customWidth="1"/>
    <col min="4099" max="4099" width="22.28515625" customWidth="1"/>
    <col min="4100" max="4100" width="23.140625" customWidth="1"/>
    <col min="4101" max="4101" width="28" customWidth="1"/>
    <col min="4102" max="4102" width="21.42578125" customWidth="1"/>
    <col min="4103" max="4103" width="19.42578125" customWidth="1"/>
    <col min="4104" max="4104" width="18" customWidth="1"/>
    <col min="4105" max="4105" width="16.42578125" customWidth="1"/>
    <col min="4106" max="4106" width="14.85546875" customWidth="1"/>
    <col min="4107" max="4107" width="13.42578125" customWidth="1"/>
    <col min="4108" max="4108" width="14.140625" customWidth="1"/>
    <col min="4109" max="4109" width="14.5703125" customWidth="1"/>
    <col min="4110" max="4110" width="12.85546875" customWidth="1"/>
    <col min="4111" max="4111" width="14.5703125" customWidth="1"/>
    <col min="4112" max="4112" width="15.85546875" customWidth="1"/>
    <col min="4113" max="4113" width="12.7109375" customWidth="1"/>
    <col min="4114" max="4114" width="13.85546875" customWidth="1"/>
    <col min="4115" max="4115" width="14" customWidth="1"/>
    <col min="4116" max="4116" width="16.85546875" customWidth="1"/>
    <col min="4117" max="4117" width="17.85546875" customWidth="1"/>
    <col min="4118" max="4118" width="36.7109375" customWidth="1"/>
    <col min="4353" max="4353" width="2.85546875" customWidth="1"/>
    <col min="4354" max="4354" width="24.85546875" customWidth="1"/>
    <col min="4355" max="4355" width="22.28515625" customWidth="1"/>
    <col min="4356" max="4356" width="23.140625" customWidth="1"/>
    <col min="4357" max="4357" width="28" customWidth="1"/>
    <col min="4358" max="4358" width="21.42578125" customWidth="1"/>
    <col min="4359" max="4359" width="19.42578125" customWidth="1"/>
    <col min="4360" max="4360" width="18" customWidth="1"/>
    <col min="4361" max="4361" width="16.42578125" customWidth="1"/>
    <col min="4362" max="4362" width="14.85546875" customWidth="1"/>
    <col min="4363" max="4363" width="13.42578125" customWidth="1"/>
    <col min="4364" max="4364" width="14.140625" customWidth="1"/>
    <col min="4365" max="4365" width="14.5703125" customWidth="1"/>
    <col min="4366" max="4366" width="12.85546875" customWidth="1"/>
    <col min="4367" max="4367" width="14.5703125" customWidth="1"/>
    <col min="4368" max="4368" width="15.85546875" customWidth="1"/>
    <col min="4369" max="4369" width="12.7109375" customWidth="1"/>
    <col min="4370" max="4370" width="13.85546875" customWidth="1"/>
    <col min="4371" max="4371" width="14" customWidth="1"/>
    <col min="4372" max="4372" width="16.85546875" customWidth="1"/>
    <col min="4373" max="4373" width="17.85546875" customWidth="1"/>
    <col min="4374" max="4374" width="36.7109375" customWidth="1"/>
    <col min="4609" max="4609" width="2.85546875" customWidth="1"/>
    <col min="4610" max="4610" width="24.85546875" customWidth="1"/>
    <col min="4611" max="4611" width="22.28515625" customWidth="1"/>
    <col min="4612" max="4612" width="23.140625" customWidth="1"/>
    <col min="4613" max="4613" width="28" customWidth="1"/>
    <col min="4614" max="4614" width="21.42578125" customWidth="1"/>
    <col min="4615" max="4615" width="19.42578125" customWidth="1"/>
    <col min="4616" max="4616" width="18" customWidth="1"/>
    <col min="4617" max="4617" width="16.42578125" customWidth="1"/>
    <col min="4618" max="4618" width="14.85546875" customWidth="1"/>
    <col min="4619" max="4619" width="13.42578125" customWidth="1"/>
    <col min="4620" max="4620" width="14.140625" customWidth="1"/>
    <col min="4621" max="4621" width="14.5703125" customWidth="1"/>
    <col min="4622" max="4622" width="12.85546875" customWidth="1"/>
    <col min="4623" max="4623" width="14.5703125" customWidth="1"/>
    <col min="4624" max="4624" width="15.85546875" customWidth="1"/>
    <col min="4625" max="4625" width="12.7109375" customWidth="1"/>
    <col min="4626" max="4626" width="13.85546875" customWidth="1"/>
    <col min="4627" max="4627" width="14" customWidth="1"/>
    <col min="4628" max="4628" width="16.85546875" customWidth="1"/>
    <col min="4629" max="4629" width="17.85546875" customWidth="1"/>
    <col min="4630" max="4630" width="36.7109375" customWidth="1"/>
    <col min="4865" max="4865" width="2.85546875" customWidth="1"/>
    <col min="4866" max="4866" width="24.85546875" customWidth="1"/>
    <col min="4867" max="4867" width="22.28515625" customWidth="1"/>
    <col min="4868" max="4868" width="23.140625" customWidth="1"/>
    <col min="4869" max="4869" width="28" customWidth="1"/>
    <col min="4870" max="4870" width="21.42578125" customWidth="1"/>
    <col min="4871" max="4871" width="19.42578125" customWidth="1"/>
    <col min="4872" max="4872" width="18" customWidth="1"/>
    <col min="4873" max="4873" width="16.42578125" customWidth="1"/>
    <col min="4874" max="4874" width="14.85546875" customWidth="1"/>
    <col min="4875" max="4875" width="13.42578125" customWidth="1"/>
    <col min="4876" max="4876" width="14.140625" customWidth="1"/>
    <col min="4877" max="4877" width="14.5703125" customWidth="1"/>
    <col min="4878" max="4878" width="12.85546875" customWidth="1"/>
    <col min="4879" max="4879" width="14.5703125" customWidth="1"/>
    <col min="4880" max="4880" width="15.85546875" customWidth="1"/>
    <col min="4881" max="4881" width="12.7109375" customWidth="1"/>
    <col min="4882" max="4882" width="13.85546875" customWidth="1"/>
    <col min="4883" max="4883" width="14" customWidth="1"/>
    <col min="4884" max="4884" width="16.85546875" customWidth="1"/>
    <col min="4885" max="4885" width="17.85546875" customWidth="1"/>
    <col min="4886" max="4886" width="36.7109375" customWidth="1"/>
    <col min="5121" max="5121" width="2.85546875" customWidth="1"/>
    <col min="5122" max="5122" width="24.85546875" customWidth="1"/>
    <col min="5123" max="5123" width="22.28515625" customWidth="1"/>
    <col min="5124" max="5124" width="23.140625" customWidth="1"/>
    <col min="5125" max="5125" width="28" customWidth="1"/>
    <col min="5126" max="5126" width="21.42578125" customWidth="1"/>
    <col min="5127" max="5127" width="19.42578125" customWidth="1"/>
    <col min="5128" max="5128" width="18" customWidth="1"/>
    <col min="5129" max="5129" width="16.42578125" customWidth="1"/>
    <col min="5130" max="5130" width="14.85546875" customWidth="1"/>
    <col min="5131" max="5131" width="13.42578125" customWidth="1"/>
    <col min="5132" max="5132" width="14.140625" customWidth="1"/>
    <col min="5133" max="5133" width="14.5703125" customWidth="1"/>
    <col min="5134" max="5134" width="12.85546875" customWidth="1"/>
    <col min="5135" max="5135" width="14.5703125" customWidth="1"/>
    <col min="5136" max="5136" width="15.85546875" customWidth="1"/>
    <col min="5137" max="5137" width="12.7109375" customWidth="1"/>
    <col min="5138" max="5138" width="13.85546875" customWidth="1"/>
    <col min="5139" max="5139" width="14" customWidth="1"/>
    <col min="5140" max="5140" width="16.85546875" customWidth="1"/>
    <col min="5141" max="5141" width="17.85546875" customWidth="1"/>
    <col min="5142" max="5142" width="36.7109375" customWidth="1"/>
    <col min="5377" max="5377" width="2.85546875" customWidth="1"/>
    <col min="5378" max="5378" width="24.85546875" customWidth="1"/>
    <col min="5379" max="5379" width="22.28515625" customWidth="1"/>
    <col min="5380" max="5380" width="23.140625" customWidth="1"/>
    <col min="5381" max="5381" width="28" customWidth="1"/>
    <col min="5382" max="5382" width="21.42578125" customWidth="1"/>
    <col min="5383" max="5383" width="19.42578125" customWidth="1"/>
    <col min="5384" max="5384" width="18" customWidth="1"/>
    <col min="5385" max="5385" width="16.42578125" customWidth="1"/>
    <col min="5386" max="5386" width="14.85546875" customWidth="1"/>
    <col min="5387" max="5387" width="13.42578125" customWidth="1"/>
    <col min="5388" max="5388" width="14.140625" customWidth="1"/>
    <col min="5389" max="5389" width="14.5703125" customWidth="1"/>
    <col min="5390" max="5390" width="12.85546875" customWidth="1"/>
    <col min="5391" max="5391" width="14.5703125" customWidth="1"/>
    <col min="5392" max="5392" width="15.85546875" customWidth="1"/>
    <col min="5393" max="5393" width="12.7109375" customWidth="1"/>
    <col min="5394" max="5394" width="13.85546875" customWidth="1"/>
    <col min="5395" max="5395" width="14" customWidth="1"/>
    <col min="5396" max="5396" width="16.85546875" customWidth="1"/>
    <col min="5397" max="5397" width="17.85546875" customWidth="1"/>
    <col min="5398" max="5398" width="36.7109375" customWidth="1"/>
    <col min="5633" max="5633" width="2.85546875" customWidth="1"/>
    <col min="5634" max="5634" width="24.85546875" customWidth="1"/>
    <col min="5635" max="5635" width="22.28515625" customWidth="1"/>
    <col min="5636" max="5636" width="23.140625" customWidth="1"/>
    <col min="5637" max="5637" width="28" customWidth="1"/>
    <col min="5638" max="5638" width="21.42578125" customWidth="1"/>
    <col min="5639" max="5639" width="19.42578125" customWidth="1"/>
    <col min="5640" max="5640" width="18" customWidth="1"/>
    <col min="5641" max="5641" width="16.42578125" customWidth="1"/>
    <col min="5642" max="5642" width="14.85546875" customWidth="1"/>
    <col min="5643" max="5643" width="13.42578125" customWidth="1"/>
    <col min="5644" max="5644" width="14.140625" customWidth="1"/>
    <col min="5645" max="5645" width="14.5703125" customWidth="1"/>
    <col min="5646" max="5646" width="12.85546875" customWidth="1"/>
    <col min="5647" max="5647" width="14.5703125" customWidth="1"/>
    <col min="5648" max="5648" width="15.85546875" customWidth="1"/>
    <col min="5649" max="5649" width="12.7109375" customWidth="1"/>
    <col min="5650" max="5650" width="13.85546875" customWidth="1"/>
    <col min="5651" max="5651" width="14" customWidth="1"/>
    <col min="5652" max="5652" width="16.85546875" customWidth="1"/>
    <col min="5653" max="5653" width="17.85546875" customWidth="1"/>
    <col min="5654" max="5654" width="36.7109375" customWidth="1"/>
    <col min="5889" max="5889" width="2.85546875" customWidth="1"/>
    <col min="5890" max="5890" width="24.85546875" customWidth="1"/>
    <col min="5891" max="5891" width="22.28515625" customWidth="1"/>
    <col min="5892" max="5892" width="23.140625" customWidth="1"/>
    <col min="5893" max="5893" width="28" customWidth="1"/>
    <col min="5894" max="5894" width="21.42578125" customWidth="1"/>
    <col min="5895" max="5895" width="19.42578125" customWidth="1"/>
    <col min="5896" max="5896" width="18" customWidth="1"/>
    <col min="5897" max="5897" width="16.42578125" customWidth="1"/>
    <col min="5898" max="5898" width="14.85546875" customWidth="1"/>
    <col min="5899" max="5899" width="13.42578125" customWidth="1"/>
    <col min="5900" max="5900" width="14.140625" customWidth="1"/>
    <col min="5901" max="5901" width="14.5703125" customWidth="1"/>
    <col min="5902" max="5902" width="12.85546875" customWidth="1"/>
    <col min="5903" max="5903" width="14.5703125" customWidth="1"/>
    <col min="5904" max="5904" width="15.85546875" customWidth="1"/>
    <col min="5905" max="5905" width="12.7109375" customWidth="1"/>
    <col min="5906" max="5906" width="13.85546875" customWidth="1"/>
    <col min="5907" max="5907" width="14" customWidth="1"/>
    <col min="5908" max="5908" width="16.85546875" customWidth="1"/>
    <col min="5909" max="5909" width="17.85546875" customWidth="1"/>
    <col min="5910" max="5910" width="36.7109375" customWidth="1"/>
    <col min="6145" max="6145" width="2.85546875" customWidth="1"/>
    <col min="6146" max="6146" width="24.85546875" customWidth="1"/>
    <col min="6147" max="6147" width="22.28515625" customWidth="1"/>
    <col min="6148" max="6148" width="23.140625" customWidth="1"/>
    <col min="6149" max="6149" width="28" customWidth="1"/>
    <col min="6150" max="6150" width="21.42578125" customWidth="1"/>
    <col min="6151" max="6151" width="19.42578125" customWidth="1"/>
    <col min="6152" max="6152" width="18" customWidth="1"/>
    <col min="6153" max="6153" width="16.42578125" customWidth="1"/>
    <col min="6154" max="6154" width="14.85546875" customWidth="1"/>
    <col min="6155" max="6155" width="13.42578125" customWidth="1"/>
    <col min="6156" max="6156" width="14.140625" customWidth="1"/>
    <col min="6157" max="6157" width="14.5703125" customWidth="1"/>
    <col min="6158" max="6158" width="12.85546875" customWidth="1"/>
    <col min="6159" max="6159" width="14.5703125" customWidth="1"/>
    <col min="6160" max="6160" width="15.85546875" customWidth="1"/>
    <col min="6161" max="6161" width="12.7109375" customWidth="1"/>
    <col min="6162" max="6162" width="13.85546875" customWidth="1"/>
    <col min="6163" max="6163" width="14" customWidth="1"/>
    <col min="6164" max="6164" width="16.85546875" customWidth="1"/>
    <col min="6165" max="6165" width="17.85546875" customWidth="1"/>
    <col min="6166" max="6166" width="36.7109375" customWidth="1"/>
    <col min="6401" max="6401" width="2.85546875" customWidth="1"/>
    <col min="6402" max="6402" width="24.85546875" customWidth="1"/>
    <col min="6403" max="6403" width="22.28515625" customWidth="1"/>
    <col min="6404" max="6404" width="23.140625" customWidth="1"/>
    <col min="6405" max="6405" width="28" customWidth="1"/>
    <col min="6406" max="6406" width="21.42578125" customWidth="1"/>
    <col min="6407" max="6407" width="19.42578125" customWidth="1"/>
    <col min="6408" max="6408" width="18" customWidth="1"/>
    <col min="6409" max="6409" width="16.42578125" customWidth="1"/>
    <col min="6410" max="6410" width="14.85546875" customWidth="1"/>
    <col min="6411" max="6411" width="13.42578125" customWidth="1"/>
    <col min="6412" max="6412" width="14.140625" customWidth="1"/>
    <col min="6413" max="6413" width="14.5703125" customWidth="1"/>
    <col min="6414" max="6414" width="12.85546875" customWidth="1"/>
    <col min="6415" max="6415" width="14.5703125" customWidth="1"/>
    <col min="6416" max="6416" width="15.85546875" customWidth="1"/>
    <col min="6417" max="6417" width="12.7109375" customWidth="1"/>
    <col min="6418" max="6418" width="13.85546875" customWidth="1"/>
    <col min="6419" max="6419" width="14" customWidth="1"/>
    <col min="6420" max="6420" width="16.85546875" customWidth="1"/>
    <col min="6421" max="6421" width="17.85546875" customWidth="1"/>
    <col min="6422" max="6422" width="36.7109375" customWidth="1"/>
    <col min="6657" max="6657" width="2.85546875" customWidth="1"/>
    <col min="6658" max="6658" width="24.85546875" customWidth="1"/>
    <col min="6659" max="6659" width="22.28515625" customWidth="1"/>
    <col min="6660" max="6660" width="23.140625" customWidth="1"/>
    <col min="6661" max="6661" width="28" customWidth="1"/>
    <col min="6662" max="6662" width="21.42578125" customWidth="1"/>
    <col min="6663" max="6663" width="19.42578125" customWidth="1"/>
    <col min="6664" max="6664" width="18" customWidth="1"/>
    <col min="6665" max="6665" width="16.42578125" customWidth="1"/>
    <col min="6666" max="6666" width="14.85546875" customWidth="1"/>
    <col min="6667" max="6667" width="13.42578125" customWidth="1"/>
    <col min="6668" max="6668" width="14.140625" customWidth="1"/>
    <col min="6669" max="6669" width="14.5703125" customWidth="1"/>
    <col min="6670" max="6670" width="12.85546875" customWidth="1"/>
    <col min="6671" max="6671" width="14.5703125" customWidth="1"/>
    <col min="6672" max="6672" width="15.85546875" customWidth="1"/>
    <col min="6673" max="6673" width="12.7109375" customWidth="1"/>
    <col min="6674" max="6674" width="13.85546875" customWidth="1"/>
    <col min="6675" max="6675" width="14" customWidth="1"/>
    <col min="6676" max="6676" width="16.85546875" customWidth="1"/>
    <col min="6677" max="6677" width="17.85546875" customWidth="1"/>
    <col min="6678" max="6678" width="36.7109375" customWidth="1"/>
    <col min="6913" max="6913" width="2.85546875" customWidth="1"/>
    <col min="6914" max="6914" width="24.85546875" customWidth="1"/>
    <col min="6915" max="6915" width="22.28515625" customWidth="1"/>
    <col min="6916" max="6916" width="23.140625" customWidth="1"/>
    <col min="6917" max="6917" width="28" customWidth="1"/>
    <col min="6918" max="6918" width="21.42578125" customWidth="1"/>
    <col min="6919" max="6919" width="19.42578125" customWidth="1"/>
    <col min="6920" max="6920" width="18" customWidth="1"/>
    <col min="6921" max="6921" width="16.42578125" customWidth="1"/>
    <col min="6922" max="6922" width="14.85546875" customWidth="1"/>
    <col min="6923" max="6923" width="13.42578125" customWidth="1"/>
    <col min="6924" max="6924" width="14.140625" customWidth="1"/>
    <col min="6925" max="6925" width="14.5703125" customWidth="1"/>
    <col min="6926" max="6926" width="12.85546875" customWidth="1"/>
    <col min="6927" max="6927" width="14.5703125" customWidth="1"/>
    <col min="6928" max="6928" width="15.85546875" customWidth="1"/>
    <col min="6929" max="6929" width="12.7109375" customWidth="1"/>
    <col min="6930" max="6930" width="13.85546875" customWidth="1"/>
    <col min="6931" max="6931" width="14" customWidth="1"/>
    <col min="6932" max="6932" width="16.85546875" customWidth="1"/>
    <col min="6933" max="6933" width="17.85546875" customWidth="1"/>
    <col min="6934" max="6934" width="36.7109375" customWidth="1"/>
    <col min="7169" max="7169" width="2.85546875" customWidth="1"/>
    <col min="7170" max="7170" width="24.85546875" customWidth="1"/>
    <col min="7171" max="7171" width="22.28515625" customWidth="1"/>
    <col min="7172" max="7172" width="23.140625" customWidth="1"/>
    <col min="7173" max="7173" width="28" customWidth="1"/>
    <col min="7174" max="7174" width="21.42578125" customWidth="1"/>
    <col min="7175" max="7175" width="19.42578125" customWidth="1"/>
    <col min="7176" max="7176" width="18" customWidth="1"/>
    <col min="7177" max="7177" width="16.42578125" customWidth="1"/>
    <col min="7178" max="7178" width="14.85546875" customWidth="1"/>
    <col min="7179" max="7179" width="13.42578125" customWidth="1"/>
    <col min="7180" max="7180" width="14.140625" customWidth="1"/>
    <col min="7181" max="7181" width="14.5703125" customWidth="1"/>
    <col min="7182" max="7182" width="12.85546875" customWidth="1"/>
    <col min="7183" max="7183" width="14.5703125" customWidth="1"/>
    <col min="7184" max="7184" width="15.85546875" customWidth="1"/>
    <col min="7185" max="7185" width="12.7109375" customWidth="1"/>
    <col min="7186" max="7186" width="13.85546875" customWidth="1"/>
    <col min="7187" max="7187" width="14" customWidth="1"/>
    <col min="7188" max="7188" width="16.85546875" customWidth="1"/>
    <col min="7189" max="7189" width="17.85546875" customWidth="1"/>
    <col min="7190" max="7190" width="36.7109375" customWidth="1"/>
    <col min="7425" max="7425" width="2.85546875" customWidth="1"/>
    <col min="7426" max="7426" width="24.85546875" customWidth="1"/>
    <col min="7427" max="7427" width="22.28515625" customWidth="1"/>
    <col min="7428" max="7428" width="23.140625" customWidth="1"/>
    <col min="7429" max="7429" width="28" customWidth="1"/>
    <col min="7430" max="7430" width="21.42578125" customWidth="1"/>
    <col min="7431" max="7431" width="19.42578125" customWidth="1"/>
    <col min="7432" max="7432" width="18" customWidth="1"/>
    <col min="7433" max="7433" width="16.42578125" customWidth="1"/>
    <col min="7434" max="7434" width="14.85546875" customWidth="1"/>
    <col min="7435" max="7435" width="13.42578125" customWidth="1"/>
    <col min="7436" max="7436" width="14.140625" customWidth="1"/>
    <col min="7437" max="7437" width="14.5703125" customWidth="1"/>
    <col min="7438" max="7438" width="12.85546875" customWidth="1"/>
    <col min="7439" max="7439" width="14.5703125" customWidth="1"/>
    <col min="7440" max="7440" width="15.85546875" customWidth="1"/>
    <col min="7441" max="7441" width="12.7109375" customWidth="1"/>
    <col min="7442" max="7442" width="13.85546875" customWidth="1"/>
    <col min="7443" max="7443" width="14" customWidth="1"/>
    <col min="7444" max="7444" width="16.85546875" customWidth="1"/>
    <col min="7445" max="7445" width="17.85546875" customWidth="1"/>
    <col min="7446" max="7446" width="36.7109375" customWidth="1"/>
    <col min="7681" max="7681" width="2.85546875" customWidth="1"/>
    <col min="7682" max="7682" width="24.85546875" customWidth="1"/>
    <col min="7683" max="7683" width="22.28515625" customWidth="1"/>
    <col min="7684" max="7684" width="23.140625" customWidth="1"/>
    <col min="7685" max="7685" width="28" customWidth="1"/>
    <col min="7686" max="7686" width="21.42578125" customWidth="1"/>
    <col min="7687" max="7687" width="19.42578125" customWidth="1"/>
    <col min="7688" max="7688" width="18" customWidth="1"/>
    <col min="7689" max="7689" width="16.42578125" customWidth="1"/>
    <col min="7690" max="7690" width="14.85546875" customWidth="1"/>
    <col min="7691" max="7691" width="13.42578125" customWidth="1"/>
    <col min="7692" max="7692" width="14.140625" customWidth="1"/>
    <col min="7693" max="7693" width="14.5703125" customWidth="1"/>
    <col min="7694" max="7694" width="12.85546875" customWidth="1"/>
    <col min="7695" max="7695" width="14.5703125" customWidth="1"/>
    <col min="7696" max="7696" width="15.85546875" customWidth="1"/>
    <col min="7697" max="7697" width="12.7109375" customWidth="1"/>
    <col min="7698" max="7698" width="13.85546875" customWidth="1"/>
    <col min="7699" max="7699" width="14" customWidth="1"/>
    <col min="7700" max="7700" width="16.85546875" customWidth="1"/>
    <col min="7701" max="7701" width="17.85546875" customWidth="1"/>
    <col min="7702" max="7702" width="36.7109375" customWidth="1"/>
    <col min="7937" max="7937" width="2.85546875" customWidth="1"/>
    <col min="7938" max="7938" width="24.85546875" customWidth="1"/>
    <col min="7939" max="7939" width="22.28515625" customWidth="1"/>
    <col min="7940" max="7940" width="23.140625" customWidth="1"/>
    <col min="7941" max="7941" width="28" customWidth="1"/>
    <col min="7942" max="7942" width="21.42578125" customWidth="1"/>
    <col min="7943" max="7943" width="19.42578125" customWidth="1"/>
    <col min="7944" max="7944" width="18" customWidth="1"/>
    <col min="7945" max="7945" width="16.42578125" customWidth="1"/>
    <col min="7946" max="7946" width="14.85546875" customWidth="1"/>
    <col min="7947" max="7947" width="13.42578125" customWidth="1"/>
    <col min="7948" max="7948" width="14.140625" customWidth="1"/>
    <col min="7949" max="7949" width="14.5703125" customWidth="1"/>
    <col min="7950" max="7950" width="12.85546875" customWidth="1"/>
    <col min="7951" max="7951" width="14.5703125" customWidth="1"/>
    <col min="7952" max="7952" width="15.85546875" customWidth="1"/>
    <col min="7953" max="7953" width="12.7109375" customWidth="1"/>
    <col min="7954" max="7954" width="13.85546875" customWidth="1"/>
    <col min="7955" max="7955" width="14" customWidth="1"/>
    <col min="7956" max="7956" width="16.85546875" customWidth="1"/>
    <col min="7957" max="7957" width="17.85546875" customWidth="1"/>
    <col min="7958" max="7958" width="36.7109375" customWidth="1"/>
    <col min="8193" max="8193" width="2.85546875" customWidth="1"/>
    <col min="8194" max="8194" width="24.85546875" customWidth="1"/>
    <col min="8195" max="8195" width="22.28515625" customWidth="1"/>
    <col min="8196" max="8196" width="23.140625" customWidth="1"/>
    <col min="8197" max="8197" width="28" customWidth="1"/>
    <col min="8198" max="8198" width="21.42578125" customWidth="1"/>
    <col min="8199" max="8199" width="19.42578125" customWidth="1"/>
    <col min="8200" max="8200" width="18" customWidth="1"/>
    <col min="8201" max="8201" width="16.42578125" customWidth="1"/>
    <col min="8202" max="8202" width="14.85546875" customWidth="1"/>
    <col min="8203" max="8203" width="13.42578125" customWidth="1"/>
    <col min="8204" max="8204" width="14.140625" customWidth="1"/>
    <col min="8205" max="8205" width="14.5703125" customWidth="1"/>
    <col min="8206" max="8206" width="12.85546875" customWidth="1"/>
    <col min="8207" max="8207" width="14.5703125" customWidth="1"/>
    <col min="8208" max="8208" width="15.85546875" customWidth="1"/>
    <col min="8209" max="8209" width="12.7109375" customWidth="1"/>
    <col min="8210" max="8210" width="13.85546875" customWidth="1"/>
    <col min="8211" max="8211" width="14" customWidth="1"/>
    <col min="8212" max="8212" width="16.85546875" customWidth="1"/>
    <col min="8213" max="8213" width="17.85546875" customWidth="1"/>
    <col min="8214" max="8214" width="36.7109375" customWidth="1"/>
    <col min="8449" max="8449" width="2.85546875" customWidth="1"/>
    <col min="8450" max="8450" width="24.85546875" customWidth="1"/>
    <col min="8451" max="8451" width="22.28515625" customWidth="1"/>
    <col min="8452" max="8452" width="23.140625" customWidth="1"/>
    <col min="8453" max="8453" width="28" customWidth="1"/>
    <col min="8454" max="8454" width="21.42578125" customWidth="1"/>
    <col min="8455" max="8455" width="19.42578125" customWidth="1"/>
    <col min="8456" max="8456" width="18" customWidth="1"/>
    <col min="8457" max="8457" width="16.42578125" customWidth="1"/>
    <col min="8458" max="8458" width="14.85546875" customWidth="1"/>
    <col min="8459" max="8459" width="13.42578125" customWidth="1"/>
    <col min="8460" max="8460" width="14.140625" customWidth="1"/>
    <col min="8461" max="8461" width="14.5703125" customWidth="1"/>
    <col min="8462" max="8462" width="12.85546875" customWidth="1"/>
    <col min="8463" max="8463" width="14.5703125" customWidth="1"/>
    <col min="8464" max="8464" width="15.85546875" customWidth="1"/>
    <col min="8465" max="8465" width="12.7109375" customWidth="1"/>
    <col min="8466" max="8466" width="13.85546875" customWidth="1"/>
    <col min="8467" max="8467" width="14" customWidth="1"/>
    <col min="8468" max="8468" width="16.85546875" customWidth="1"/>
    <col min="8469" max="8469" width="17.85546875" customWidth="1"/>
    <col min="8470" max="8470" width="36.7109375" customWidth="1"/>
    <col min="8705" max="8705" width="2.85546875" customWidth="1"/>
    <col min="8706" max="8706" width="24.85546875" customWidth="1"/>
    <col min="8707" max="8707" width="22.28515625" customWidth="1"/>
    <col min="8708" max="8708" width="23.140625" customWidth="1"/>
    <col min="8709" max="8709" width="28" customWidth="1"/>
    <col min="8710" max="8710" width="21.42578125" customWidth="1"/>
    <col min="8711" max="8711" width="19.42578125" customWidth="1"/>
    <col min="8712" max="8712" width="18" customWidth="1"/>
    <col min="8713" max="8713" width="16.42578125" customWidth="1"/>
    <col min="8714" max="8714" width="14.85546875" customWidth="1"/>
    <col min="8715" max="8715" width="13.42578125" customWidth="1"/>
    <col min="8716" max="8716" width="14.140625" customWidth="1"/>
    <col min="8717" max="8717" width="14.5703125" customWidth="1"/>
    <col min="8718" max="8718" width="12.85546875" customWidth="1"/>
    <col min="8719" max="8719" width="14.5703125" customWidth="1"/>
    <col min="8720" max="8720" width="15.85546875" customWidth="1"/>
    <col min="8721" max="8721" width="12.7109375" customWidth="1"/>
    <col min="8722" max="8722" width="13.85546875" customWidth="1"/>
    <col min="8723" max="8723" width="14" customWidth="1"/>
    <col min="8724" max="8724" width="16.85546875" customWidth="1"/>
    <col min="8725" max="8725" width="17.85546875" customWidth="1"/>
    <col min="8726" max="8726" width="36.7109375" customWidth="1"/>
    <col min="8961" max="8961" width="2.85546875" customWidth="1"/>
    <col min="8962" max="8962" width="24.85546875" customWidth="1"/>
    <col min="8963" max="8963" width="22.28515625" customWidth="1"/>
    <col min="8964" max="8964" width="23.140625" customWidth="1"/>
    <col min="8965" max="8965" width="28" customWidth="1"/>
    <col min="8966" max="8966" width="21.42578125" customWidth="1"/>
    <col min="8967" max="8967" width="19.42578125" customWidth="1"/>
    <col min="8968" max="8968" width="18" customWidth="1"/>
    <col min="8969" max="8969" width="16.42578125" customWidth="1"/>
    <col min="8970" max="8970" width="14.85546875" customWidth="1"/>
    <col min="8971" max="8971" width="13.42578125" customWidth="1"/>
    <col min="8972" max="8972" width="14.140625" customWidth="1"/>
    <col min="8973" max="8973" width="14.5703125" customWidth="1"/>
    <col min="8974" max="8974" width="12.85546875" customWidth="1"/>
    <col min="8975" max="8975" width="14.5703125" customWidth="1"/>
    <col min="8976" max="8976" width="15.85546875" customWidth="1"/>
    <col min="8977" max="8977" width="12.7109375" customWidth="1"/>
    <col min="8978" max="8978" width="13.85546875" customWidth="1"/>
    <col min="8979" max="8979" width="14" customWidth="1"/>
    <col min="8980" max="8980" width="16.85546875" customWidth="1"/>
    <col min="8981" max="8981" width="17.85546875" customWidth="1"/>
    <col min="8982" max="8982" width="36.7109375" customWidth="1"/>
    <col min="9217" max="9217" width="2.85546875" customWidth="1"/>
    <col min="9218" max="9218" width="24.85546875" customWidth="1"/>
    <col min="9219" max="9219" width="22.28515625" customWidth="1"/>
    <col min="9220" max="9220" width="23.140625" customWidth="1"/>
    <col min="9221" max="9221" width="28" customWidth="1"/>
    <col min="9222" max="9222" width="21.42578125" customWidth="1"/>
    <col min="9223" max="9223" width="19.42578125" customWidth="1"/>
    <col min="9224" max="9224" width="18" customWidth="1"/>
    <col min="9225" max="9225" width="16.42578125" customWidth="1"/>
    <col min="9226" max="9226" width="14.85546875" customWidth="1"/>
    <col min="9227" max="9227" width="13.42578125" customWidth="1"/>
    <col min="9228" max="9228" width="14.140625" customWidth="1"/>
    <col min="9229" max="9229" width="14.5703125" customWidth="1"/>
    <col min="9230" max="9230" width="12.85546875" customWidth="1"/>
    <col min="9231" max="9231" width="14.5703125" customWidth="1"/>
    <col min="9232" max="9232" width="15.85546875" customWidth="1"/>
    <col min="9233" max="9233" width="12.7109375" customWidth="1"/>
    <col min="9234" max="9234" width="13.85546875" customWidth="1"/>
    <col min="9235" max="9235" width="14" customWidth="1"/>
    <col min="9236" max="9236" width="16.85546875" customWidth="1"/>
    <col min="9237" max="9237" width="17.85546875" customWidth="1"/>
    <col min="9238" max="9238" width="36.7109375" customWidth="1"/>
    <col min="9473" max="9473" width="2.85546875" customWidth="1"/>
    <col min="9474" max="9474" width="24.85546875" customWidth="1"/>
    <col min="9475" max="9475" width="22.28515625" customWidth="1"/>
    <col min="9476" max="9476" width="23.140625" customWidth="1"/>
    <col min="9477" max="9477" width="28" customWidth="1"/>
    <col min="9478" max="9478" width="21.42578125" customWidth="1"/>
    <col min="9479" max="9479" width="19.42578125" customWidth="1"/>
    <col min="9480" max="9480" width="18" customWidth="1"/>
    <col min="9481" max="9481" width="16.42578125" customWidth="1"/>
    <col min="9482" max="9482" width="14.85546875" customWidth="1"/>
    <col min="9483" max="9483" width="13.42578125" customWidth="1"/>
    <col min="9484" max="9484" width="14.140625" customWidth="1"/>
    <col min="9485" max="9485" width="14.5703125" customWidth="1"/>
    <col min="9486" max="9486" width="12.85546875" customWidth="1"/>
    <col min="9487" max="9487" width="14.5703125" customWidth="1"/>
    <col min="9488" max="9488" width="15.85546875" customWidth="1"/>
    <col min="9489" max="9489" width="12.7109375" customWidth="1"/>
    <col min="9490" max="9490" width="13.85546875" customWidth="1"/>
    <col min="9491" max="9491" width="14" customWidth="1"/>
    <col min="9492" max="9492" width="16.85546875" customWidth="1"/>
    <col min="9493" max="9493" width="17.85546875" customWidth="1"/>
    <col min="9494" max="9494" width="36.7109375" customWidth="1"/>
    <col min="9729" max="9729" width="2.85546875" customWidth="1"/>
    <col min="9730" max="9730" width="24.85546875" customWidth="1"/>
    <col min="9731" max="9731" width="22.28515625" customWidth="1"/>
    <col min="9732" max="9732" width="23.140625" customWidth="1"/>
    <col min="9733" max="9733" width="28" customWidth="1"/>
    <col min="9734" max="9734" width="21.42578125" customWidth="1"/>
    <col min="9735" max="9735" width="19.42578125" customWidth="1"/>
    <col min="9736" max="9736" width="18" customWidth="1"/>
    <col min="9737" max="9737" width="16.42578125" customWidth="1"/>
    <col min="9738" max="9738" width="14.85546875" customWidth="1"/>
    <col min="9739" max="9739" width="13.42578125" customWidth="1"/>
    <col min="9740" max="9740" width="14.140625" customWidth="1"/>
    <col min="9741" max="9741" width="14.5703125" customWidth="1"/>
    <col min="9742" max="9742" width="12.85546875" customWidth="1"/>
    <col min="9743" max="9743" width="14.5703125" customWidth="1"/>
    <col min="9744" max="9744" width="15.85546875" customWidth="1"/>
    <col min="9745" max="9745" width="12.7109375" customWidth="1"/>
    <col min="9746" max="9746" width="13.85546875" customWidth="1"/>
    <col min="9747" max="9747" width="14" customWidth="1"/>
    <col min="9748" max="9748" width="16.85546875" customWidth="1"/>
    <col min="9749" max="9749" width="17.85546875" customWidth="1"/>
    <col min="9750" max="9750" width="36.7109375" customWidth="1"/>
    <col min="9985" max="9985" width="2.85546875" customWidth="1"/>
    <col min="9986" max="9986" width="24.85546875" customWidth="1"/>
    <col min="9987" max="9987" width="22.28515625" customWidth="1"/>
    <col min="9988" max="9988" width="23.140625" customWidth="1"/>
    <col min="9989" max="9989" width="28" customWidth="1"/>
    <col min="9990" max="9990" width="21.42578125" customWidth="1"/>
    <col min="9991" max="9991" width="19.42578125" customWidth="1"/>
    <col min="9992" max="9992" width="18" customWidth="1"/>
    <col min="9993" max="9993" width="16.42578125" customWidth="1"/>
    <col min="9994" max="9994" width="14.85546875" customWidth="1"/>
    <col min="9995" max="9995" width="13.42578125" customWidth="1"/>
    <col min="9996" max="9996" width="14.140625" customWidth="1"/>
    <col min="9997" max="9997" width="14.5703125" customWidth="1"/>
    <col min="9998" max="9998" width="12.85546875" customWidth="1"/>
    <col min="9999" max="9999" width="14.5703125" customWidth="1"/>
    <col min="10000" max="10000" width="15.85546875" customWidth="1"/>
    <col min="10001" max="10001" width="12.7109375" customWidth="1"/>
    <col min="10002" max="10002" width="13.85546875" customWidth="1"/>
    <col min="10003" max="10003" width="14" customWidth="1"/>
    <col min="10004" max="10004" width="16.85546875" customWidth="1"/>
    <col min="10005" max="10005" width="17.85546875" customWidth="1"/>
    <col min="10006" max="10006" width="36.7109375" customWidth="1"/>
    <col min="10241" max="10241" width="2.85546875" customWidth="1"/>
    <col min="10242" max="10242" width="24.85546875" customWidth="1"/>
    <col min="10243" max="10243" width="22.28515625" customWidth="1"/>
    <col min="10244" max="10244" width="23.140625" customWidth="1"/>
    <col min="10245" max="10245" width="28" customWidth="1"/>
    <col min="10246" max="10246" width="21.42578125" customWidth="1"/>
    <col min="10247" max="10247" width="19.42578125" customWidth="1"/>
    <col min="10248" max="10248" width="18" customWidth="1"/>
    <col min="10249" max="10249" width="16.42578125" customWidth="1"/>
    <col min="10250" max="10250" width="14.85546875" customWidth="1"/>
    <col min="10251" max="10251" width="13.42578125" customWidth="1"/>
    <col min="10252" max="10252" width="14.140625" customWidth="1"/>
    <col min="10253" max="10253" width="14.5703125" customWidth="1"/>
    <col min="10254" max="10254" width="12.85546875" customWidth="1"/>
    <col min="10255" max="10255" width="14.5703125" customWidth="1"/>
    <col min="10256" max="10256" width="15.85546875" customWidth="1"/>
    <col min="10257" max="10257" width="12.7109375" customWidth="1"/>
    <col min="10258" max="10258" width="13.85546875" customWidth="1"/>
    <col min="10259" max="10259" width="14" customWidth="1"/>
    <col min="10260" max="10260" width="16.85546875" customWidth="1"/>
    <col min="10261" max="10261" width="17.85546875" customWidth="1"/>
    <col min="10262" max="10262" width="36.7109375" customWidth="1"/>
    <col min="10497" max="10497" width="2.85546875" customWidth="1"/>
    <col min="10498" max="10498" width="24.85546875" customWidth="1"/>
    <col min="10499" max="10499" width="22.28515625" customWidth="1"/>
    <col min="10500" max="10500" width="23.140625" customWidth="1"/>
    <col min="10501" max="10501" width="28" customWidth="1"/>
    <col min="10502" max="10502" width="21.42578125" customWidth="1"/>
    <col min="10503" max="10503" width="19.42578125" customWidth="1"/>
    <col min="10504" max="10504" width="18" customWidth="1"/>
    <col min="10505" max="10505" width="16.42578125" customWidth="1"/>
    <col min="10506" max="10506" width="14.85546875" customWidth="1"/>
    <col min="10507" max="10507" width="13.42578125" customWidth="1"/>
    <col min="10508" max="10508" width="14.140625" customWidth="1"/>
    <col min="10509" max="10509" width="14.5703125" customWidth="1"/>
    <col min="10510" max="10510" width="12.85546875" customWidth="1"/>
    <col min="10511" max="10511" width="14.5703125" customWidth="1"/>
    <col min="10512" max="10512" width="15.85546875" customWidth="1"/>
    <col min="10513" max="10513" width="12.7109375" customWidth="1"/>
    <col min="10514" max="10514" width="13.85546875" customWidth="1"/>
    <col min="10515" max="10515" width="14" customWidth="1"/>
    <col min="10516" max="10516" width="16.85546875" customWidth="1"/>
    <col min="10517" max="10517" width="17.85546875" customWidth="1"/>
    <col min="10518" max="10518" width="36.7109375" customWidth="1"/>
    <col min="10753" max="10753" width="2.85546875" customWidth="1"/>
    <col min="10754" max="10754" width="24.85546875" customWidth="1"/>
    <col min="10755" max="10755" width="22.28515625" customWidth="1"/>
    <col min="10756" max="10756" width="23.140625" customWidth="1"/>
    <col min="10757" max="10757" width="28" customWidth="1"/>
    <col min="10758" max="10758" width="21.42578125" customWidth="1"/>
    <col min="10759" max="10759" width="19.42578125" customWidth="1"/>
    <col min="10760" max="10760" width="18" customWidth="1"/>
    <col min="10761" max="10761" width="16.42578125" customWidth="1"/>
    <col min="10762" max="10762" width="14.85546875" customWidth="1"/>
    <col min="10763" max="10763" width="13.42578125" customWidth="1"/>
    <col min="10764" max="10764" width="14.140625" customWidth="1"/>
    <col min="10765" max="10765" width="14.5703125" customWidth="1"/>
    <col min="10766" max="10766" width="12.85546875" customWidth="1"/>
    <col min="10767" max="10767" width="14.5703125" customWidth="1"/>
    <col min="10768" max="10768" width="15.85546875" customWidth="1"/>
    <col min="10769" max="10769" width="12.7109375" customWidth="1"/>
    <col min="10770" max="10770" width="13.85546875" customWidth="1"/>
    <col min="10771" max="10771" width="14" customWidth="1"/>
    <col min="10772" max="10772" width="16.85546875" customWidth="1"/>
    <col min="10773" max="10773" width="17.85546875" customWidth="1"/>
    <col min="10774" max="10774" width="36.7109375" customWidth="1"/>
    <col min="11009" max="11009" width="2.85546875" customWidth="1"/>
    <col min="11010" max="11010" width="24.85546875" customWidth="1"/>
    <col min="11011" max="11011" width="22.28515625" customWidth="1"/>
    <col min="11012" max="11012" width="23.140625" customWidth="1"/>
    <col min="11013" max="11013" width="28" customWidth="1"/>
    <col min="11014" max="11014" width="21.42578125" customWidth="1"/>
    <col min="11015" max="11015" width="19.42578125" customWidth="1"/>
    <col min="11016" max="11016" width="18" customWidth="1"/>
    <col min="11017" max="11017" width="16.42578125" customWidth="1"/>
    <col min="11018" max="11018" width="14.85546875" customWidth="1"/>
    <col min="11019" max="11019" width="13.42578125" customWidth="1"/>
    <col min="11020" max="11020" width="14.140625" customWidth="1"/>
    <col min="11021" max="11021" width="14.5703125" customWidth="1"/>
    <col min="11022" max="11022" width="12.85546875" customWidth="1"/>
    <col min="11023" max="11023" width="14.5703125" customWidth="1"/>
    <col min="11024" max="11024" width="15.85546875" customWidth="1"/>
    <col min="11025" max="11025" width="12.7109375" customWidth="1"/>
    <col min="11026" max="11026" width="13.85546875" customWidth="1"/>
    <col min="11027" max="11027" width="14" customWidth="1"/>
    <col min="11028" max="11028" width="16.85546875" customWidth="1"/>
    <col min="11029" max="11029" width="17.85546875" customWidth="1"/>
    <col min="11030" max="11030" width="36.7109375" customWidth="1"/>
    <col min="11265" max="11265" width="2.85546875" customWidth="1"/>
    <col min="11266" max="11266" width="24.85546875" customWidth="1"/>
    <col min="11267" max="11267" width="22.28515625" customWidth="1"/>
    <col min="11268" max="11268" width="23.140625" customWidth="1"/>
    <col min="11269" max="11269" width="28" customWidth="1"/>
    <col min="11270" max="11270" width="21.42578125" customWidth="1"/>
    <col min="11271" max="11271" width="19.42578125" customWidth="1"/>
    <col min="11272" max="11272" width="18" customWidth="1"/>
    <col min="11273" max="11273" width="16.42578125" customWidth="1"/>
    <col min="11274" max="11274" width="14.85546875" customWidth="1"/>
    <col min="11275" max="11275" width="13.42578125" customWidth="1"/>
    <col min="11276" max="11276" width="14.140625" customWidth="1"/>
    <col min="11277" max="11277" width="14.5703125" customWidth="1"/>
    <col min="11278" max="11278" width="12.85546875" customWidth="1"/>
    <col min="11279" max="11279" width="14.5703125" customWidth="1"/>
    <col min="11280" max="11280" width="15.85546875" customWidth="1"/>
    <col min="11281" max="11281" width="12.7109375" customWidth="1"/>
    <col min="11282" max="11282" width="13.85546875" customWidth="1"/>
    <col min="11283" max="11283" width="14" customWidth="1"/>
    <col min="11284" max="11284" width="16.85546875" customWidth="1"/>
    <col min="11285" max="11285" width="17.85546875" customWidth="1"/>
    <col min="11286" max="11286" width="36.7109375" customWidth="1"/>
    <col min="11521" max="11521" width="2.85546875" customWidth="1"/>
    <col min="11522" max="11522" width="24.85546875" customWidth="1"/>
    <col min="11523" max="11523" width="22.28515625" customWidth="1"/>
    <col min="11524" max="11524" width="23.140625" customWidth="1"/>
    <col min="11525" max="11525" width="28" customWidth="1"/>
    <col min="11526" max="11526" width="21.42578125" customWidth="1"/>
    <col min="11527" max="11527" width="19.42578125" customWidth="1"/>
    <col min="11528" max="11528" width="18" customWidth="1"/>
    <col min="11529" max="11529" width="16.42578125" customWidth="1"/>
    <col min="11530" max="11530" width="14.85546875" customWidth="1"/>
    <col min="11531" max="11531" width="13.42578125" customWidth="1"/>
    <col min="11532" max="11532" width="14.140625" customWidth="1"/>
    <col min="11533" max="11533" width="14.5703125" customWidth="1"/>
    <col min="11534" max="11534" width="12.85546875" customWidth="1"/>
    <col min="11535" max="11535" width="14.5703125" customWidth="1"/>
    <col min="11536" max="11536" width="15.85546875" customWidth="1"/>
    <col min="11537" max="11537" width="12.7109375" customWidth="1"/>
    <col min="11538" max="11538" width="13.85546875" customWidth="1"/>
    <col min="11539" max="11539" width="14" customWidth="1"/>
    <col min="11540" max="11540" width="16.85546875" customWidth="1"/>
    <col min="11541" max="11541" width="17.85546875" customWidth="1"/>
    <col min="11542" max="11542" width="36.7109375" customWidth="1"/>
    <col min="11777" max="11777" width="2.85546875" customWidth="1"/>
    <col min="11778" max="11778" width="24.85546875" customWidth="1"/>
    <col min="11779" max="11779" width="22.28515625" customWidth="1"/>
    <col min="11780" max="11780" width="23.140625" customWidth="1"/>
    <col min="11781" max="11781" width="28" customWidth="1"/>
    <col min="11782" max="11782" width="21.42578125" customWidth="1"/>
    <col min="11783" max="11783" width="19.42578125" customWidth="1"/>
    <col min="11784" max="11784" width="18" customWidth="1"/>
    <col min="11785" max="11785" width="16.42578125" customWidth="1"/>
    <col min="11786" max="11786" width="14.85546875" customWidth="1"/>
    <col min="11787" max="11787" width="13.42578125" customWidth="1"/>
    <col min="11788" max="11788" width="14.140625" customWidth="1"/>
    <col min="11789" max="11789" width="14.5703125" customWidth="1"/>
    <col min="11790" max="11790" width="12.85546875" customWidth="1"/>
    <col min="11791" max="11791" width="14.5703125" customWidth="1"/>
    <col min="11792" max="11792" width="15.85546875" customWidth="1"/>
    <col min="11793" max="11793" width="12.7109375" customWidth="1"/>
    <col min="11794" max="11794" width="13.85546875" customWidth="1"/>
    <col min="11795" max="11795" width="14" customWidth="1"/>
    <col min="11796" max="11796" width="16.85546875" customWidth="1"/>
    <col min="11797" max="11797" width="17.85546875" customWidth="1"/>
    <col min="11798" max="11798" width="36.7109375" customWidth="1"/>
    <col min="12033" max="12033" width="2.85546875" customWidth="1"/>
    <col min="12034" max="12034" width="24.85546875" customWidth="1"/>
    <col min="12035" max="12035" width="22.28515625" customWidth="1"/>
    <col min="12036" max="12036" width="23.140625" customWidth="1"/>
    <col min="12037" max="12037" width="28" customWidth="1"/>
    <col min="12038" max="12038" width="21.42578125" customWidth="1"/>
    <col min="12039" max="12039" width="19.42578125" customWidth="1"/>
    <col min="12040" max="12040" width="18" customWidth="1"/>
    <col min="12041" max="12041" width="16.42578125" customWidth="1"/>
    <col min="12042" max="12042" width="14.85546875" customWidth="1"/>
    <col min="12043" max="12043" width="13.42578125" customWidth="1"/>
    <col min="12044" max="12044" width="14.140625" customWidth="1"/>
    <col min="12045" max="12045" width="14.5703125" customWidth="1"/>
    <col min="12046" max="12046" width="12.85546875" customWidth="1"/>
    <col min="12047" max="12047" width="14.5703125" customWidth="1"/>
    <col min="12048" max="12048" width="15.85546875" customWidth="1"/>
    <col min="12049" max="12049" width="12.7109375" customWidth="1"/>
    <col min="12050" max="12050" width="13.85546875" customWidth="1"/>
    <col min="12051" max="12051" width="14" customWidth="1"/>
    <col min="12052" max="12052" width="16.85546875" customWidth="1"/>
    <col min="12053" max="12053" width="17.85546875" customWidth="1"/>
    <col min="12054" max="12054" width="36.7109375" customWidth="1"/>
    <col min="12289" max="12289" width="2.85546875" customWidth="1"/>
    <col min="12290" max="12290" width="24.85546875" customWidth="1"/>
    <col min="12291" max="12291" width="22.28515625" customWidth="1"/>
    <col min="12292" max="12292" width="23.140625" customWidth="1"/>
    <col min="12293" max="12293" width="28" customWidth="1"/>
    <col min="12294" max="12294" width="21.42578125" customWidth="1"/>
    <col min="12295" max="12295" width="19.42578125" customWidth="1"/>
    <col min="12296" max="12296" width="18" customWidth="1"/>
    <col min="12297" max="12297" width="16.42578125" customWidth="1"/>
    <col min="12298" max="12298" width="14.85546875" customWidth="1"/>
    <col min="12299" max="12299" width="13.42578125" customWidth="1"/>
    <col min="12300" max="12300" width="14.140625" customWidth="1"/>
    <col min="12301" max="12301" width="14.5703125" customWidth="1"/>
    <col min="12302" max="12302" width="12.85546875" customWidth="1"/>
    <col min="12303" max="12303" width="14.5703125" customWidth="1"/>
    <col min="12304" max="12304" width="15.85546875" customWidth="1"/>
    <col min="12305" max="12305" width="12.7109375" customWidth="1"/>
    <col min="12306" max="12306" width="13.85546875" customWidth="1"/>
    <col min="12307" max="12307" width="14" customWidth="1"/>
    <col min="12308" max="12308" width="16.85546875" customWidth="1"/>
    <col min="12309" max="12309" width="17.85546875" customWidth="1"/>
    <col min="12310" max="12310" width="36.7109375" customWidth="1"/>
    <col min="12545" max="12545" width="2.85546875" customWidth="1"/>
    <col min="12546" max="12546" width="24.85546875" customWidth="1"/>
    <col min="12547" max="12547" width="22.28515625" customWidth="1"/>
    <col min="12548" max="12548" width="23.140625" customWidth="1"/>
    <col min="12549" max="12549" width="28" customWidth="1"/>
    <col min="12550" max="12550" width="21.42578125" customWidth="1"/>
    <col min="12551" max="12551" width="19.42578125" customWidth="1"/>
    <col min="12552" max="12552" width="18" customWidth="1"/>
    <col min="12553" max="12553" width="16.42578125" customWidth="1"/>
    <col min="12554" max="12554" width="14.85546875" customWidth="1"/>
    <col min="12555" max="12555" width="13.42578125" customWidth="1"/>
    <col min="12556" max="12556" width="14.140625" customWidth="1"/>
    <col min="12557" max="12557" width="14.5703125" customWidth="1"/>
    <col min="12558" max="12558" width="12.85546875" customWidth="1"/>
    <col min="12559" max="12559" width="14.5703125" customWidth="1"/>
    <col min="12560" max="12560" width="15.85546875" customWidth="1"/>
    <col min="12561" max="12561" width="12.7109375" customWidth="1"/>
    <col min="12562" max="12562" width="13.85546875" customWidth="1"/>
    <col min="12563" max="12563" width="14" customWidth="1"/>
    <col min="12564" max="12564" width="16.85546875" customWidth="1"/>
    <col min="12565" max="12565" width="17.85546875" customWidth="1"/>
    <col min="12566" max="12566" width="36.7109375" customWidth="1"/>
    <col min="12801" max="12801" width="2.85546875" customWidth="1"/>
    <col min="12802" max="12802" width="24.85546875" customWidth="1"/>
    <col min="12803" max="12803" width="22.28515625" customWidth="1"/>
    <col min="12804" max="12804" width="23.140625" customWidth="1"/>
    <col min="12805" max="12805" width="28" customWidth="1"/>
    <col min="12806" max="12806" width="21.42578125" customWidth="1"/>
    <col min="12807" max="12807" width="19.42578125" customWidth="1"/>
    <col min="12808" max="12808" width="18" customWidth="1"/>
    <col min="12809" max="12809" width="16.42578125" customWidth="1"/>
    <col min="12810" max="12810" width="14.85546875" customWidth="1"/>
    <col min="12811" max="12811" width="13.42578125" customWidth="1"/>
    <col min="12812" max="12812" width="14.140625" customWidth="1"/>
    <col min="12813" max="12813" width="14.5703125" customWidth="1"/>
    <col min="12814" max="12814" width="12.85546875" customWidth="1"/>
    <col min="12815" max="12815" width="14.5703125" customWidth="1"/>
    <col min="12816" max="12816" width="15.85546875" customWidth="1"/>
    <col min="12817" max="12817" width="12.7109375" customWidth="1"/>
    <col min="12818" max="12818" width="13.85546875" customWidth="1"/>
    <col min="12819" max="12819" width="14" customWidth="1"/>
    <col min="12820" max="12820" width="16.85546875" customWidth="1"/>
    <col min="12821" max="12821" width="17.85546875" customWidth="1"/>
    <col min="12822" max="12822" width="36.7109375" customWidth="1"/>
    <col min="13057" max="13057" width="2.85546875" customWidth="1"/>
    <col min="13058" max="13058" width="24.85546875" customWidth="1"/>
    <col min="13059" max="13059" width="22.28515625" customWidth="1"/>
    <col min="13060" max="13060" width="23.140625" customWidth="1"/>
    <col min="13061" max="13061" width="28" customWidth="1"/>
    <col min="13062" max="13062" width="21.42578125" customWidth="1"/>
    <col min="13063" max="13063" width="19.42578125" customWidth="1"/>
    <col min="13064" max="13064" width="18" customWidth="1"/>
    <col min="13065" max="13065" width="16.42578125" customWidth="1"/>
    <col min="13066" max="13066" width="14.85546875" customWidth="1"/>
    <col min="13067" max="13067" width="13.42578125" customWidth="1"/>
    <col min="13068" max="13068" width="14.140625" customWidth="1"/>
    <col min="13069" max="13069" width="14.5703125" customWidth="1"/>
    <col min="13070" max="13070" width="12.85546875" customWidth="1"/>
    <col min="13071" max="13071" width="14.5703125" customWidth="1"/>
    <col min="13072" max="13072" width="15.85546875" customWidth="1"/>
    <col min="13073" max="13073" width="12.7109375" customWidth="1"/>
    <col min="13074" max="13074" width="13.85546875" customWidth="1"/>
    <col min="13075" max="13075" width="14" customWidth="1"/>
    <col min="13076" max="13076" width="16.85546875" customWidth="1"/>
    <col min="13077" max="13077" width="17.85546875" customWidth="1"/>
    <col min="13078" max="13078" width="36.7109375" customWidth="1"/>
    <col min="13313" max="13313" width="2.85546875" customWidth="1"/>
    <col min="13314" max="13314" width="24.85546875" customWidth="1"/>
    <col min="13315" max="13315" width="22.28515625" customWidth="1"/>
    <col min="13316" max="13316" width="23.140625" customWidth="1"/>
    <col min="13317" max="13317" width="28" customWidth="1"/>
    <col min="13318" max="13318" width="21.42578125" customWidth="1"/>
    <col min="13319" max="13319" width="19.42578125" customWidth="1"/>
    <col min="13320" max="13320" width="18" customWidth="1"/>
    <col min="13321" max="13321" width="16.42578125" customWidth="1"/>
    <col min="13322" max="13322" width="14.85546875" customWidth="1"/>
    <col min="13323" max="13323" width="13.42578125" customWidth="1"/>
    <col min="13324" max="13324" width="14.140625" customWidth="1"/>
    <col min="13325" max="13325" width="14.5703125" customWidth="1"/>
    <col min="13326" max="13326" width="12.85546875" customWidth="1"/>
    <col min="13327" max="13327" width="14.5703125" customWidth="1"/>
    <col min="13328" max="13328" width="15.85546875" customWidth="1"/>
    <col min="13329" max="13329" width="12.7109375" customWidth="1"/>
    <col min="13330" max="13330" width="13.85546875" customWidth="1"/>
    <col min="13331" max="13331" width="14" customWidth="1"/>
    <col min="13332" max="13332" width="16.85546875" customWidth="1"/>
    <col min="13333" max="13333" width="17.85546875" customWidth="1"/>
    <col min="13334" max="13334" width="36.7109375" customWidth="1"/>
    <col min="13569" max="13569" width="2.85546875" customWidth="1"/>
    <col min="13570" max="13570" width="24.85546875" customWidth="1"/>
    <col min="13571" max="13571" width="22.28515625" customWidth="1"/>
    <col min="13572" max="13572" width="23.140625" customWidth="1"/>
    <col min="13573" max="13573" width="28" customWidth="1"/>
    <col min="13574" max="13574" width="21.42578125" customWidth="1"/>
    <col min="13575" max="13575" width="19.42578125" customWidth="1"/>
    <col min="13576" max="13576" width="18" customWidth="1"/>
    <col min="13577" max="13577" width="16.42578125" customWidth="1"/>
    <col min="13578" max="13578" width="14.85546875" customWidth="1"/>
    <col min="13579" max="13579" width="13.42578125" customWidth="1"/>
    <col min="13580" max="13580" width="14.140625" customWidth="1"/>
    <col min="13581" max="13581" width="14.5703125" customWidth="1"/>
    <col min="13582" max="13582" width="12.85546875" customWidth="1"/>
    <col min="13583" max="13583" width="14.5703125" customWidth="1"/>
    <col min="13584" max="13584" width="15.85546875" customWidth="1"/>
    <col min="13585" max="13585" width="12.7109375" customWidth="1"/>
    <col min="13586" max="13586" width="13.85546875" customWidth="1"/>
    <col min="13587" max="13587" width="14" customWidth="1"/>
    <col min="13588" max="13588" width="16.85546875" customWidth="1"/>
    <col min="13589" max="13589" width="17.85546875" customWidth="1"/>
    <col min="13590" max="13590" width="36.7109375" customWidth="1"/>
    <col min="13825" max="13825" width="2.85546875" customWidth="1"/>
    <col min="13826" max="13826" width="24.85546875" customWidth="1"/>
    <col min="13827" max="13827" width="22.28515625" customWidth="1"/>
    <col min="13828" max="13828" width="23.140625" customWidth="1"/>
    <col min="13829" max="13829" width="28" customWidth="1"/>
    <col min="13830" max="13830" width="21.42578125" customWidth="1"/>
    <col min="13831" max="13831" width="19.42578125" customWidth="1"/>
    <col min="13832" max="13832" width="18" customWidth="1"/>
    <col min="13833" max="13833" width="16.42578125" customWidth="1"/>
    <col min="13834" max="13834" width="14.85546875" customWidth="1"/>
    <col min="13835" max="13835" width="13.42578125" customWidth="1"/>
    <col min="13836" max="13836" width="14.140625" customWidth="1"/>
    <col min="13837" max="13837" width="14.5703125" customWidth="1"/>
    <col min="13838" max="13838" width="12.85546875" customWidth="1"/>
    <col min="13839" max="13839" width="14.5703125" customWidth="1"/>
    <col min="13840" max="13840" width="15.85546875" customWidth="1"/>
    <col min="13841" max="13841" width="12.7109375" customWidth="1"/>
    <col min="13842" max="13842" width="13.85546875" customWidth="1"/>
    <col min="13843" max="13843" width="14" customWidth="1"/>
    <col min="13844" max="13844" width="16.85546875" customWidth="1"/>
    <col min="13845" max="13845" width="17.85546875" customWidth="1"/>
    <col min="13846" max="13846" width="36.7109375" customWidth="1"/>
    <col min="14081" max="14081" width="2.85546875" customWidth="1"/>
    <col min="14082" max="14082" width="24.85546875" customWidth="1"/>
    <col min="14083" max="14083" width="22.28515625" customWidth="1"/>
    <col min="14084" max="14084" width="23.140625" customWidth="1"/>
    <col min="14085" max="14085" width="28" customWidth="1"/>
    <col min="14086" max="14086" width="21.42578125" customWidth="1"/>
    <col min="14087" max="14087" width="19.42578125" customWidth="1"/>
    <col min="14088" max="14088" width="18" customWidth="1"/>
    <col min="14089" max="14089" width="16.42578125" customWidth="1"/>
    <col min="14090" max="14090" width="14.85546875" customWidth="1"/>
    <col min="14091" max="14091" width="13.42578125" customWidth="1"/>
    <col min="14092" max="14092" width="14.140625" customWidth="1"/>
    <col min="14093" max="14093" width="14.5703125" customWidth="1"/>
    <col min="14094" max="14094" width="12.85546875" customWidth="1"/>
    <col min="14095" max="14095" width="14.5703125" customWidth="1"/>
    <col min="14096" max="14096" width="15.85546875" customWidth="1"/>
    <col min="14097" max="14097" width="12.7109375" customWidth="1"/>
    <col min="14098" max="14098" width="13.85546875" customWidth="1"/>
    <col min="14099" max="14099" width="14" customWidth="1"/>
    <col min="14100" max="14100" width="16.85546875" customWidth="1"/>
    <col min="14101" max="14101" width="17.85546875" customWidth="1"/>
    <col min="14102" max="14102" width="36.7109375" customWidth="1"/>
    <col min="14337" max="14337" width="2.85546875" customWidth="1"/>
    <col min="14338" max="14338" width="24.85546875" customWidth="1"/>
    <col min="14339" max="14339" width="22.28515625" customWidth="1"/>
    <col min="14340" max="14340" width="23.140625" customWidth="1"/>
    <col min="14341" max="14341" width="28" customWidth="1"/>
    <col min="14342" max="14342" width="21.42578125" customWidth="1"/>
    <col min="14343" max="14343" width="19.42578125" customWidth="1"/>
    <col min="14344" max="14344" width="18" customWidth="1"/>
    <col min="14345" max="14345" width="16.42578125" customWidth="1"/>
    <col min="14346" max="14346" width="14.85546875" customWidth="1"/>
    <col min="14347" max="14347" width="13.42578125" customWidth="1"/>
    <col min="14348" max="14348" width="14.140625" customWidth="1"/>
    <col min="14349" max="14349" width="14.5703125" customWidth="1"/>
    <col min="14350" max="14350" width="12.85546875" customWidth="1"/>
    <col min="14351" max="14351" width="14.5703125" customWidth="1"/>
    <col min="14352" max="14352" width="15.85546875" customWidth="1"/>
    <col min="14353" max="14353" width="12.7109375" customWidth="1"/>
    <col min="14354" max="14354" width="13.85546875" customWidth="1"/>
    <col min="14355" max="14355" width="14" customWidth="1"/>
    <col min="14356" max="14356" width="16.85546875" customWidth="1"/>
    <col min="14357" max="14357" width="17.85546875" customWidth="1"/>
    <col min="14358" max="14358" width="36.7109375" customWidth="1"/>
    <col min="14593" max="14593" width="2.85546875" customWidth="1"/>
    <col min="14594" max="14594" width="24.85546875" customWidth="1"/>
    <col min="14595" max="14595" width="22.28515625" customWidth="1"/>
    <col min="14596" max="14596" width="23.140625" customWidth="1"/>
    <col min="14597" max="14597" width="28" customWidth="1"/>
    <col min="14598" max="14598" width="21.42578125" customWidth="1"/>
    <col min="14599" max="14599" width="19.42578125" customWidth="1"/>
    <col min="14600" max="14600" width="18" customWidth="1"/>
    <col min="14601" max="14601" width="16.42578125" customWidth="1"/>
    <col min="14602" max="14602" width="14.85546875" customWidth="1"/>
    <col min="14603" max="14603" width="13.42578125" customWidth="1"/>
    <col min="14604" max="14604" width="14.140625" customWidth="1"/>
    <col min="14605" max="14605" width="14.5703125" customWidth="1"/>
    <col min="14606" max="14606" width="12.85546875" customWidth="1"/>
    <col min="14607" max="14607" width="14.5703125" customWidth="1"/>
    <col min="14608" max="14608" width="15.85546875" customWidth="1"/>
    <col min="14609" max="14609" width="12.7109375" customWidth="1"/>
    <col min="14610" max="14610" width="13.85546875" customWidth="1"/>
    <col min="14611" max="14611" width="14" customWidth="1"/>
    <col min="14612" max="14612" width="16.85546875" customWidth="1"/>
    <col min="14613" max="14613" width="17.85546875" customWidth="1"/>
    <col min="14614" max="14614" width="36.7109375" customWidth="1"/>
    <col min="14849" max="14849" width="2.85546875" customWidth="1"/>
    <col min="14850" max="14850" width="24.85546875" customWidth="1"/>
    <col min="14851" max="14851" width="22.28515625" customWidth="1"/>
    <col min="14852" max="14852" width="23.140625" customWidth="1"/>
    <col min="14853" max="14853" width="28" customWidth="1"/>
    <col min="14854" max="14854" width="21.42578125" customWidth="1"/>
    <col min="14855" max="14855" width="19.42578125" customWidth="1"/>
    <col min="14856" max="14856" width="18" customWidth="1"/>
    <col min="14857" max="14857" width="16.42578125" customWidth="1"/>
    <col min="14858" max="14858" width="14.85546875" customWidth="1"/>
    <col min="14859" max="14859" width="13.42578125" customWidth="1"/>
    <col min="14860" max="14860" width="14.140625" customWidth="1"/>
    <col min="14861" max="14861" width="14.5703125" customWidth="1"/>
    <col min="14862" max="14862" width="12.85546875" customWidth="1"/>
    <col min="14863" max="14863" width="14.5703125" customWidth="1"/>
    <col min="14864" max="14864" width="15.85546875" customWidth="1"/>
    <col min="14865" max="14865" width="12.7109375" customWidth="1"/>
    <col min="14866" max="14866" width="13.85546875" customWidth="1"/>
    <col min="14867" max="14867" width="14" customWidth="1"/>
    <col min="14868" max="14868" width="16.85546875" customWidth="1"/>
    <col min="14869" max="14869" width="17.85546875" customWidth="1"/>
    <col min="14870" max="14870" width="36.7109375" customWidth="1"/>
    <col min="15105" max="15105" width="2.85546875" customWidth="1"/>
    <col min="15106" max="15106" width="24.85546875" customWidth="1"/>
    <col min="15107" max="15107" width="22.28515625" customWidth="1"/>
    <col min="15108" max="15108" width="23.140625" customWidth="1"/>
    <col min="15109" max="15109" width="28" customWidth="1"/>
    <col min="15110" max="15110" width="21.42578125" customWidth="1"/>
    <col min="15111" max="15111" width="19.42578125" customWidth="1"/>
    <col min="15112" max="15112" width="18" customWidth="1"/>
    <col min="15113" max="15113" width="16.42578125" customWidth="1"/>
    <col min="15114" max="15114" width="14.85546875" customWidth="1"/>
    <col min="15115" max="15115" width="13.42578125" customWidth="1"/>
    <col min="15116" max="15116" width="14.140625" customWidth="1"/>
    <col min="15117" max="15117" width="14.5703125" customWidth="1"/>
    <col min="15118" max="15118" width="12.85546875" customWidth="1"/>
    <col min="15119" max="15119" width="14.5703125" customWidth="1"/>
    <col min="15120" max="15120" width="15.85546875" customWidth="1"/>
    <col min="15121" max="15121" width="12.7109375" customWidth="1"/>
    <col min="15122" max="15122" width="13.85546875" customWidth="1"/>
    <col min="15123" max="15123" width="14" customWidth="1"/>
    <col min="15124" max="15124" width="16.85546875" customWidth="1"/>
    <col min="15125" max="15125" width="17.85546875" customWidth="1"/>
    <col min="15126" max="15126" width="36.7109375" customWidth="1"/>
    <col min="15361" max="15361" width="2.85546875" customWidth="1"/>
    <col min="15362" max="15362" width="24.85546875" customWidth="1"/>
    <col min="15363" max="15363" width="22.28515625" customWidth="1"/>
    <col min="15364" max="15364" width="23.140625" customWidth="1"/>
    <col min="15365" max="15365" width="28" customWidth="1"/>
    <col min="15366" max="15366" width="21.42578125" customWidth="1"/>
    <col min="15367" max="15367" width="19.42578125" customWidth="1"/>
    <col min="15368" max="15368" width="18" customWidth="1"/>
    <col min="15369" max="15369" width="16.42578125" customWidth="1"/>
    <col min="15370" max="15370" width="14.85546875" customWidth="1"/>
    <col min="15371" max="15371" width="13.42578125" customWidth="1"/>
    <col min="15372" max="15372" width="14.140625" customWidth="1"/>
    <col min="15373" max="15373" width="14.5703125" customWidth="1"/>
    <col min="15374" max="15374" width="12.85546875" customWidth="1"/>
    <col min="15375" max="15375" width="14.5703125" customWidth="1"/>
    <col min="15376" max="15376" width="15.85546875" customWidth="1"/>
    <col min="15377" max="15377" width="12.7109375" customWidth="1"/>
    <col min="15378" max="15378" width="13.85546875" customWidth="1"/>
    <col min="15379" max="15379" width="14" customWidth="1"/>
    <col min="15380" max="15380" width="16.85546875" customWidth="1"/>
    <col min="15381" max="15381" width="17.85546875" customWidth="1"/>
    <col min="15382" max="15382" width="36.7109375" customWidth="1"/>
    <col min="15617" max="15617" width="2.85546875" customWidth="1"/>
    <col min="15618" max="15618" width="24.85546875" customWidth="1"/>
    <col min="15619" max="15619" width="22.28515625" customWidth="1"/>
    <col min="15620" max="15620" width="23.140625" customWidth="1"/>
    <col min="15621" max="15621" width="28" customWidth="1"/>
    <col min="15622" max="15622" width="21.42578125" customWidth="1"/>
    <col min="15623" max="15623" width="19.42578125" customWidth="1"/>
    <col min="15624" max="15624" width="18" customWidth="1"/>
    <col min="15625" max="15625" width="16.42578125" customWidth="1"/>
    <col min="15626" max="15626" width="14.85546875" customWidth="1"/>
    <col min="15627" max="15627" width="13.42578125" customWidth="1"/>
    <col min="15628" max="15628" width="14.140625" customWidth="1"/>
    <col min="15629" max="15629" width="14.5703125" customWidth="1"/>
    <col min="15630" max="15630" width="12.85546875" customWidth="1"/>
    <col min="15631" max="15631" width="14.5703125" customWidth="1"/>
    <col min="15632" max="15632" width="15.85546875" customWidth="1"/>
    <col min="15633" max="15633" width="12.7109375" customWidth="1"/>
    <col min="15634" max="15634" width="13.85546875" customWidth="1"/>
    <col min="15635" max="15635" width="14" customWidth="1"/>
    <col min="15636" max="15636" width="16.85546875" customWidth="1"/>
    <col min="15637" max="15637" width="17.85546875" customWidth="1"/>
    <col min="15638" max="15638" width="36.7109375" customWidth="1"/>
    <col min="15873" max="15873" width="2.85546875" customWidth="1"/>
    <col min="15874" max="15874" width="24.85546875" customWidth="1"/>
    <col min="15875" max="15875" width="22.28515625" customWidth="1"/>
    <col min="15876" max="15876" width="23.140625" customWidth="1"/>
    <col min="15877" max="15877" width="28" customWidth="1"/>
    <col min="15878" max="15878" width="21.42578125" customWidth="1"/>
    <col min="15879" max="15879" width="19.42578125" customWidth="1"/>
    <col min="15880" max="15880" width="18" customWidth="1"/>
    <col min="15881" max="15881" width="16.42578125" customWidth="1"/>
    <col min="15882" max="15882" width="14.85546875" customWidth="1"/>
    <col min="15883" max="15883" width="13.42578125" customWidth="1"/>
    <col min="15884" max="15884" width="14.140625" customWidth="1"/>
    <col min="15885" max="15885" width="14.5703125" customWidth="1"/>
    <col min="15886" max="15886" width="12.85546875" customWidth="1"/>
    <col min="15887" max="15887" width="14.5703125" customWidth="1"/>
    <col min="15888" max="15888" width="15.85546875" customWidth="1"/>
    <col min="15889" max="15889" width="12.7109375" customWidth="1"/>
    <col min="15890" max="15890" width="13.85546875" customWidth="1"/>
    <col min="15891" max="15891" width="14" customWidth="1"/>
    <col min="15892" max="15892" width="16.85546875" customWidth="1"/>
    <col min="15893" max="15893" width="17.85546875" customWidth="1"/>
    <col min="15894" max="15894" width="36.7109375" customWidth="1"/>
    <col min="16129" max="16129" width="2.85546875" customWidth="1"/>
    <col min="16130" max="16130" width="24.85546875" customWidth="1"/>
    <col min="16131" max="16131" width="22.28515625" customWidth="1"/>
    <col min="16132" max="16132" width="23.140625" customWidth="1"/>
    <col min="16133" max="16133" width="28" customWidth="1"/>
    <col min="16134" max="16134" width="21.42578125" customWidth="1"/>
    <col min="16135" max="16135" width="19.42578125" customWidth="1"/>
    <col min="16136" max="16136" width="18" customWidth="1"/>
    <col min="16137" max="16137" width="16.42578125" customWidth="1"/>
    <col min="16138" max="16138" width="14.85546875" customWidth="1"/>
    <col min="16139" max="16139" width="13.42578125" customWidth="1"/>
    <col min="16140" max="16140" width="14.140625" customWidth="1"/>
    <col min="16141" max="16141" width="14.5703125" customWidth="1"/>
    <col min="16142" max="16142" width="12.85546875" customWidth="1"/>
    <col min="16143" max="16143" width="14.5703125" customWidth="1"/>
    <col min="16144" max="16144" width="15.85546875" customWidth="1"/>
    <col min="16145" max="16145" width="12.7109375" customWidth="1"/>
    <col min="16146" max="16146" width="13.85546875" customWidth="1"/>
    <col min="16147" max="16147" width="14" customWidth="1"/>
    <col min="16148" max="16148" width="16.85546875" customWidth="1"/>
    <col min="16149" max="16149" width="17.85546875" customWidth="1"/>
    <col min="16150" max="16150" width="36.7109375" customWidth="1"/>
  </cols>
  <sheetData>
    <row r="1" spans="1:22" ht="30" customHeight="1">
      <c r="A1" s="1204" t="s">
        <v>0</v>
      </c>
      <c r="B1" s="1185" t="s">
        <v>1</v>
      </c>
      <c r="C1" s="1185" t="s">
        <v>2</v>
      </c>
      <c r="D1" s="1185" t="s">
        <v>3</v>
      </c>
      <c r="E1" s="1185" t="s">
        <v>4</v>
      </c>
      <c r="F1" s="1185" t="s">
        <v>5</v>
      </c>
      <c r="G1" s="1185" t="s">
        <v>6</v>
      </c>
      <c r="H1" s="1185"/>
      <c r="I1" s="1185"/>
      <c r="J1" s="1185"/>
      <c r="K1" s="1185" t="s">
        <v>7</v>
      </c>
      <c r="L1" s="1185"/>
      <c r="M1" s="1185"/>
      <c r="N1" s="1185"/>
      <c r="O1" s="1185"/>
      <c r="P1" s="1185"/>
      <c r="Q1" s="1185"/>
      <c r="R1" s="1185"/>
      <c r="S1" s="1185"/>
      <c r="T1" s="1243" t="s">
        <v>8</v>
      </c>
      <c r="U1" s="1185" t="s">
        <v>9</v>
      </c>
      <c r="V1" s="1244" t="s">
        <v>10</v>
      </c>
    </row>
    <row r="2" spans="1:22" ht="15.75" customHeight="1">
      <c r="A2" s="1204"/>
      <c r="B2" s="1185"/>
      <c r="C2" s="1185"/>
      <c r="D2" s="1185"/>
      <c r="E2" s="1185"/>
      <c r="F2" s="1185"/>
      <c r="G2" s="1247" t="s">
        <v>11</v>
      </c>
      <c r="H2" s="1247" t="s">
        <v>12</v>
      </c>
      <c r="I2" s="1247" t="s">
        <v>13</v>
      </c>
      <c r="J2" s="1247" t="s">
        <v>14</v>
      </c>
      <c r="K2" s="1192" t="s">
        <v>16</v>
      </c>
      <c r="L2" s="1192"/>
      <c r="M2" s="1192"/>
      <c r="N2" s="1192" t="s">
        <v>17</v>
      </c>
      <c r="O2" s="1192"/>
      <c r="P2" s="1192"/>
      <c r="Q2" s="1192" t="s">
        <v>413</v>
      </c>
      <c r="R2" s="1192"/>
      <c r="S2" s="1192"/>
      <c r="T2" s="1243"/>
      <c r="U2" s="1185"/>
      <c r="V2" s="1245"/>
    </row>
    <row r="3" spans="1:22" ht="83.25" customHeight="1">
      <c r="A3" s="1204"/>
      <c r="B3" s="1185"/>
      <c r="C3" s="1185"/>
      <c r="D3" s="1185"/>
      <c r="E3" s="1185"/>
      <c r="F3" s="1185"/>
      <c r="G3" s="1247"/>
      <c r="H3" s="1247"/>
      <c r="I3" s="1247"/>
      <c r="J3" s="1247"/>
      <c r="K3" s="205" t="s">
        <v>18</v>
      </c>
      <c r="L3" s="205" t="s">
        <v>19</v>
      </c>
      <c r="M3" s="440" t="s">
        <v>20</v>
      </c>
      <c r="N3" s="205" t="s">
        <v>18</v>
      </c>
      <c r="O3" s="205" t="s">
        <v>19</v>
      </c>
      <c r="P3" s="441" t="s">
        <v>20</v>
      </c>
      <c r="Q3" s="205" t="s">
        <v>18</v>
      </c>
      <c r="R3" s="205" t="s">
        <v>19</v>
      </c>
      <c r="S3" s="442" t="s">
        <v>20</v>
      </c>
      <c r="T3" s="1243"/>
      <c r="U3" s="1185"/>
      <c r="V3" s="1246"/>
    </row>
    <row r="4" spans="1:22">
      <c r="A4" s="67"/>
      <c r="B4" s="211">
        <v>1</v>
      </c>
      <c r="C4" s="211">
        <v>2</v>
      </c>
      <c r="D4" s="211"/>
      <c r="E4" s="211">
        <v>4</v>
      </c>
      <c r="F4" s="211">
        <v>5</v>
      </c>
      <c r="G4" s="211">
        <v>6.1</v>
      </c>
      <c r="H4" s="211">
        <v>6.2</v>
      </c>
      <c r="I4" s="211">
        <v>6.3</v>
      </c>
      <c r="J4" s="211">
        <v>6.4</v>
      </c>
      <c r="K4" s="212" t="s">
        <v>21</v>
      </c>
      <c r="L4" s="212" t="s">
        <v>22</v>
      </c>
      <c r="M4" s="443" t="s">
        <v>23</v>
      </c>
      <c r="N4" s="212" t="s">
        <v>24</v>
      </c>
      <c r="O4" s="212" t="s">
        <v>25</v>
      </c>
      <c r="P4" s="444" t="s">
        <v>26</v>
      </c>
      <c r="Q4" s="212" t="s">
        <v>27</v>
      </c>
      <c r="R4" s="212" t="s">
        <v>28</v>
      </c>
      <c r="S4" s="445" t="s">
        <v>29</v>
      </c>
      <c r="T4" s="211">
        <v>8</v>
      </c>
      <c r="U4" s="211">
        <v>9</v>
      </c>
      <c r="V4" s="211">
        <v>10</v>
      </c>
    </row>
    <row r="5" spans="1:22" ht="25.5" customHeight="1">
      <c r="A5" s="1240" t="s">
        <v>913</v>
      </c>
      <c r="B5" s="1241"/>
      <c r="C5" s="1241"/>
      <c r="D5" s="1241"/>
      <c r="E5" s="1241"/>
      <c r="F5" s="1241"/>
      <c r="G5" s="1241"/>
      <c r="H5" s="1241"/>
      <c r="I5" s="1241"/>
      <c r="J5" s="1241"/>
      <c r="K5" s="1241"/>
      <c r="L5" s="1241"/>
      <c r="M5" s="1241"/>
      <c r="N5" s="1241"/>
      <c r="O5" s="1241"/>
      <c r="P5" s="1241"/>
      <c r="Q5" s="1241"/>
      <c r="R5" s="1241"/>
      <c r="S5" s="1241"/>
      <c r="T5" s="1241"/>
      <c r="U5" s="1241"/>
      <c r="V5" s="1242"/>
    </row>
    <row r="6" spans="1:22" s="456" customFormat="1" ht="119.25" customHeight="1">
      <c r="A6" s="446">
        <v>1</v>
      </c>
      <c r="B6" s="447" t="s">
        <v>914</v>
      </c>
      <c r="C6" s="447" t="s">
        <v>915</v>
      </c>
      <c r="D6" s="448" t="s">
        <v>916</v>
      </c>
      <c r="E6" s="447" t="s">
        <v>917</v>
      </c>
      <c r="F6" s="449" t="s">
        <v>918</v>
      </c>
      <c r="G6" s="450">
        <v>2850000</v>
      </c>
      <c r="H6" s="450">
        <v>150000</v>
      </c>
      <c r="I6" s="451"/>
      <c r="J6" s="447"/>
      <c r="K6" s="451" t="s">
        <v>74</v>
      </c>
      <c r="L6" s="451" t="s">
        <v>243</v>
      </c>
      <c r="M6" s="452">
        <v>0</v>
      </c>
      <c r="N6" s="451"/>
      <c r="O6" s="451"/>
      <c r="P6" s="453">
        <v>1400000</v>
      </c>
      <c r="Q6" s="451"/>
      <c r="R6" s="451"/>
      <c r="S6" s="454">
        <f>G6+H6-M6-P6</f>
        <v>1600000</v>
      </c>
      <c r="T6" s="455" t="s">
        <v>919</v>
      </c>
      <c r="U6" s="455"/>
      <c r="V6" s="447" t="s">
        <v>917</v>
      </c>
    </row>
    <row r="7" spans="1:22" s="456" customFormat="1" ht="64.5" customHeight="1">
      <c r="A7" s="446">
        <v>2</v>
      </c>
      <c r="B7" s="447" t="s">
        <v>914</v>
      </c>
      <c r="C7" s="447" t="s">
        <v>915</v>
      </c>
      <c r="D7" s="457" t="s">
        <v>920</v>
      </c>
      <c r="E7" s="447" t="s">
        <v>917</v>
      </c>
      <c r="F7" s="448" t="s">
        <v>921</v>
      </c>
      <c r="G7" s="450">
        <v>1702400</v>
      </c>
      <c r="H7" s="450">
        <v>89600</v>
      </c>
      <c r="I7" s="451"/>
      <c r="J7" s="447"/>
      <c r="K7" s="451"/>
      <c r="L7" s="451"/>
      <c r="M7" s="452"/>
      <c r="N7" s="451"/>
      <c r="O7" s="451"/>
      <c r="P7" s="453">
        <v>1792000</v>
      </c>
      <c r="Q7" s="451"/>
      <c r="R7" s="451"/>
      <c r="S7" s="454">
        <f t="shared" ref="S7:S41" si="0">G7+H7-M7-P7</f>
        <v>0</v>
      </c>
      <c r="T7" s="455" t="s">
        <v>919</v>
      </c>
      <c r="U7" s="455"/>
      <c r="V7" s="447" t="s">
        <v>917</v>
      </c>
    </row>
    <row r="8" spans="1:22" s="456" customFormat="1" ht="64.5" customHeight="1">
      <c r="A8" s="446">
        <v>3</v>
      </c>
      <c r="B8" s="447" t="s">
        <v>914</v>
      </c>
      <c r="C8" s="447" t="s">
        <v>922</v>
      </c>
      <c r="D8" s="457" t="s">
        <v>923</v>
      </c>
      <c r="E8" s="447" t="s">
        <v>924</v>
      </c>
      <c r="F8" s="448" t="s">
        <v>925</v>
      </c>
      <c r="G8" s="450">
        <v>5700000</v>
      </c>
      <c r="H8" s="450">
        <v>300000</v>
      </c>
      <c r="I8" s="451"/>
      <c r="J8" s="459"/>
      <c r="K8" s="451" t="s">
        <v>78</v>
      </c>
      <c r="L8" s="451" t="s">
        <v>67</v>
      </c>
      <c r="M8" s="460">
        <v>1000000</v>
      </c>
      <c r="N8" s="451"/>
      <c r="O8" s="451"/>
      <c r="P8" s="461">
        <v>4500000</v>
      </c>
      <c r="Q8" s="451"/>
      <c r="R8" s="451"/>
      <c r="S8" s="454">
        <f t="shared" si="0"/>
        <v>500000</v>
      </c>
      <c r="T8" s="455" t="s">
        <v>919</v>
      </c>
      <c r="U8" s="455"/>
      <c r="V8" s="447" t="s">
        <v>924</v>
      </c>
    </row>
    <row r="9" spans="1:22" s="456" customFormat="1" ht="64.5" customHeight="1">
      <c r="A9" s="446">
        <v>4</v>
      </c>
      <c r="B9" s="447" t="s">
        <v>914</v>
      </c>
      <c r="C9" s="447" t="s">
        <v>922</v>
      </c>
      <c r="D9" s="457" t="s">
        <v>926</v>
      </c>
      <c r="E9" s="447" t="s">
        <v>924</v>
      </c>
      <c r="F9" s="449" t="s">
        <v>927</v>
      </c>
      <c r="G9" s="450">
        <v>1900000</v>
      </c>
      <c r="H9" s="450">
        <v>100000</v>
      </c>
      <c r="I9" s="451"/>
      <c r="J9" s="459"/>
      <c r="K9" s="451"/>
      <c r="L9" s="451"/>
      <c r="M9" s="452">
        <v>371400</v>
      </c>
      <c r="N9" s="451"/>
      <c r="O9" s="451"/>
      <c r="P9" s="453"/>
      <c r="Q9" s="451"/>
      <c r="R9" s="451"/>
      <c r="S9" s="454">
        <f t="shared" si="0"/>
        <v>1628600</v>
      </c>
      <c r="T9" s="455" t="s">
        <v>919</v>
      </c>
      <c r="U9" s="455"/>
      <c r="V9" s="447" t="s">
        <v>924</v>
      </c>
    </row>
    <row r="10" spans="1:22" s="456" customFormat="1" ht="64.5" customHeight="1">
      <c r="A10" s="446">
        <v>5</v>
      </c>
      <c r="B10" s="447" t="s">
        <v>928</v>
      </c>
      <c r="C10" s="447" t="s">
        <v>929</v>
      </c>
      <c r="D10" s="457" t="s">
        <v>930</v>
      </c>
      <c r="E10" s="447" t="s">
        <v>931</v>
      </c>
      <c r="F10" s="449" t="s">
        <v>932</v>
      </c>
      <c r="G10" s="450">
        <v>2850000</v>
      </c>
      <c r="H10" s="450">
        <v>150000</v>
      </c>
      <c r="I10" s="451"/>
      <c r="J10" s="462"/>
      <c r="K10" s="451"/>
      <c r="L10" s="451"/>
      <c r="M10" s="452"/>
      <c r="N10" s="451"/>
      <c r="O10" s="451"/>
      <c r="P10" s="453">
        <v>1500000</v>
      </c>
      <c r="Q10" s="451"/>
      <c r="R10" s="451"/>
      <c r="S10" s="454">
        <f t="shared" si="0"/>
        <v>1500000</v>
      </c>
      <c r="T10" s="455" t="s">
        <v>919</v>
      </c>
      <c r="U10" s="455"/>
      <c r="V10" s="447" t="s">
        <v>931</v>
      </c>
    </row>
    <row r="11" spans="1:22" s="456" customFormat="1" ht="64.5" customHeight="1">
      <c r="A11" s="446">
        <v>6</v>
      </c>
      <c r="B11" s="447" t="s">
        <v>933</v>
      </c>
      <c r="C11" s="447" t="s">
        <v>922</v>
      </c>
      <c r="D11" s="458" t="s">
        <v>934</v>
      </c>
      <c r="E11" s="447" t="s">
        <v>933</v>
      </c>
      <c r="F11" s="463" t="s">
        <v>935</v>
      </c>
      <c r="G11" s="450">
        <f>(M11+P11+S11)-H11</f>
        <v>2155000</v>
      </c>
      <c r="H11" s="450">
        <v>115000</v>
      </c>
      <c r="I11" s="451"/>
      <c r="J11" s="462"/>
      <c r="K11" s="451" t="s">
        <v>47</v>
      </c>
      <c r="L11" s="451" t="s">
        <v>75</v>
      </c>
      <c r="M11" s="452">
        <v>735000</v>
      </c>
      <c r="N11" s="451"/>
      <c r="O11" s="451"/>
      <c r="P11" s="453">
        <v>735000</v>
      </c>
      <c r="Q11" s="451"/>
      <c r="R11" s="451"/>
      <c r="S11" s="454">
        <v>800000</v>
      </c>
      <c r="T11" s="455" t="s">
        <v>919</v>
      </c>
      <c r="U11" s="455"/>
      <c r="V11" s="447" t="s">
        <v>933</v>
      </c>
    </row>
    <row r="12" spans="1:22" s="456" customFormat="1" ht="64.5" customHeight="1">
      <c r="A12" s="446">
        <v>7</v>
      </c>
      <c r="B12" s="447" t="s">
        <v>933</v>
      </c>
      <c r="C12" s="447" t="s">
        <v>922</v>
      </c>
      <c r="D12" s="458" t="s">
        <v>936</v>
      </c>
      <c r="E12" s="447" t="s">
        <v>933</v>
      </c>
      <c r="F12" s="448" t="s">
        <v>937</v>
      </c>
      <c r="G12" s="450">
        <v>950000</v>
      </c>
      <c r="H12" s="450">
        <v>50000</v>
      </c>
      <c r="I12" s="451"/>
      <c r="J12" s="462"/>
      <c r="K12" s="451" t="s">
        <v>74</v>
      </c>
      <c r="L12" s="451" t="s">
        <v>243</v>
      </c>
      <c r="M12" s="452">
        <v>800000</v>
      </c>
      <c r="N12" s="451"/>
      <c r="O12" s="451"/>
      <c r="P12" s="453">
        <v>160000</v>
      </c>
      <c r="Q12" s="451"/>
      <c r="R12" s="451"/>
      <c r="S12" s="454">
        <f t="shared" si="0"/>
        <v>40000</v>
      </c>
      <c r="T12" s="455" t="s">
        <v>919</v>
      </c>
      <c r="U12" s="455"/>
      <c r="V12" s="447" t="s">
        <v>933</v>
      </c>
    </row>
    <row r="13" spans="1:22" s="456" customFormat="1" ht="64.5" customHeight="1">
      <c r="A13" s="446">
        <v>8</v>
      </c>
      <c r="B13" s="447" t="s">
        <v>928</v>
      </c>
      <c r="C13" s="464" t="s">
        <v>938</v>
      </c>
      <c r="D13" s="458" t="s">
        <v>939</v>
      </c>
      <c r="E13" s="465" t="s">
        <v>940</v>
      </c>
      <c r="F13" s="449" t="s">
        <v>941</v>
      </c>
      <c r="G13" s="450">
        <v>9025000</v>
      </c>
      <c r="H13" s="450">
        <v>475000</v>
      </c>
      <c r="I13" s="451"/>
      <c r="J13" s="465"/>
      <c r="K13" s="451"/>
      <c r="L13" s="451"/>
      <c r="M13" s="452"/>
      <c r="N13" s="451"/>
      <c r="O13" s="451"/>
      <c r="P13" s="453">
        <v>5000000</v>
      </c>
      <c r="Q13" s="451"/>
      <c r="R13" s="451"/>
      <c r="S13" s="454">
        <f t="shared" si="0"/>
        <v>4500000</v>
      </c>
      <c r="T13" s="455" t="s">
        <v>919</v>
      </c>
      <c r="U13" s="455"/>
      <c r="V13" s="465" t="s">
        <v>940</v>
      </c>
    </row>
    <row r="14" spans="1:22" s="456" customFormat="1" ht="64.5" customHeight="1">
      <c r="A14" s="446">
        <v>9</v>
      </c>
      <c r="B14" s="447" t="s">
        <v>942</v>
      </c>
      <c r="C14" s="464" t="s">
        <v>943</v>
      </c>
      <c r="D14" s="458" t="s">
        <v>876</v>
      </c>
      <c r="E14" s="459" t="s">
        <v>944</v>
      </c>
      <c r="F14" s="449" t="s">
        <v>945</v>
      </c>
      <c r="G14" s="450">
        <v>5222660</v>
      </c>
      <c r="H14" s="450">
        <v>274877</v>
      </c>
      <c r="I14" s="451"/>
      <c r="J14" s="459"/>
      <c r="K14" s="451"/>
      <c r="L14" s="451"/>
      <c r="M14" s="452"/>
      <c r="N14" s="451"/>
      <c r="O14" s="451"/>
      <c r="P14" s="453">
        <v>3000000</v>
      </c>
      <c r="Q14" s="451"/>
      <c r="R14" s="451"/>
      <c r="S14" s="454">
        <f t="shared" si="0"/>
        <v>2497537</v>
      </c>
      <c r="T14" s="455" t="s">
        <v>919</v>
      </c>
      <c r="U14" s="455"/>
      <c r="V14" s="459" t="s">
        <v>944</v>
      </c>
    </row>
    <row r="15" spans="1:22" s="456" customFormat="1" ht="64.5" customHeight="1">
      <c r="A15" s="446">
        <v>11</v>
      </c>
      <c r="B15" s="447" t="s">
        <v>942</v>
      </c>
      <c r="C15" s="447" t="s">
        <v>946</v>
      </c>
      <c r="D15" s="466" t="s">
        <v>947</v>
      </c>
      <c r="E15" s="459" t="s">
        <v>948</v>
      </c>
      <c r="F15" s="466" t="s">
        <v>949</v>
      </c>
      <c r="G15" s="450">
        <v>2280000</v>
      </c>
      <c r="H15" s="450">
        <v>120000</v>
      </c>
      <c r="I15" s="451"/>
      <c r="J15" s="459"/>
      <c r="K15" s="451" t="s">
        <v>450</v>
      </c>
      <c r="L15" s="451" t="s">
        <v>78</v>
      </c>
      <c r="M15" s="452">
        <v>250000</v>
      </c>
      <c r="N15" s="451"/>
      <c r="O15" s="451"/>
      <c r="P15" s="453">
        <v>600000</v>
      </c>
      <c r="Q15" s="451"/>
      <c r="R15" s="451"/>
      <c r="S15" s="454">
        <f t="shared" si="0"/>
        <v>1550000</v>
      </c>
      <c r="T15" s="455" t="s">
        <v>919</v>
      </c>
      <c r="U15" s="455"/>
      <c r="V15" s="459" t="s">
        <v>948</v>
      </c>
    </row>
    <row r="16" spans="1:22" s="467" customFormat="1" ht="64.5" customHeight="1">
      <c r="A16" s="446">
        <v>12</v>
      </c>
      <c r="B16" s="447" t="s">
        <v>928</v>
      </c>
      <c r="C16" s="447" t="s">
        <v>922</v>
      </c>
      <c r="D16" s="457" t="s">
        <v>950</v>
      </c>
      <c r="E16" s="462" t="s">
        <v>951</v>
      </c>
      <c r="F16" s="457" t="s">
        <v>950</v>
      </c>
      <c r="G16" s="450">
        <v>2850000</v>
      </c>
      <c r="H16" s="450">
        <v>150000</v>
      </c>
      <c r="I16" s="451"/>
      <c r="J16" s="462"/>
      <c r="K16" s="451"/>
      <c r="L16" s="451"/>
      <c r="M16" s="452"/>
      <c r="N16" s="451"/>
      <c r="O16" s="451"/>
      <c r="P16" s="461"/>
      <c r="Q16" s="451"/>
      <c r="R16" s="451"/>
      <c r="S16" s="454">
        <f t="shared" si="0"/>
        <v>3000000</v>
      </c>
      <c r="T16" s="455" t="s">
        <v>919</v>
      </c>
      <c r="U16" s="455"/>
      <c r="V16" s="462" t="s">
        <v>951</v>
      </c>
    </row>
    <row r="17" spans="1:22" s="467" customFormat="1" ht="64.5" customHeight="1">
      <c r="A17" s="446">
        <v>13</v>
      </c>
      <c r="B17" s="447" t="s">
        <v>942</v>
      </c>
      <c r="C17" s="464" t="s">
        <v>943</v>
      </c>
      <c r="D17" s="457" t="s">
        <v>952</v>
      </c>
      <c r="E17" s="468" t="s">
        <v>953</v>
      </c>
      <c r="F17" s="449" t="s">
        <v>954</v>
      </c>
      <c r="G17" s="450">
        <v>950000</v>
      </c>
      <c r="H17" s="450">
        <v>50000</v>
      </c>
      <c r="I17" s="451"/>
      <c r="J17" s="465"/>
      <c r="K17" s="469"/>
      <c r="L17" s="469"/>
      <c r="M17" s="470"/>
      <c r="N17" s="469"/>
      <c r="O17" s="469"/>
      <c r="P17" s="471"/>
      <c r="Q17" s="472"/>
      <c r="R17" s="469"/>
      <c r="S17" s="473">
        <f t="shared" si="0"/>
        <v>1000000</v>
      </c>
      <c r="T17" s="455" t="s">
        <v>919</v>
      </c>
      <c r="U17" s="455"/>
      <c r="V17" s="468" t="s">
        <v>953</v>
      </c>
    </row>
    <row r="18" spans="1:22" s="456" customFormat="1" ht="64.5" customHeight="1">
      <c r="A18" s="446">
        <v>14</v>
      </c>
      <c r="B18" s="447" t="s">
        <v>942</v>
      </c>
      <c r="C18" s="447" t="s">
        <v>955</v>
      </c>
      <c r="D18" s="457" t="s">
        <v>956</v>
      </c>
      <c r="E18" s="447" t="s">
        <v>957</v>
      </c>
      <c r="F18" s="449" t="s">
        <v>958</v>
      </c>
      <c r="G18" s="450">
        <v>760000</v>
      </c>
      <c r="H18" s="450">
        <v>40000</v>
      </c>
      <c r="I18" s="451"/>
      <c r="J18" s="459"/>
      <c r="K18" s="469"/>
      <c r="L18" s="469"/>
      <c r="M18" s="470"/>
      <c r="N18" s="469"/>
      <c r="O18" s="469"/>
      <c r="P18" s="471">
        <v>500000</v>
      </c>
      <c r="Q18" s="469"/>
      <c r="R18" s="469"/>
      <c r="S18" s="473">
        <f t="shared" si="0"/>
        <v>300000</v>
      </c>
      <c r="T18" s="455" t="s">
        <v>919</v>
      </c>
      <c r="U18" s="455"/>
      <c r="V18" s="447" t="s">
        <v>957</v>
      </c>
    </row>
    <row r="19" spans="1:22" s="456" customFormat="1" ht="64.5" customHeight="1">
      <c r="A19" s="446">
        <v>15</v>
      </c>
      <c r="B19" s="447" t="s">
        <v>928</v>
      </c>
      <c r="C19" s="464" t="s">
        <v>938</v>
      </c>
      <c r="D19" s="457" t="s">
        <v>959</v>
      </c>
      <c r="E19" s="465" t="s">
        <v>960</v>
      </c>
      <c r="F19" s="474" t="s">
        <v>961</v>
      </c>
      <c r="G19" s="450">
        <v>6650000</v>
      </c>
      <c r="H19" s="450">
        <v>350000</v>
      </c>
      <c r="I19" s="451"/>
      <c r="J19" s="459"/>
      <c r="K19" s="469" t="s">
        <v>47</v>
      </c>
      <c r="L19" s="469" t="s">
        <v>243</v>
      </c>
      <c r="M19" s="470">
        <v>1500000</v>
      </c>
      <c r="N19" s="469"/>
      <c r="O19" s="469"/>
      <c r="P19" s="471">
        <v>2000000</v>
      </c>
      <c r="Q19" s="469"/>
      <c r="R19" s="469"/>
      <c r="S19" s="473">
        <f t="shared" si="0"/>
        <v>3500000</v>
      </c>
      <c r="T19" s="455" t="s">
        <v>919</v>
      </c>
      <c r="U19" s="455"/>
      <c r="V19" s="465" t="s">
        <v>960</v>
      </c>
    </row>
    <row r="20" spans="1:22" s="456" customFormat="1" ht="64.5" customHeight="1">
      <c r="A20" s="446">
        <v>16</v>
      </c>
      <c r="B20" s="447" t="s">
        <v>962</v>
      </c>
      <c r="C20" s="475" t="s">
        <v>963</v>
      </c>
      <c r="D20" s="449" t="s">
        <v>964</v>
      </c>
      <c r="E20" s="465" t="s">
        <v>965</v>
      </c>
      <c r="F20" s="449" t="s">
        <v>966</v>
      </c>
      <c r="G20" s="450">
        <v>1425000</v>
      </c>
      <c r="H20" s="450">
        <v>75000</v>
      </c>
      <c r="I20" s="439"/>
      <c r="J20" s="439"/>
      <c r="K20" s="476" t="s">
        <v>74</v>
      </c>
      <c r="L20" s="476" t="s">
        <v>243</v>
      </c>
      <c r="M20" s="477">
        <v>1500000</v>
      </c>
      <c r="N20" s="476"/>
      <c r="O20" s="476"/>
      <c r="P20" s="478"/>
      <c r="Q20" s="476"/>
      <c r="R20" s="476"/>
      <c r="S20" s="473">
        <f t="shared" si="0"/>
        <v>0</v>
      </c>
      <c r="T20" s="455" t="s">
        <v>919</v>
      </c>
      <c r="U20" s="439"/>
      <c r="V20" s="465" t="s">
        <v>965</v>
      </c>
    </row>
    <row r="21" spans="1:22" s="456" customFormat="1" ht="64.5" customHeight="1">
      <c r="A21" s="446">
        <v>17</v>
      </c>
      <c r="B21" s="447" t="s">
        <v>933</v>
      </c>
      <c r="C21" s="447" t="s">
        <v>922</v>
      </c>
      <c r="D21" s="457" t="s">
        <v>967</v>
      </c>
      <c r="E21" s="479" t="s">
        <v>968</v>
      </c>
      <c r="F21" s="449" t="s">
        <v>969</v>
      </c>
      <c r="G21" s="450">
        <v>1377500</v>
      </c>
      <c r="H21" s="450">
        <v>72500</v>
      </c>
      <c r="I21" s="451"/>
      <c r="J21" s="479"/>
      <c r="K21" s="469"/>
      <c r="L21" s="469"/>
      <c r="M21" s="470"/>
      <c r="N21" s="469"/>
      <c r="O21" s="469"/>
      <c r="P21" s="480">
        <v>1000000</v>
      </c>
      <c r="Q21" s="469"/>
      <c r="R21" s="469"/>
      <c r="S21" s="473">
        <f t="shared" si="0"/>
        <v>450000</v>
      </c>
      <c r="T21" s="455" t="s">
        <v>919</v>
      </c>
      <c r="U21" s="455"/>
      <c r="V21" s="479" t="s">
        <v>968</v>
      </c>
    </row>
    <row r="22" spans="1:22" s="485" customFormat="1" ht="64.5" customHeight="1">
      <c r="A22" s="446">
        <v>18</v>
      </c>
      <c r="B22" s="464" t="s">
        <v>970</v>
      </c>
      <c r="C22" s="481" t="s">
        <v>971</v>
      </c>
      <c r="D22" s="457" t="s">
        <v>972</v>
      </c>
      <c r="E22" s="481" t="s">
        <v>971</v>
      </c>
      <c r="F22" s="449" t="s">
        <v>973</v>
      </c>
      <c r="G22" s="450">
        <v>1425000</v>
      </c>
      <c r="H22" s="450">
        <v>75000</v>
      </c>
      <c r="I22" s="450"/>
      <c r="J22" s="481"/>
      <c r="K22" s="482"/>
      <c r="L22" s="482"/>
      <c r="M22" s="483"/>
      <c r="N22" s="482"/>
      <c r="O22" s="482"/>
      <c r="P22" s="484"/>
      <c r="Q22" s="482"/>
      <c r="R22" s="482"/>
      <c r="S22" s="473">
        <f t="shared" si="0"/>
        <v>1500000</v>
      </c>
      <c r="T22" s="455" t="s">
        <v>919</v>
      </c>
      <c r="U22" s="468"/>
      <c r="V22" s="481" t="s">
        <v>971</v>
      </c>
    </row>
    <row r="23" spans="1:22" s="485" customFormat="1" ht="64.5" customHeight="1">
      <c r="A23" s="446">
        <v>19</v>
      </c>
      <c r="B23" s="447" t="s">
        <v>942</v>
      </c>
      <c r="C23" s="447" t="s">
        <v>955</v>
      </c>
      <c r="D23" s="457" t="s">
        <v>974</v>
      </c>
      <c r="E23" s="447" t="s">
        <v>975</v>
      </c>
      <c r="F23" s="449" t="s">
        <v>976</v>
      </c>
      <c r="G23" s="450">
        <v>2850000</v>
      </c>
      <c r="H23" s="450">
        <v>150000</v>
      </c>
      <c r="I23" s="450"/>
      <c r="J23" s="468"/>
      <c r="K23" s="482"/>
      <c r="L23" s="482"/>
      <c r="M23" s="483"/>
      <c r="N23" s="482"/>
      <c r="O23" s="482"/>
      <c r="P23" s="484"/>
      <c r="Q23" s="482"/>
      <c r="R23" s="482"/>
      <c r="S23" s="473">
        <f t="shared" si="0"/>
        <v>3000000</v>
      </c>
      <c r="T23" s="455" t="s">
        <v>919</v>
      </c>
      <c r="U23" s="468"/>
      <c r="V23" s="447" t="s">
        <v>975</v>
      </c>
    </row>
    <row r="24" spans="1:22" s="485" customFormat="1" ht="64.5" customHeight="1">
      <c r="A24" s="446">
        <v>20</v>
      </c>
      <c r="B24" s="447" t="s">
        <v>942</v>
      </c>
      <c r="C24" s="464" t="s">
        <v>943</v>
      </c>
      <c r="D24" s="457" t="s">
        <v>977</v>
      </c>
      <c r="E24" s="468" t="s">
        <v>978</v>
      </c>
      <c r="F24" s="449" t="s">
        <v>979</v>
      </c>
      <c r="G24" s="450">
        <v>2375000</v>
      </c>
      <c r="H24" s="450">
        <v>125000</v>
      </c>
      <c r="I24" s="450"/>
      <c r="J24" s="468"/>
      <c r="K24" s="482"/>
      <c r="L24" s="482"/>
      <c r="M24" s="483"/>
      <c r="N24" s="482"/>
      <c r="O24" s="482"/>
      <c r="P24" s="484">
        <v>1500000</v>
      </c>
      <c r="Q24" s="482"/>
      <c r="R24" s="482"/>
      <c r="S24" s="473">
        <f t="shared" si="0"/>
        <v>1000000</v>
      </c>
      <c r="T24" s="455" t="s">
        <v>919</v>
      </c>
      <c r="U24" s="468"/>
      <c r="V24" s="468" t="s">
        <v>978</v>
      </c>
    </row>
    <row r="25" spans="1:22" s="485" customFormat="1" ht="64.5" customHeight="1">
      <c r="A25" s="446">
        <v>21</v>
      </c>
      <c r="B25" s="447" t="s">
        <v>928</v>
      </c>
      <c r="C25" s="464" t="s">
        <v>938</v>
      </c>
      <c r="D25" s="457" t="s">
        <v>980</v>
      </c>
      <c r="E25" s="462" t="s">
        <v>951</v>
      </c>
      <c r="F25" s="486" t="s">
        <v>981</v>
      </c>
      <c r="G25" s="450">
        <v>1900000</v>
      </c>
      <c r="H25" s="450">
        <v>100000</v>
      </c>
      <c r="I25" s="450"/>
      <c r="J25" s="396"/>
      <c r="K25" s="482"/>
      <c r="L25" s="482"/>
      <c r="M25" s="483"/>
      <c r="N25" s="482"/>
      <c r="O25" s="482"/>
      <c r="P25" s="484">
        <v>1000000</v>
      </c>
      <c r="Q25" s="482"/>
      <c r="R25" s="482"/>
      <c r="S25" s="473">
        <f t="shared" si="0"/>
        <v>1000000</v>
      </c>
      <c r="T25" s="455" t="s">
        <v>919</v>
      </c>
      <c r="U25" s="468"/>
      <c r="V25" s="462" t="s">
        <v>951</v>
      </c>
    </row>
    <row r="26" spans="1:22" s="485" customFormat="1" ht="64.5" customHeight="1">
      <c r="A26" s="446">
        <v>22</v>
      </c>
      <c r="B26" s="447" t="s">
        <v>914</v>
      </c>
      <c r="C26" s="447" t="s">
        <v>922</v>
      </c>
      <c r="D26" s="457" t="s">
        <v>982</v>
      </c>
      <c r="E26" s="462" t="s">
        <v>951</v>
      </c>
      <c r="F26" s="449" t="s">
        <v>983</v>
      </c>
      <c r="G26" s="450">
        <v>950000</v>
      </c>
      <c r="H26" s="450">
        <v>50000</v>
      </c>
      <c r="I26" s="450"/>
      <c r="J26" s="481"/>
      <c r="K26" s="482"/>
      <c r="L26" s="482"/>
      <c r="M26" s="483"/>
      <c r="N26" s="482"/>
      <c r="O26" s="482"/>
      <c r="P26" s="484">
        <v>1000000</v>
      </c>
      <c r="Q26" s="482"/>
      <c r="R26" s="482"/>
      <c r="S26" s="473">
        <f t="shared" si="0"/>
        <v>0</v>
      </c>
      <c r="T26" s="455" t="s">
        <v>919</v>
      </c>
      <c r="U26" s="468"/>
      <c r="V26" s="462" t="s">
        <v>951</v>
      </c>
    </row>
    <row r="27" spans="1:22" s="485" customFormat="1" ht="64.5" customHeight="1">
      <c r="A27" s="446">
        <v>23</v>
      </c>
      <c r="B27" s="447" t="s">
        <v>942</v>
      </c>
      <c r="C27" s="447" t="s">
        <v>922</v>
      </c>
      <c r="D27" s="457" t="s">
        <v>984</v>
      </c>
      <c r="E27" s="462" t="s">
        <v>951</v>
      </c>
      <c r="F27" s="449" t="s">
        <v>932</v>
      </c>
      <c r="G27" s="450">
        <v>65550</v>
      </c>
      <c r="H27" s="450">
        <v>3450</v>
      </c>
      <c r="I27" s="450"/>
      <c r="J27" s="468"/>
      <c r="K27" s="482"/>
      <c r="L27" s="482"/>
      <c r="M27" s="483"/>
      <c r="N27" s="482"/>
      <c r="O27" s="482"/>
      <c r="P27" s="484">
        <v>69000</v>
      </c>
      <c r="Q27" s="482"/>
      <c r="R27" s="482"/>
      <c r="S27" s="473">
        <f t="shared" si="0"/>
        <v>0</v>
      </c>
      <c r="T27" s="455" t="s">
        <v>919</v>
      </c>
      <c r="U27" s="468"/>
      <c r="V27" s="462" t="s">
        <v>951</v>
      </c>
    </row>
    <row r="28" spans="1:22" s="485" customFormat="1" ht="64.5" customHeight="1">
      <c r="A28" s="446">
        <v>25</v>
      </c>
      <c r="B28" s="447" t="s">
        <v>942</v>
      </c>
      <c r="C28" s="464" t="s">
        <v>943</v>
      </c>
      <c r="D28" s="457" t="s">
        <v>985</v>
      </c>
      <c r="E28" s="459" t="s">
        <v>944</v>
      </c>
      <c r="F28" s="449" t="s">
        <v>986</v>
      </c>
      <c r="G28" s="450">
        <v>332500</v>
      </c>
      <c r="H28" s="450">
        <v>17500</v>
      </c>
      <c r="I28" s="450"/>
      <c r="J28" s="468"/>
      <c r="K28" s="482"/>
      <c r="L28" s="482"/>
      <c r="M28" s="483"/>
      <c r="N28" s="482"/>
      <c r="O28" s="482"/>
      <c r="P28" s="484">
        <v>350000</v>
      </c>
      <c r="Q28" s="482"/>
      <c r="R28" s="482"/>
      <c r="S28" s="473">
        <f t="shared" si="0"/>
        <v>0</v>
      </c>
      <c r="T28" s="455" t="s">
        <v>919</v>
      </c>
      <c r="U28" s="468"/>
      <c r="V28" s="459" t="s">
        <v>944</v>
      </c>
    </row>
    <row r="29" spans="1:22" s="485" customFormat="1" ht="64.5" customHeight="1">
      <c r="A29" s="446">
        <v>26</v>
      </c>
      <c r="B29" s="447" t="s">
        <v>914</v>
      </c>
      <c r="C29" s="447" t="s">
        <v>922</v>
      </c>
      <c r="D29" s="457" t="s">
        <v>987</v>
      </c>
      <c r="E29" s="468" t="s">
        <v>988</v>
      </c>
      <c r="F29" s="449" t="s">
        <v>989</v>
      </c>
      <c r="G29" s="450">
        <v>665000</v>
      </c>
      <c r="H29" s="450">
        <v>35000</v>
      </c>
      <c r="I29" s="450"/>
      <c r="J29" s="487"/>
      <c r="K29" s="482"/>
      <c r="L29" s="482"/>
      <c r="M29" s="483"/>
      <c r="N29" s="482"/>
      <c r="O29" s="482"/>
      <c r="P29" s="484"/>
      <c r="Q29" s="482"/>
      <c r="R29" s="482"/>
      <c r="S29" s="473">
        <f t="shared" si="0"/>
        <v>700000</v>
      </c>
      <c r="T29" s="455" t="s">
        <v>919</v>
      </c>
      <c r="U29" s="468"/>
      <c r="V29" s="468" t="s">
        <v>988</v>
      </c>
    </row>
    <row r="30" spans="1:22" s="485" customFormat="1" ht="64.5" customHeight="1">
      <c r="A30" s="446">
        <v>27</v>
      </c>
      <c r="B30" s="464" t="s">
        <v>990</v>
      </c>
      <c r="C30" s="464" t="s">
        <v>990</v>
      </c>
      <c r="D30" s="457" t="s">
        <v>991</v>
      </c>
      <c r="E30" s="464" t="s">
        <v>990</v>
      </c>
      <c r="F30" s="488" t="s">
        <v>992</v>
      </c>
      <c r="G30" s="450">
        <v>76000</v>
      </c>
      <c r="H30" s="450">
        <v>4000</v>
      </c>
      <c r="I30" s="450"/>
      <c r="J30" s="487"/>
      <c r="K30" s="482"/>
      <c r="L30" s="482"/>
      <c r="M30" s="483"/>
      <c r="N30" s="482"/>
      <c r="O30" s="482"/>
      <c r="P30" s="484">
        <v>80000</v>
      </c>
      <c r="Q30" s="482"/>
      <c r="R30" s="482"/>
      <c r="S30" s="473">
        <f t="shared" si="0"/>
        <v>0</v>
      </c>
      <c r="T30" s="455" t="s">
        <v>919</v>
      </c>
      <c r="U30" s="468"/>
      <c r="V30" s="464" t="s">
        <v>990</v>
      </c>
    </row>
    <row r="31" spans="1:22" s="485" customFormat="1" ht="64.5" customHeight="1">
      <c r="A31" s="446">
        <v>28</v>
      </c>
      <c r="B31" s="447" t="s">
        <v>914</v>
      </c>
      <c r="C31" s="447" t="s">
        <v>922</v>
      </c>
      <c r="D31" s="457" t="s">
        <v>993</v>
      </c>
      <c r="E31" s="447" t="s">
        <v>994</v>
      </c>
      <c r="F31" s="448" t="s">
        <v>995</v>
      </c>
      <c r="G31" s="450">
        <v>6650000</v>
      </c>
      <c r="H31" s="450">
        <v>350000</v>
      </c>
      <c r="I31" s="450"/>
      <c r="J31" s="468"/>
      <c r="K31" s="482"/>
      <c r="L31" s="482"/>
      <c r="M31" s="483"/>
      <c r="N31" s="482"/>
      <c r="O31" s="482"/>
      <c r="P31" s="484"/>
      <c r="Q31" s="482"/>
      <c r="R31" s="482"/>
      <c r="S31" s="473">
        <f t="shared" si="0"/>
        <v>7000000</v>
      </c>
      <c r="T31" s="455" t="s">
        <v>919</v>
      </c>
      <c r="U31" s="468"/>
      <c r="V31" s="447" t="s">
        <v>994</v>
      </c>
    </row>
    <row r="32" spans="1:22" s="485" customFormat="1" ht="64.5" customHeight="1">
      <c r="A32" s="446">
        <v>29</v>
      </c>
      <c r="B32" s="447" t="s">
        <v>928</v>
      </c>
      <c r="C32" s="447" t="s">
        <v>922</v>
      </c>
      <c r="D32" s="457" t="s">
        <v>996</v>
      </c>
      <c r="E32" s="447" t="s">
        <v>994</v>
      </c>
      <c r="F32" s="448" t="s">
        <v>997</v>
      </c>
      <c r="G32" s="450">
        <v>1425000</v>
      </c>
      <c r="H32" s="450">
        <v>75000</v>
      </c>
      <c r="I32" s="450"/>
      <c r="J32" s="468"/>
      <c r="K32" s="482"/>
      <c r="L32" s="482"/>
      <c r="M32" s="483"/>
      <c r="N32" s="482"/>
      <c r="O32" s="482"/>
      <c r="P32" s="484"/>
      <c r="Q32" s="482"/>
      <c r="R32" s="482"/>
      <c r="S32" s="473">
        <f t="shared" si="0"/>
        <v>1500000</v>
      </c>
      <c r="T32" s="455" t="s">
        <v>919</v>
      </c>
      <c r="U32" s="468"/>
      <c r="V32" s="447" t="s">
        <v>994</v>
      </c>
    </row>
    <row r="33" spans="1:22" s="493" customFormat="1" ht="64.5" customHeight="1">
      <c r="A33" s="446">
        <v>30</v>
      </c>
      <c r="B33" s="464" t="s">
        <v>990</v>
      </c>
      <c r="C33" s="464" t="s">
        <v>990</v>
      </c>
      <c r="D33" s="466" t="s">
        <v>998</v>
      </c>
      <c r="E33" s="448" t="s">
        <v>999</v>
      </c>
      <c r="F33" s="448" t="s">
        <v>1000</v>
      </c>
      <c r="G33" s="450">
        <v>285000</v>
      </c>
      <c r="H33" s="450">
        <v>15000</v>
      </c>
      <c r="I33" s="489"/>
      <c r="J33" s="468"/>
      <c r="K33" s="490"/>
      <c r="L33" s="490"/>
      <c r="M33" s="491"/>
      <c r="N33" s="490"/>
      <c r="O33" s="490"/>
      <c r="P33" s="484">
        <v>300000</v>
      </c>
      <c r="Q33" s="490"/>
      <c r="R33" s="490"/>
      <c r="S33" s="473">
        <f t="shared" si="0"/>
        <v>0</v>
      </c>
      <c r="T33" s="455" t="s">
        <v>919</v>
      </c>
      <c r="U33" s="492"/>
      <c r="V33" s="448" t="s">
        <v>999</v>
      </c>
    </row>
    <row r="34" spans="1:22" s="493" customFormat="1" ht="64.5" customHeight="1">
      <c r="A34" s="446">
        <v>31</v>
      </c>
      <c r="B34" s="447" t="s">
        <v>942</v>
      </c>
      <c r="C34" s="447" t="s">
        <v>946</v>
      </c>
      <c r="D34" s="457" t="s">
        <v>1001</v>
      </c>
      <c r="E34" s="457" t="s">
        <v>1002</v>
      </c>
      <c r="F34" s="457" t="s">
        <v>1003</v>
      </c>
      <c r="G34" s="450">
        <v>475000</v>
      </c>
      <c r="H34" s="450">
        <v>25000</v>
      </c>
      <c r="I34" s="489"/>
      <c r="J34" s="468"/>
      <c r="K34" s="490"/>
      <c r="L34" s="490"/>
      <c r="M34" s="491"/>
      <c r="N34" s="490"/>
      <c r="O34" s="490"/>
      <c r="P34" s="484">
        <v>500000</v>
      </c>
      <c r="Q34" s="490"/>
      <c r="R34" s="490"/>
      <c r="S34" s="473">
        <f t="shared" si="0"/>
        <v>0</v>
      </c>
      <c r="T34" s="455" t="s">
        <v>919</v>
      </c>
      <c r="U34" s="492"/>
      <c r="V34" s="457" t="s">
        <v>1002</v>
      </c>
    </row>
    <row r="35" spans="1:22" s="493" customFormat="1" ht="64.5" customHeight="1">
      <c r="A35" s="446">
        <v>32</v>
      </c>
      <c r="B35" s="447" t="s">
        <v>942</v>
      </c>
      <c r="C35" s="447" t="s">
        <v>955</v>
      </c>
      <c r="D35" s="466" t="s">
        <v>1004</v>
      </c>
      <c r="E35" s="448" t="s">
        <v>1005</v>
      </c>
      <c r="F35" s="448" t="s">
        <v>1006</v>
      </c>
      <c r="G35" s="450">
        <v>1425000</v>
      </c>
      <c r="H35" s="450">
        <v>75000</v>
      </c>
      <c r="I35" s="494"/>
      <c r="J35" s="495"/>
      <c r="K35" s="482"/>
      <c r="L35" s="482"/>
      <c r="M35" s="483"/>
      <c r="N35" s="482"/>
      <c r="O35" s="482"/>
      <c r="P35" s="484"/>
      <c r="Q35" s="482"/>
      <c r="R35" s="482"/>
      <c r="S35" s="473">
        <f t="shared" si="0"/>
        <v>1500000</v>
      </c>
      <c r="T35" s="455" t="s">
        <v>919</v>
      </c>
      <c r="U35" s="495"/>
      <c r="V35" s="448" t="s">
        <v>1005</v>
      </c>
    </row>
    <row r="36" spans="1:22" s="501" customFormat="1" ht="64.5" customHeight="1">
      <c r="A36" s="446">
        <v>33</v>
      </c>
      <c r="B36" s="447" t="s">
        <v>914</v>
      </c>
      <c r="C36" s="447" t="s">
        <v>922</v>
      </c>
      <c r="D36" s="457" t="s">
        <v>1007</v>
      </c>
      <c r="E36" s="449" t="s">
        <v>1008</v>
      </c>
      <c r="F36" s="449" t="s">
        <v>1003</v>
      </c>
      <c r="G36" s="450">
        <v>2850000</v>
      </c>
      <c r="H36" s="450">
        <v>150000</v>
      </c>
      <c r="I36" s="496"/>
      <c r="J36" s="497"/>
      <c r="K36" s="496"/>
      <c r="L36" s="496"/>
      <c r="M36" s="498"/>
      <c r="N36" s="496"/>
      <c r="O36" s="496"/>
      <c r="P36" s="499"/>
      <c r="Q36" s="496"/>
      <c r="R36" s="496"/>
      <c r="S36" s="454">
        <f t="shared" si="0"/>
        <v>3000000</v>
      </c>
      <c r="T36" s="455" t="s">
        <v>919</v>
      </c>
      <c r="U36" s="500"/>
      <c r="V36" s="449" t="s">
        <v>1008</v>
      </c>
    </row>
    <row r="37" spans="1:22" s="501" customFormat="1" ht="64.5" customHeight="1">
      <c r="A37" s="446">
        <v>34</v>
      </c>
      <c r="B37" s="447" t="s">
        <v>942</v>
      </c>
      <c r="C37" s="447" t="s">
        <v>955</v>
      </c>
      <c r="D37" s="457" t="s">
        <v>1009</v>
      </c>
      <c r="E37" s="449" t="s">
        <v>1010</v>
      </c>
      <c r="F37" s="449" t="s">
        <v>1011</v>
      </c>
      <c r="G37" s="450">
        <v>1900000</v>
      </c>
      <c r="H37" s="450">
        <v>100000</v>
      </c>
      <c r="I37" s="502"/>
      <c r="J37" s="455"/>
      <c r="K37" s="502"/>
      <c r="L37" s="502"/>
      <c r="M37" s="452"/>
      <c r="N37" s="502"/>
      <c r="O37" s="502"/>
      <c r="P37" s="453"/>
      <c r="Q37" s="502"/>
      <c r="R37" s="502"/>
      <c r="S37" s="454">
        <f t="shared" si="0"/>
        <v>2000000</v>
      </c>
      <c r="T37" s="455" t="s">
        <v>919</v>
      </c>
      <c r="U37" s="503"/>
      <c r="V37" s="449" t="s">
        <v>1010</v>
      </c>
    </row>
    <row r="38" spans="1:22" ht="64.5" customHeight="1">
      <c r="A38" s="446">
        <v>35</v>
      </c>
      <c r="B38" s="447" t="s">
        <v>928</v>
      </c>
      <c r="C38" s="447" t="s">
        <v>922</v>
      </c>
      <c r="D38" s="457" t="s">
        <v>1012</v>
      </c>
      <c r="E38" s="462" t="s">
        <v>951</v>
      </c>
      <c r="F38" s="449" t="s">
        <v>1013</v>
      </c>
      <c r="G38" s="450">
        <v>2375000</v>
      </c>
      <c r="H38" s="450">
        <v>125000</v>
      </c>
      <c r="I38" s="502"/>
      <c r="J38" s="455"/>
      <c r="K38" s="502"/>
      <c r="L38" s="502"/>
      <c r="M38" s="452"/>
      <c r="N38" s="502"/>
      <c r="O38" s="502"/>
      <c r="P38" s="453"/>
      <c r="Q38" s="502"/>
      <c r="R38" s="502"/>
      <c r="S38" s="454">
        <f t="shared" si="0"/>
        <v>2500000</v>
      </c>
      <c r="T38" s="455" t="s">
        <v>919</v>
      </c>
      <c r="U38" s="503"/>
      <c r="V38" s="462" t="s">
        <v>951</v>
      </c>
    </row>
    <row r="39" spans="1:22" ht="96" customHeight="1">
      <c r="A39" s="446">
        <v>36</v>
      </c>
      <c r="B39" s="447" t="s">
        <v>914</v>
      </c>
      <c r="C39" s="447" t="s">
        <v>922</v>
      </c>
      <c r="D39" s="457" t="s">
        <v>1014</v>
      </c>
      <c r="E39" s="455" t="s">
        <v>988</v>
      </c>
      <c r="F39" s="474" t="s">
        <v>1015</v>
      </c>
      <c r="G39" s="450">
        <v>1900000</v>
      </c>
      <c r="H39" s="450">
        <v>100000</v>
      </c>
      <c r="I39" s="502"/>
      <c r="J39" s="455"/>
      <c r="K39" s="502"/>
      <c r="L39" s="502"/>
      <c r="M39" s="452"/>
      <c r="N39" s="502"/>
      <c r="O39" s="502"/>
      <c r="P39" s="453">
        <v>500000</v>
      </c>
      <c r="Q39" s="502"/>
      <c r="R39" s="502"/>
      <c r="S39" s="454">
        <f t="shared" si="0"/>
        <v>1500000</v>
      </c>
      <c r="T39" s="455" t="s">
        <v>919</v>
      </c>
      <c r="U39" s="503"/>
      <c r="V39" s="455" t="s">
        <v>988</v>
      </c>
    </row>
    <row r="40" spans="1:22" ht="96" customHeight="1">
      <c r="A40" s="446">
        <v>37</v>
      </c>
      <c r="B40" s="504" t="s">
        <v>942</v>
      </c>
      <c r="C40" s="504" t="s">
        <v>955</v>
      </c>
      <c r="D40" s="505" t="s">
        <v>1016</v>
      </c>
      <c r="E40" s="504" t="s">
        <v>1017</v>
      </c>
      <c r="F40" s="474" t="s">
        <v>1018</v>
      </c>
      <c r="G40" s="450">
        <v>925021</v>
      </c>
      <c r="H40" s="450">
        <v>4685.3</v>
      </c>
      <c r="I40" s="502"/>
      <c r="J40" s="455"/>
      <c r="K40" s="502"/>
      <c r="L40" s="502"/>
      <c r="M40" s="452">
        <v>929706</v>
      </c>
      <c r="N40" s="502"/>
      <c r="O40" s="502"/>
      <c r="P40" s="453"/>
      <c r="Q40" s="502"/>
      <c r="R40" s="502"/>
      <c r="S40" s="454">
        <f t="shared" si="0"/>
        <v>0.30000000004656613</v>
      </c>
      <c r="T40" s="455" t="s">
        <v>919</v>
      </c>
      <c r="U40" s="503"/>
      <c r="V40" s="504" t="s">
        <v>1019</v>
      </c>
    </row>
    <row r="41" spans="1:22" s="204" customFormat="1" ht="69" customHeight="1">
      <c r="A41" s="506">
        <v>38</v>
      </c>
      <c r="B41" s="1107" t="s">
        <v>914</v>
      </c>
      <c r="C41" s="1107" t="s">
        <v>1020</v>
      </c>
      <c r="D41" s="1108" t="s">
        <v>1021</v>
      </c>
      <c r="E41" s="1107" t="s">
        <v>1022</v>
      </c>
      <c r="F41" s="1109" t="s">
        <v>989</v>
      </c>
      <c r="G41" s="450">
        <v>1471446.85</v>
      </c>
      <c r="H41" s="450">
        <v>77445</v>
      </c>
      <c r="I41" s="1111"/>
      <c r="J41" s="1107"/>
      <c r="K41" s="1111"/>
      <c r="L41" s="1111"/>
      <c r="M41" s="1110">
        <f>G41+H41</f>
        <v>1548891.85</v>
      </c>
      <c r="N41" s="1111"/>
      <c r="O41" s="1111"/>
      <c r="P41" s="1110"/>
      <c r="Q41" s="1111"/>
      <c r="R41" s="1111"/>
      <c r="S41" s="1110">
        <f t="shared" si="0"/>
        <v>0</v>
      </c>
      <c r="T41" s="1107" t="s">
        <v>919</v>
      </c>
      <c r="U41" s="1112"/>
      <c r="V41" s="1107" t="s">
        <v>1022</v>
      </c>
    </row>
    <row r="42" spans="1:22">
      <c r="G42" s="507">
        <f>SUM(G6:G41)</f>
        <v>80968077.849999994</v>
      </c>
      <c r="H42" s="508">
        <f>SUM(H6:H41)</f>
        <v>4219057.3</v>
      </c>
      <c r="M42" s="509">
        <f>SUM(M6:M41)</f>
        <v>8634997.8499999996</v>
      </c>
      <c r="P42" s="510">
        <f>SUM(P6:P41)</f>
        <v>27486000</v>
      </c>
      <c r="S42" s="511">
        <f>SUM(S6:S41)</f>
        <v>49066137.299999997</v>
      </c>
    </row>
    <row r="43" spans="1:22">
      <c r="I43" s="512"/>
    </row>
    <row r="44" spans="1:22">
      <c r="I44" s="512"/>
      <c r="K44" s="515"/>
      <c r="M44" s="310"/>
      <c r="N44" s="310"/>
      <c r="O44" s="310"/>
      <c r="P44" s="310"/>
      <c r="Q44" s="310"/>
      <c r="R44" s="310"/>
      <c r="S44" s="310"/>
      <c r="T44" s="310"/>
    </row>
    <row r="45" spans="1:22">
      <c r="M45" s="310"/>
      <c r="N45" s="310"/>
      <c r="O45" s="310"/>
      <c r="P45" s="516"/>
      <c r="Q45" s="310"/>
      <c r="R45" s="310"/>
      <c r="S45" s="310"/>
      <c r="T45" s="310"/>
    </row>
    <row r="46" spans="1:22" ht="3.75" customHeight="1">
      <c r="H46" s="515"/>
      <c r="M46" s="310"/>
      <c r="N46" s="310"/>
      <c r="O46" s="310"/>
      <c r="P46" s="516"/>
      <c r="Q46" s="310"/>
      <c r="R46" s="310"/>
      <c r="S46" s="310"/>
      <c r="T46" s="310"/>
    </row>
    <row r="47" spans="1:22" hidden="1">
      <c r="M47" s="310"/>
      <c r="N47" s="310"/>
      <c r="O47" s="310"/>
      <c r="P47" s="310"/>
      <c r="Q47" s="310"/>
      <c r="R47" s="310"/>
      <c r="S47" s="310"/>
      <c r="T47" s="310"/>
    </row>
    <row r="48" spans="1:22">
      <c r="M48" s="310"/>
      <c r="N48" s="310"/>
      <c r="O48" s="310"/>
      <c r="P48" s="310"/>
      <c r="Q48" s="310"/>
      <c r="R48" s="310"/>
      <c r="S48" s="310"/>
    </row>
    <row r="49" spans="13:19">
      <c r="M49" s="310"/>
      <c r="N49" s="310"/>
      <c r="O49" s="310"/>
      <c r="P49" s="310"/>
      <c r="Q49" s="310"/>
      <c r="R49" s="310"/>
      <c r="S49" s="310"/>
    </row>
    <row r="50" spans="13:19">
      <c r="M50" s="310"/>
      <c r="N50" s="310"/>
      <c r="O50" s="310"/>
      <c r="P50" s="310"/>
      <c r="Q50" s="310"/>
      <c r="R50" s="310"/>
      <c r="S50" s="310"/>
    </row>
    <row r="51" spans="13:19">
      <c r="M51" s="310"/>
      <c r="N51" s="310"/>
      <c r="O51" s="310"/>
      <c r="P51" s="310"/>
      <c r="Q51" s="310"/>
      <c r="R51" s="310"/>
      <c r="S51" s="310"/>
    </row>
    <row r="52" spans="13:19">
      <c r="M52" s="310"/>
      <c r="N52" s="310"/>
      <c r="O52" s="310"/>
      <c r="P52" s="310"/>
      <c r="Q52" s="310"/>
      <c r="R52" s="310"/>
      <c r="S52" s="310"/>
    </row>
    <row r="53" spans="13:19">
      <c r="M53" s="310"/>
      <c r="N53" s="310"/>
      <c r="O53" s="310"/>
      <c r="P53" s="310"/>
      <c r="Q53" s="310"/>
      <c r="R53" s="310"/>
      <c r="S53" s="310"/>
    </row>
    <row r="54" spans="13:19">
      <c r="M54" s="310"/>
      <c r="N54" s="310"/>
      <c r="O54" s="310"/>
      <c r="P54" s="310"/>
      <c r="Q54" s="310"/>
      <c r="R54" s="310"/>
      <c r="S54" s="310"/>
    </row>
    <row r="55" spans="13:19">
      <c r="M55" s="310"/>
      <c r="N55" s="310"/>
      <c r="O55" s="310"/>
      <c r="P55" s="310"/>
      <c r="Q55" s="310"/>
      <c r="R55" s="310"/>
      <c r="S55" s="310"/>
    </row>
    <row r="56" spans="13:19">
      <c r="M56" s="310"/>
      <c r="N56" s="310"/>
      <c r="O56" s="310"/>
      <c r="P56" s="310"/>
      <c r="Q56" s="310"/>
      <c r="R56" s="310"/>
      <c r="S56" s="310"/>
    </row>
    <row r="57" spans="13:19">
      <c r="M57" s="310"/>
      <c r="N57" s="310"/>
      <c r="O57" s="310"/>
      <c r="P57" s="310"/>
      <c r="Q57" s="310"/>
      <c r="R57" s="310"/>
      <c r="S57" s="310"/>
    </row>
    <row r="58" spans="13:19">
      <c r="M58" s="310"/>
      <c r="N58" s="310"/>
      <c r="O58" s="310"/>
      <c r="P58" s="310"/>
      <c r="Q58" s="310"/>
      <c r="R58" s="310"/>
      <c r="S58" s="310"/>
    </row>
    <row r="59" spans="13:19">
      <c r="M59" s="310"/>
      <c r="N59" s="310"/>
      <c r="O59" s="310"/>
      <c r="P59" s="310"/>
      <c r="Q59" s="310"/>
      <c r="R59" s="310"/>
      <c r="S59" s="310"/>
    </row>
    <row r="60" spans="13:19">
      <c r="M60" s="310"/>
      <c r="N60" s="310"/>
      <c r="O60" s="310"/>
      <c r="P60" s="310"/>
      <c r="Q60" s="310"/>
      <c r="R60" s="310"/>
      <c r="S60" s="310"/>
    </row>
    <row r="61" spans="13:19">
      <c r="M61" s="310"/>
      <c r="N61" s="310"/>
      <c r="O61" s="310"/>
      <c r="P61" s="310"/>
      <c r="Q61" s="310"/>
      <c r="R61" s="310"/>
      <c r="S61" s="310"/>
    </row>
    <row r="62" spans="13:19">
      <c r="M62" s="310"/>
      <c r="N62" s="310"/>
      <c r="O62" s="310"/>
      <c r="P62" s="310"/>
      <c r="Q62" s="310"/>
      <c r="R62" s="310"/>
      <c r="S62" s="310"/>
    </row>
    <row r="63" spans="13:19">
      <c r="M63" s="310"/>
      <c r="N63" s="310"/>
      <c r="O63" s="310"/>
      <c r="P63" s="310"/>
      <c r="Q63" s="310"/>
      <c r="R63" s="310"/>
      <c r="S63" s="310"/>
    </row>
    <row r="64" spans="13:19">
      <c r="M64" s="310"/>
      <c r="N64" s="310"/>
      <c r="O64" s="310"/>
      <c r="P64" s="310"/>
      <c r="Q64" s="310"/>
      <c r="R64" s="310"/>
      <c r="S64" s="310"/>
    </row>
    <row r="65" spans="13:19">
      <c r="M65" s="310"/>
      <c r="N65" s="310"/>
      <c r="O65" s="310"/>
      <c r="P65" s="310"/>
      <c r="Q65" s="310"/>
      <c r="R65" s="310"/>
      <c r="S65" s="310"/>
    </row>
    <row r="66" spans="13:19">
      <c r="M66" s="310"/>
      <c r="N66" s="310"/>
      <c r="O66" s="310"/>
      <c r="P66" s="310"/>
      <c r="Q66" s="310"/>
      <c r="R66" s="310"/>
      <c r="S66" s="310"/>
    </row>
    <row r="67" spans="13:19">
      <c r="M67" s="310"/>
      <c r="N67" s="310"/>
      <c r="O67" s="310"/>
      <c r="P67" s="310"/>
      <c r="Q67" s="310"/>
      <c r="R67" s="310"/>
      <c r="S67" s="310"/>
    </row>
    <row r="68" spans="13:19">
      <c r="M68" s="310"/>
      <c r="N68" s="310"/>
      <c r="O68" s="310"/>
      <c r="P68" s="310"/>
      <c r="Q68" s="310"/>
      <c r="R68" s="310"/>
      <c r="S68" s="310"/>
    </row>
    <row r="69" spans="13:19">
      <c r="M69" s="310"/>
      <c r="N69" s="310"/>
      <c r="O69" s="310"/>
      <c r="P69" s="310"/>
      <c r="Q69" s="310"/>
      <c r="R69" s="310"/>
      <c r="S69" s="310"/>
    </row>
    <row r="70" spans="13:19">
      <c r="M70" s="310"/>
      <c r="N70" s="310"/>
      <c r="O70" s="310"/>
      <c r="P70" s="310"/>
      <c r="Q70" s="310"/>
      <c r="R70" s="310"/>
      <c r="S70" s="310"/>
    </row>
    <row r="71" spans="13:19">
      <c r="M71" s="310"/>
      <c r="N71" s="310"/>
      <c r="O71" s="310"/>
      <c r="P71" s="310"/>
      <c r="Q71" s="310"/>
      <c r="R71" s="310"/>
      <c r="S71" s="310"/>
    </row>
    <row r="72" spans="13:19">
      <c r="M72" s="310"/>
      <c r="N72" s="310"/>
      <c r="O72" s="310"/>
      <c r="P72" s="310"/>
      <c r="Q72" s="310"/>
      <c r="R72" s="310"/>
      <c r="S72" s="310"/>
    </row>
    <row r="73" spans="13:19">
      <c r="M73" s="310"/>
      <c r="N73" s="310"/>
      <c r="O73" s="310"/>
      <c r="P73" s="310"/>
      <c r="Q73" s="310"/>
      <c r="R73" s="310"/>
      <c r="S73" s="310"/>
    </row>
    <row r="74" spans="13:19">
      <c r="M74" s="310"/>
      <c r="N74" s="310"/>
      <c r="O74" s="310"/>
      <c r="P74" s="310"/>
      <c r="Q74" s="310"/>
      <c r="R74" s="310"/>
      <c r="S74" s="310"/>
    </row>
    <row r="75" spans="13:19">
      <c r="M75" s="310"/>
      <c r="N75" s="310"/>
      <c r="O75" s="310"/>
      <c r="P75" s="310"/>
      <c r="Q75" s="310"/>
      <c r="R75" s="310"/>
      <c r="S75" s="310"/>
    </row>
    <row r="76" spans="13:19">
      <c r="M76" s="310"/>
      <c r="N76" s="310"/>
      <c r="O76" s="310"/>
      <c r="P76" s="310"/>
      <c r="Q76" s="310"/>
      <c r="R76" s="310"/>
      <c r="S76" s="310"/>
    </row>
    <row r="77" spans="13:19">
      <c r="M77" s="310"/>
      <c r="N77" s="310"/>
      <c r="O77" s="310"/>
      <c r="P77" s="310"/>
      <c r="Q77" s="310"/>
      <c r="R77" s="310"/>
      <c r="S77" s="310"/>
    </row>
    <row r="78" spans="13:19">
      <c r="M78" s="310"/>
      <c r="N78" s="310"/>
      <c r="O78" s="310"/>
      <c r="P78" s="310"/>
      <c r="Q78" s="310"/>
      <c r="R78" s="310"/>
      <c r="S78" s="310"/>
    </row>
    <row r="79" spans="13:19">
      <c r="M79" s="310"/>
      <c r="N79" s="310"/>
      <c r="O79" s="310"/>
      <c r="P79" s="310"/>
      <c r="Q79" s="310"/>
      <c r="R79" s="310"/>
      <c r="S79" s="310"/>
    </row>
    <row r="80" spans="13:19">
      <c r="M80" s="310"/>
      <c r="N80" s="310"/>
      <c r="O80" s="310"/>
      <c r="P80" s="310"/>
      <c r="Q80" s="310"/>
      <c r="R80" s="310"/>
      <c r="S80" s="310"/>
    </row>
    <row r="81" spans="13:19">
      <c r="M81" s="310"/>
      <c r="N81" s="310"/>
      <c r="O81" s="310"/>
      <c r="P81" s="310"/>
      <c r="Q81" s="310"/>
      <c r="R81" s="310"/>
      <c r="S81" s="310"/>
    </row>
    <row r="82" spans="13:19">
      <c r="M82" s="310"/>
      <c r="N82" s="310"/>
      <c r="O82" s="310"/>
      <c r="P82" s="310"/>
      <c r="Q82" s="310"/>
      <c r="R82" s="310"/>
      <c r="S82" s="310"/>
    </row>
    <row r="83" spans="13:19">
      <c r="M83" s="310"/>
      <c r="N83" s="310"/>
      <c r="O83" s="310"/>
      <c r="P83" s="310"/>
      <c r="Q83" s="310"/>
      <c r="R83" s="310"/>
      <c r="S83" s="310"/>
    </row>
    <row r="84" spans="13:19">
      <c r="M84" s="310"/>
      <c r="N84" s="310"/>
      <c r="O84" s="310"/>
      <c r="P84" s="310"/>
      <c r="Q84" s="310"/>
      <c r="R84" s="310"/>
      <c r="S84" s="310"/>
    </row>
    <row r="85" spans="13:19">
      <c r="M85" s="310"/>
      <c r="N85" s="310"/>
      <c r="O85" s="310"/>
      <c r="P85" s="310"/>
      <c r="Q85" s="310"/>
      <c r="R85" s="310"/>
      <c r="S85" s="310"/>
    </row>
    <row r="86" spans="13:19">
      <c r="M86" s="310"/>
      <c r="N86" s="310"/>
      <c r="O86" s="310"/>
      <c r="P86" s="310"/>
      <c r="Q86" s="310"/>
      <c r="R86" s="310"/>
      <c r="S86" s="310"/>
    </row>
    <row r="87" spans="13:19">
      <c r="M87" s="310"/>
      <c r="N87" s="310"/>
      <c r="O87" s="310"/>
      <c r="P87" s="310"/>
      <c r="Q87" s="310"/>
      <c r="R87" s="310"/>
      <c r="S87" s="310"/>
    </row>
    <row r="88" spans="13:19">
      <c r="M88" s="310"/>
      <c r="N88" s="310"/>
      <c r="O88" s="310"/>
      <c r="P88" s="310"/>
      <c r="Q88" s="310"/>
      <c r="R88" s="310"/>
      <c r="S88" s="310"/>
    </row>
    <row r="89" spans="13:19">
      <c r="M89" s="310"/>
      <c r="N89" s="310"/>
      <c r="O89" s="310"/>
      <c r="P89" s="310"/>
      <c r="Q89" s="310"/>
      <c r="R89" s="310"/>
      <c r="S89" s="310"/>
    </row>
    <row r="90" spans="13:19">
      <c r="M90" s="310"/>
      <c r="N90" s="310"/>
      <c r="O90" s="310"/>
      <c r="P90" s="310"/>
      <c r="Q90" s="310"/>
      <c r="R90" s="310"/>
      <c r="S90" s="310"/>
    </row>
    <row r="91" spans="13:19">
      <c r="M91" s="310"/>
      <c r="N91" s="310"/>
      <c r="O91" s="310"/>
      <c r="P91" s="310"/>
      <c r="Q91" s="310"/>
      <c r="R91" s="310"/>
      <c r="S91" s="310"/>
    </row>
    <row r="92" spans="13:19">
      <c r="M92" s="310"/>
      <c r="N92" s="310"/>
      <c r="O92" s="310"/>
      <c r="P92" s="310"/>
      <c r="Q92" s="310"/>
      <c r="R92" s="310"/>
      <c r="S92" s="310"/>
    </row>
    <row r="93" spans="13:19">
      <c r="M93" s="310"/>
      <c r="N93" s="310"/>
      <c r="O93" s="310"/>
      <c r="P93" s="310"/>
      <c r="Q93" s="310"/>
      <c r="R93" s="310"/>
      <c r="S93" s="310"/>
    </row>
  </sheetData>
  <mergeCells count="19">
    <mergeCell ref="F1:F3"/>
    <mergeCell ref="N2:P2"/>
    <mergeCell ref="Q2:S2"/>
    <mergeCell ref="A5:V5"/>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7"/>
  <sheetViews>
    <sheetView topLeftCell="A64" workbookViewId="0">
      <selection activeCell="O65" sqref="O65"/>
    </sheetView>
  </sheetViews>
  <sheetFormatPr defaultColWidth="8.85546875" defaultRowHeight="15.75"/>
  <cols>
    <col min="1" max="1" width="9.140625" style="524" customWidth="1"/>
    <col min="2" max="2" width="15.28515625" style="524" customWidth="1"/>
    <col min="3" max="3" width="45.140625" style="524" customWidth="1"/>
    <col min="4" max="4" width="16.5703125" style="524" customWidth="1"/>
    <col min="5" max="5" width="24.85546875" style="524" customWidth="1"/>
    <col min="6" max="6" width="14.140625" style="524" customWidth="1"/>
    <col min="7" max="7" width="17.28515625" style="524" customWidth="1"/>
    <col min="8" max="8" width="18.85546875" style="524" customWidth="1"/>
    <col min="9" max="12" width="8.85546875" style="524" customWidth="1"/>
    <col min="13" max="13" width="11.7109375" style="705" customWidth="1"/>
    <col min="14" max="15" width="8.85546875" style="524" customWidth="1"/>
    <col min="16" max="16" width="14.5703125" style="706" customWidth="1"/>
    <col min="17" max="18" width="8.85546875" style="524" customWidth="1"/>
    <col min="19" max="19" width="13.7109375" style="707" customWidth="1"/>
    <col min="20" max="21" width="13.7109375" style="524" customWidth="1"/>
    <col min="22" max="22" width="13.7109375" style="707" customWidth="1"/>
    <col min="23" max="24" width="13.7109375" style="708" customWidth="1"/>
    <col min="25" max="25" width="13.7109375" style="709" customWidth="1"/>
    <col min="26" max="26" width="13.28515625" style="524" customWidth="1"/>
    <col min="27" max="28" width="13.28515625" style="708" customWidth="1"/>
    <col min="29" max="29" width="13.28515625" style="710" customWidth="1"/>
    <col min="30" max="31" width="13.28515625" style="708" customWidth="1"/>
    <col min="32" max="32" width="18.42578125" style="711" customWidth="1"/>
    <col min="33" max="33" width="8.85546875" style="524"/>
    <col min="34" max="34" width="38.85546875" style="524" customWidth="1"/>
    <col min="35" max="16384" width="8.85546875" style="524"/>
  </cols>
  <sheetData>
    <row r="1" spans="1:34" ht="30" customHeight="1">
      <c r="A1" s="1282" t="s">
        <v>0</v>
      </c>
      <c r="B1" s="1272" t="s">
        <v>1</v>
      </c>
      <c r="C1" s="1263" t="s">
        <v>2</v>
      </c>
      <c r="D1" s="1272" t="s">
        <v>3</v>
      </c>
      <c r="E1" s="1272" t="s">
        <v>4</v>
      </c>
      <c r="F1" s="1272" t="s">
        <v>5</v>
      </c>
      <c r="G1" s="1267" t="s">
        <v>6</v>
      </c>
      <c r="H1" s="1267"/>
      <c r="I1" s="1267"/>
      <c r="J1" s="1267"/>
      <c r="K1" s="1267" t="s">
        <v>7</v>
      </c>
      <c r="L1" s="1267"/>
      <c r="M1" s="1267"/>
      <c r="N1" s="1267"/>
      <c r="O1" s="1267"/>
      <c r="P1" s="1267"/>
      <c r="Q1" s="1267"/>
      <c r="R1" s="1267"/>
      <c r="S1" s="1267"/>
      <c r="T1" s="517"/>
      <c r="U1" s="517"/>
      <c r="V1" s="518"/>
      <c r="W1" s="519"/>
      <c r="X1" s="519"/>
      <c r="Y1" s="520"/>
      <c r="Z1" s="1271" t="s">
        <v>8</v>
      </c>
      <c r="AA1" s="521"/>
      <c r="AB1" s="521"/>
      <c r="AC1" s="522"/>
      <c r="AD1" s="521"/>
      <c r="AE1" s="521"/>
      <c r="AF1" s="523"/>
      <c r="AG1" s="1272" t="s">
        <v>9</v>
      </c>
      <c r="AH1" s="1263" t="s">
        <v>10</v>
      </c>
    </row>
    <row r="2" spans="1:34" ht="39.75" customHeight="1">
      <c r="A2" s="1282"/>
      <c r="B2" s="1272"/>
      <c r="C2" s="1264"/>
      <c r="D2" s="1272"/>
      <c r="E2" s="1272"/>
      <c r="F2" s="1272"/>
      <c r="G2" s="1266" t="s">
        <v>11</v>
      </c>
      <c r="H2" s="1266" t="s">
        <v>12</v>
      </c>
      <c r="I2" s="1266" t="s">
        <v>13</v>
      </c>
      <c r="J2" s="1266" t="s">
        <v>14</v>
      </c>
      <c r="K2" s="1267" t="s">
        <v>410</v>
      </c>
      <c r="L2" s="1267"/>
      <c r="M2" s="1267"/>
      <c r="N2" s="1267" t="s">
        <v>411</v>
      </c>
      <c r="O2" s="1267"/>
      <c r="P2" s="1267"/>
      <c r="Q2" s="1267" t="s">
        <v>412</v>
      </c>
      <c r="R2" s="1267"/>
      <c r="S2" s="1267"/>
      <c r="T2" s="1273" t="s">
        <v>15</v>
      </c>
      <c r="U2" s="1274"/>
      <c r="V2" s="1275"/>
      <c r="W2" s="1276" t="s">
        <v>1023</v>
      </c>
      <c r="X2" s="1277"/>
      <c r="Y2" s="1278"/>
      <c r="Z2" s="1271"/>
      <c r="AA2" s="1279" t="s">
        <v>1024</v>
      </c>
      <c r="AB2" s="1280"/>
      <c r="AC2" s="1281"/>
      <c r="AD2" s="1268" t="s">
        <v>1025</v>
      </c>
      <c r="AE2" s="1269"/>
      <c r="AF2" s="1270"/>
      <c r="AG2" s="1272"/>
      <c r="AH2" s="1264"/>
    </row>
    <row r="3" spans="1:34" ht="61.5">
      <c r="A3" s="1282"/>
      <c r="B3" s="1272"/>
      <c r="C3" s="1265"/>
      <c r="D3" s="1272"/>
      <c r="E3" s="1272"/>
      <c r="F3" s="1272"/>
      <c r="G3" s="1266"/>
      <c r="H3" s="1266"/>
      <c r="I3" s="1266"/>
      <c r="J3" s="1266"/>
      <c r="K3" s="525" t="s">
        <v>18</v>
      </c>
      <c r="L3" s="525" t="s">
        <v>19</v>
      </c>
      <c r="M3" s="526" t="s">
        <v>20</v>
      </c>
      <c r="N3" s="525" t="s">
        <v>18</v>
      </c>
      <c r="O3" s="525" t="s">
        <v>19</v>
      </c>
      <c r="P3" s="527" t="s">
        <v>20</v>
      </c>
      <c r="Q3" s="525" t="s">
        <v>18</v>
      </c>
      <c r="R3" s="525" t="s">
        <v>19</v>
      </c>
      <c r="S3" s="528" t="s">
        <v>20</v>
      </c>
      <c r="T3" s="525" t="s">
        <v>18</v>
      </c>
      <c r="U3" s="525" t="s">
        <v>19</v>
      </c>
      <c r="V3" s="528" t="s">
        <v>20</v>
      </c>
      <c r="W3" s="529" t="s">
        <v>18</v>
      </c>
      <c r="X3" s="529" t="s">
        <v>19</v>
      </c>
      <c r="Y3" s="530" t="s">
        <v>20</v>
      </c>
      <c r="Z3" s="1271"/>
      <c r="AA3" s="529" t="s">
        <v>18</v>
      </c>
      <c r="AB3" s="529" t="s">
        <v>19</v>
      </c>
      <c r="AC3" s="531" t="s">
        <v>20</v>
      </c>
      <c r="AD3" s="529" t="s">
        <v>18</v>
      </c>
      <c r="AE3" s="529" t="s">
        <v>19</v>
      </c>
      <c r="AF3" s="532" t="s">
        <v>20</v>
      </c>
      <c r="AG3" s="1272"/>
      <c r="AH3" s="1265"/>
    </row>
    <row r="4" spans="1:34" ht="18">
      <c r="A4" s="533"/>
      <c r="B4" s="533">
        <v>1</v>
      </c>
      <c r="C4" s="533">
        <v>2</v>
      </c>
      <c r="D4" s="533">
        <v>3</v>
      </c>
      <c r="E4" s="533">
        <v>4</v>
      </c>
      <c r="F4" s="533">
        <v>5</v>
      </c>
      <c r="G4" s="533">
        <v>6.1</v>
      </c>
      <c r="H4" s="533">
        <v>6.2</v>
      </c>
      <c r="I4" s="533">
        <v>6.3</v>
      </c>
      <c r="J4" s="533">
        <v>6.4</v>
      </c>
      <c r="K4" s="534" t="s">
        <v>21</v>
      </c>
      <c r="L4" s="534" t="s">
        <v>22</v>
      </c>
      <c r="M4" s="535" t="s">
        <v>23</v>
      </c>
      <c r="N4" s="534" t="s">
        <v>24</v>
      </c>
      <c r="O4" s="534" t="s">
        <v>25</v>
      </c>
      <c r="P4" s="536" t="s">
        <v>26</v>
      </c>
      <c r="Q4" s="534" t="s">
        <v>27</v>
      </c>
      <c r="R4" s="534" t="s">
        <v>28</v>
      </c>
      <c r="S4" s="537" t="s">
        <v>29</v>
      </c>
      <c r="T4" s="534"/>
      <c r="U4" s="534"/>
      <c r="V4" s="537"/>
      <c r="W4" s="538"/>
      <c r="X4" s="538"/>
      <c r="Y4" s="539"/>
      <c r="Z4" s="533">
        <v>8</v>
      </c>
      <c r="AA4" s="519"/>
      <c r="AB4" s="519"/>
      <c r="AC4" s="540"/>
      <c r="AD4" s="519"/>
      <c r="AE4" s="519"/>
      <c r="AF4" s="541">
        <v>9</v>
      </c>
      <c r="AG4" s="542">
        <v>10</v>
      </c>
      <c r="AH4" s="543"/>
    </row>
    <row r="5" spans="1:34" ht="57" customHeight="1">
      <c r="A5" s="1250" t="s">
        <v>426</v>
      </c>
      <c r="B5" s="1251"/>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543"/>
    </row>
    <row r="6" spans="1:34" ht="129.75" customHeight="1">
      <c r="A6" s="544">
        <v>1</v>
      </c>
      <c r="B6" s="317" t="s">
        <v>1026</v>
      </c>
      <c r="C6" s="317" t="s">
        <v>1027</v>
      </c>
      <c r="D6" s="545" t="s">
        <v>1028</v>
      </c>
      <c r="E6" s="546" t="s">
        <v>1029</v>
      </c>
      <c r="F6" s="545" t="s">
        <v>1030</v>
      </c>
      <c r="G6" s="547">
        <v>728930</v>
      </c>
      <c r="H6" s="548">
        <v>0</v>
      </c>
      <c r="I6" s="548">
        <v>0</v>
      </c>
      <c r="J6" s="548">
        <v>0</v>
      </c>
      <c r="K6" s="548">
        <v>23.06</v>
      </c>
      <c r="L6" s="548" t="s">
        <v>1031</v>
      </c>
      <c r="M6" s="549">
        <v>728930</v>
      </c>
      <c r="N6" s="548" t="s">
        <v>1032</v>
      </c>
      <c r="O6" s="548" t="s">
        <v>1033</v>
      </c>
      <c r="P6" s="550"/>
      <c r="Q6" s="548">
        <v>0</v>
      </c>
      <c r="R6" s="548">
        <v>0</v>
      </c>
      <c r="S6" s="551">
        <v>0</v>
      </c>
      <c r="T6" s="548"/>
      <c r="U6" s="548"/>
      <c r="V6" s="551"/>
      <c r="W6" s="548"/>
      <c r="X6" s="548"/>
      <c r="Y6" s="552"/>
      <c r="Z6" s="553" t="s">
        <v>1034</v>
      </c>
      <c r="AA6" s="553"/>
      <c r="AB6" s="553"/>
      <c r="AC6" s="554"/>
      <c r="AD6" s="553"/>
      <c r="AE6" s="553"/>
      <c r="AF6" s="555"/>
      <c r="AG6" s="556"/>
      <c r="AH6" s="543"/>
    </row>
    <row r="7" spans="1:34" ht="173.25">
      <c r="A7" s="557">
        <v>2</v>
      </c>
      <c r="B7" s="546" t="s">
        <v>1035</v>
      </c>
      <c r="C7" s="558" t="s">
        <v>1036</v>
      </c>
      <c r="D7" s="559" t="s">
        <v>1037</v>
      </c>
      <c r="E7" s="559" t="s">
        <v>1038</v>
      </c>
      <c r="F7" s="559" t="s">
        <v>1037</v>
      </c>
      <c r="G7" s="560">
        <v>198000</v>
      </c>
      <c r="H7" s="561">
        <v>0</v>
      </c>
      <c r="I7" s="561">
        <v>0</v>
      </c>
      <c r="J7" s="561">
        <v>0</v>
      </c>
      <c r="K7" s="561" t="s">
        <v>1039</v>
      </c>
      <c r="L7" s="561" t="s">
        <v>1040</v>
      </c>
      <c r="M7" s="562">
        <v>198000</v>
      </c>
      <c r="N7" s="561">
        <v>0</v>
      </c>
      <c r="O7" s="561">
        <v>0</v>
      </c>
      <c r="P7" s="550">
        <v>0</v>
      </c>
      <c r="Q7" s="561">
        <v>0</v>
      </c>
      <c r="R7" s="561">
        <v>0</v>
      </c>
      <c r="S7" s="551">
        <v>0</v>
      </c>
      <c r="T7" s="561"/>
      <c r="U7" s="561"/>
      <c r="V7" s="551"/>
      <c r="W7" s="548"/>
      <c r="X7" s="548"/>
      <c r="Y7" s="552"/>
      <c r="Z7" s="563" t="s">
        <v>1034</v>
      </c>
      <c r="AA7" s="553"/>
      <c r="AB7" s="553"/>
      <c r="AC7" s="554"/>
      <c r="AD7" s="553"/>
      <c r="AE7" s="553"/>
      <c r="AF7" s="555"/>
      <c r="AG7" s="564"/>
      <c r="AH7" s="543"/>
    </row>
    <row r="8" spans="1:34" ht="173.25">
      <c r="A8" s="557">
        <v>3</v>
      </c>
      <c r="B8" s="546" t="s">
        <v>1035</v>
      </c>
      <c r="C8" s="558" t="s">
        <v>1036</v>
      </c>
      <c r="D8" s="565" t="s">
        <v>1041</v>
      </c>
      <c r="E8" s="559" t="s">
        <v>1038</v>
      </c>
      <c r="F8" s="559" t="s">
        <v>1042</v>
      </c>
      <c r="G8" s="560">
        <v>264910</v>
      </c>
      <c r="H8" s="561">
        <v>0</v>
      </c>
      <c r="I8" s="561">
        <v>0</v>
      </c>
      <c r="J8" s="561">
        <v>0</v>
      </c>
      <c r="K8" s="561" t="s">
        <v>1043</v>
      </c>
      <c r="L8" s="561" t="s">
        <v>1040</v>
      </c>
      <c r="M8" s="566">
        <v>264910</v>
      </c>
      <c r="N8" s="561">
        <v>0</v>
      </c>
      <c r="O8" s="561">
        <v>0</v>
      </c>
      <c r="P8" s="550">
        <v>0</v>
      </c>
      <c r="Q8" s="561">
        <v>0</v>
      </c>
      <c r="R8" s="561">
        <v>0</v>
      </c>
      <c r="S8" s="551">
        <v>0</v>
      </c>
      <c r="T8" s="561"/>
      <c r="U8" s="561"/>
      <c r="V8" s="551"/>
      <c r="W8" s="548"/>
      <c r="X8" s="548"/>
      <c r="Y8" s="552"/>
      <c r="Z8" s="563" t="s">
        <v>1034</v>
      </c>
      <c r="AA8" s="553"/>
      <c r="AB8" s="553"/>
      <c r="AC8" s="554"/>
      <c r="AD8" s="553"/>
      <c r="AE8" s="553"/>
      <c r="AF8" s="555"/>
      <c r="AG8" s="564"/>
      <c r="AH8" s="543"/>
    </row>
    <row r="9" spans="1:34" ht="126">
      <c r="A9" s="557">
        <v>4</v>
      </c>
      <c r="B9" s="559" t="s">
        <v>1044</v>
      </c>
      <c r="C9" s="565" t="s">
        <v>1045</v>
      </c>
      <c r="D9" s="559" t="s">
        <v>1046</v>
      </c>
      <c r="E9" s="559" t="s">
        <v>1047</v>
      </c>
      <c r="F9" s="559" t="s">
        <v>1048</v>
      </c>
      <c r="G9" s="560">
        <v>43722</v>
      </c>
      <c r="H9" s="561">
        <v>0</v>
      </c>
      <c r="I9" s="561">
        <v>0</v>
      </c>
      <c r="J9" s="561">
        <v>0</v>
      </c>
      <c r="K9" s="561" t="s">
        <v>1049</v>
      </c>
      <c r="L9" s="561" t="s">
        <v>1050</v>
      </c>
      <c r="M9" s="566">
        <v>43722</v>
      </c>
      <c r="N9" s="561">
        <v>0</v>
      </c>
      <c r="O9" s="561">
        <v>0</v>
      </c>
      <c r="P9" s="550">
        <v>0</v>
      </c>
      <c r="Q9" s="561">
        <v>0</v>
      </c>
      <c r="R9" s="561">
        <v>0</v>
      </c>
      <c r="S9" s="551">
        <v>0</v>
      </c>
      <c r="T9" s="561"/>
      <c r="U9" s="561"/>
      <c r="V9" s="551"/>
      <c r="W9" s="548"/>
      <c r="X9" s="548"/>
      <c r="Y9" s="552"/>
      <c r="Z9" s="563" t="s">
        <v>1034</v>
      </c>
      <c r="AA9" s="553"/>
      <c r="AB9" s="553"/>
      <c r="AC9" s="554"/>
      <c r="AD9" s="553"/>
      <c r="AE9" s="553"/>
      <c r="AF9" s="555"/>
      <c r="AG9" s="564"/>
      <c r="AH9" s="543"/>
    </row>
    <row r="10" spans="1:34" ht="220.5">
      <c r="A10" s="557">
        <v>5</v>
      </c>
      <c r="B10" s="559" t="s">
        <v>1051</v>
      </c>
      <c r="C10" s="559" t="s">
        <v>1052</v>
      </c>
      <c r="D10" s="559" t="s">
        <v>1053</v>
      </c>
      <c r="E10" s="559" t="s">
        <v>1054</v>
      </c>
      <c r="F10" s="559" t="s">
        <v>1055</v>
      </c>
      <c r="G10" s="560">
        <v>601974</v>
      </c>
      <c r="H10" s="561">
        <v>0</v>
      </c>
      <c r="I10" s="561">
        <v>0</v>
      </c>
      <c r="J10" s="561">
        <v>0</v>
      </c>
      <c r="K10" s="561" t="s">
        <v>1039</v>
      </c>
      <c r="L10" s="561" t="s">
        <v>1031</v>
      </c>
      <c r="M10" s="566">
        <v>601974</v>
      </c>
      <c r="N10" s="561">
        <v>0</v>
      </c>
      <c r="O10" s="561">
        <v>0</v>
      </c>
      <c r="P10" s="550">
        <v>0</v>
      </c>
      <c r="Q10" s="561">
        <v>0</v>
      </c>
      <c r="R10" s="561">
        <v>0</v>
      </c>
      <c r="S10" s="551">
        <v>0</v>
      </c>
      <c r="T10" s="561"/>
      <c r="U10" s="561"/>
      <c r="V10" s="551"/>
      <c r="W10" s="548"/>
      <c r="X10" s="548"/>
      <c r="Y10" s="552"/>
      <c r="Z10" s="563" t="s">
        <v>1034</v>
      </c>
      <c r="AA10" s="553"/>
      <c r="AB10" s="553"/>
      <c r="AC10" s="554"/>
      <c r="AD10" s="553"/>
      <c r="AE10" s="553"/>
      <c r="AF10" s="555"/>
      <c r="AG10" s="564"/>
      <c r="AH10" s="543"/>
    </row>
    <row r="11" spans="1:34" ht="126">
      <c r="A11" s="544">
        <v>6</v>
      </c>
      <c r="B11" s="545" t="s">
        <v>1051</v>
      </c>
      <c r="C11" s="545" t="s">
        <v>1056</v>
      </c>
      <c r="D11" s="545" t="s">
        <v>1057</v>
      </c>
      <c r="E11" s="545" t="s">
        <v>1058</v>
      </c>
      <c r="F11" s="545" t="s">
        <v>1059</v>
      </c>
      <c r="G11" s="567">
        <v>100000</v>
      </c>
      <c r="H11" s="568"/>
      <c r="I11" s="548">
        <v>0</v>
      </c>
      <c r="J11" s="548">
        <v>0</v>
      </c>
      <c r="K11" s="548" t="s">
        <v>1060</v>
      </c>
      <c r="L11" s="548" t="s">
        <v>1061</v>
      </c>
      <c r="M11" s="562">
        <v>84000</v>
      </c>
      <c r="N11" s="548">
        <v>0</v>
      </c>
      <c r="O11" s="548">
        <v>0</v>
      </c>
      <c r="P11" s="550">
        <v>0</v>
      </c>
      <c r="Q11" s="548">
        <v>0</v>
      </c>
      <c r="R11" s="548">
        <v>0</v>
      </c>
      <c r="S11" s="569"/>
      <c r="T11" s="567"/>
      <c r="U11" s="567"/>
      <c r="V11" s="569"/>
      <c r="W11" s="567"/>
      <c r="X11" s="567"/>
      <c r="Y11" s="570"/>
      <c r="Z11" s="553" t="s">
        <v>1034</v>
      </c>
      <c r="AA11" s="553"/>
      <c r="AB11" s="553"/>
      <c r="AC11" s="554"/>
      <c r="AD11" s="553"/>
      <c r="AE11" s="553"/>
      <c r="AF11" s="555" t="s">
        <v>1062</v>
      </c>
      <c r="AG11" s="571"/>
      <c r="AH11" s="543" t="s">
        <v>1063</v>
      </c>
    </row>
    <row r="12" spans="1:34" ht="117.75" customHeight="1">
      <c r="A12" s="544">
        <v>7</v>
      </c>
      <c r="B12" s="317" t="s">
        <v>1026</v>
      </c>
      <c r="C12" s="317" t="s">
        <v>1027</v>
      </c>
      <c r="D12" s="545" t="s">
        <v>1028</v>
      </c>
      <c r="E12" s="546" t="s">
        <v>1029</v>
      </c>
      <c r="F12" s="545" t="s">
        <v>1030</v>
      </c>
      <c r="G12" s="567">
        <f>P12-H12</f>
        <v>491244.05</v>
      </c>
      <c r="H12" s="568">
        <f>P12*0.05</f>
        <v>25854.95</v>
      </c>
      <c r="I12" s="548">
        <v>0</v>
      </c>
      <c r="J12" s="548">
        <v>0</v>
      </c>
      <c r="K12" s="567"/>
      <c r="L12" s="567"/>
      <c r="M12" s="562"/>
      <c r="N12" s="548">
        <v>1.03</v>
      </c>
      <c r="O12" s="548">
        <v>31.06</v>
      </c>
      <c r="P12" s="550">
        <v>517099</v>
      </c>
      <c r="Q12" s="548"/>
      <c r="R12" s="548"/>
      <c r="S12" s="551">
        <v>0</v>
      </c>
      <c r="T12" s="548"/>
      <c r="U12" s="548"/>
      <c r="V12" s="551"/>
      <c r="W12" s="548"/>
      <c r="X12" s="548"/>
      <c r="Y12" s="552"/>
      <c r="Z12" s="553"/>
      <c r="AA12" s="553"/>
      <c r="AB12" s="553"/>
      <c r="AC12" s="554"/>
      <c r="AD12" s="553"/>
      <c r="AE12" s="553"/>
      <c r="AF12" s="555"/>
      <c r="AG12" s="571"/>
      <c r="AH12" s="543"/>
    </row>
    <row r="13" spans="1:34" ht="126">
      <c r="A13" s="544">
        <v>8</v>
      </c>
      <c r="B13" s="545" t="s">
        <v>1064</v>
      </c>
      <c r="C13" s="545" t="s">
        <v>1065</v>
      </c>
      <c r="D13" s="545" t="s">
        <v>1066</v>
      </c>
      <c r="E13" s="545" t="s">
        <v>1067</v>
      </c>
      <c r="F13" s="545" t="s">
        <v>1068</v>
      </c>
      <c r="G13" s="567">
        <f>P13-H13</f>
        <v>926145.5</v>
      </c>
      <c r="H13" s="568">
        <f t="shared" ref="H13:H15" si="0">P13*0.05</f>
        <v>48744.5</v>
      </c>
      <c r="I13" s="548">
        <v>0</v>
      </c>
      <c r="J13" s="548">
        <v>0</v>
      </c>
      <c r="K13" s="548">
        <v>0</v>
      </c>
      <c r="L13" s="548">
        <v>0</v>
      </c>
      <c r="M13" s="562">
        <v>0</v>
      </c>
      <c r="N13" s="548" t="s">
        <v>1032</v>
      </c>
      <c r="O13" s="548" t="s">
        <v>1069</v>
      </c>
      <c r="P13" s="550">
        <v>974890</v>
      </c>
      <c r="Q13" s="548">
        <v>0</v>
      </c>
      <c r="R13" s="548">
        <v>0</v>
      </c>
      <c r="S13" s="551">
        <v>0</v>
      </c>
      <c r="T13" s="548"/>
      <c r="U13" s="548"/>
      <c r="V13" s="551"/>
      <c r="W13" s="548"/>
      <c r="X13" s="548"/>
      <c r="Y13" s="552"/>
      <c r="Z13" s="553" t="s">
        <v>1034</v>
      </c>
      <c r="AA13" s="553"/>
      <c r="AB13" s="553"/>
      <c r="AC13" s="554"/>
      <c r="AD13" s="553"/>
      <c r="AE13" s="553"/>
      <c r="AF13" s="555"/>
      <c r="AG13" s="571"/>
      <c r="AH13" s="543"/>
    </row>
    <row r="14" spans="1:34" ht="138.75" customHeight="1">
      <c r="A14" s="544">
        <v>10</v>
      </c>
      <c r="B14" s="545" t="s">
        <v>1070</v>
      </c>
      <c r="C14" s="545" t="s">
        <v>1071</v>
      </c>
      <c r="D14" s="545" t="s">
        <v>1072</v>
      </c>
      <c r="E14" s="545" t="s">
        <v>1073</v>
      </c>
      <c r="F14" s="545" t="s">
        <v>1074</v>
      </c>
      <c r="G14" s="567">
        <f>P14-H14</f>
        <v>154850</v>
      </c>
      <c r="H14" s="568">
        <f t="shared" si="0"/>
        <v>8150</v>
      </c>
      <c r="I14" s="548">
        <v>0</v>
      </c>
      <c r="J14" s="548">
        <v>0</v>
      </c>
      <c r="K14" s="548">
        <v>0</v>
      </c>
      <c r="L14" s="548">
        <v>0</v>
      </c>
      <c r="M14" s="562">
        <v>0</v>
      </c>
      <c r="N14" s="548" t="s">
        <v>1075</v>
      </c>
      <c r="O14" s="548">
        <v>30.07</v>
      </c>
      <c r="P14" s="550">
        <v>163000</v>
      </c>
      <c r="Q14" s="548">
        <v>0</v>
      </c>
      <c r="R14" s="548">
        <v>0</v>
      </c>
      <c r="S14" s="551">
        <v>0</v>
      </c>
      <c r="T14" s="548"/>
      <c r="U14" s="548"/>
      <c r="V14" s="551"/>
      <c r="W14" s="548"/>
      <c r="X14" s="548"/>
      <c r="Y14" s="552"/>
      <c r="Z14" s="553" t="s">
        <v>1034</v>
      </c>
      <c r="AA14" s="553"/>
      <c r="AB14" s="553"/>
      <c r="AC14" s="554"/>
      <c r="AD14" s="553"/>
      <c r="AE14" s="553"/>
      <c r="AF14" s="555"/>
      <c r="AG14" s="571"/>
      <c r="AH14" s="543"/>
    </row>
    <row r="15" spans="1:34" ht="138.75" customHeight="1">
      <c r="A15" s="572">
        <v>11</v>
      </c>
      <c r="B15" s="545" t="s">
        <v>1076</v>
      </c>
      <c r="C15" s="545" t="s">
        <v>1077</v>
      </c>
      <c r="D15" s="545" t="s">
        <v>1078</v>
      </c>
      <c r="E15" s="545" t="s">
        <v>1079</v>
      </c>
      <c r="F15" s="545" t="s">
        <v>1080</v>
      </c>
      <c r="G15" s="567">
        <f>P15-H15</f>
        <v>189999.05</v>
      </c>
      <c r="H15" s="568">
        <f t="shared" si="0"/>
        <v>9999.9500000000007</v>
      </c>
      <c r="I15" s="548">
        <v>0</v>
      </c>
      <c r="J15" s="548">
        <v>0</v>
      </c>
      <c r="K15" s="548">
        <v>0</v>
      </c>
      <c r="L15" s="548">
        <v>0</v>
      </c>
      <c r="M15" s="562">
        <v>0</v>
      </c>
      <c r="N15" s="548" t="s">
        <v>1081</v>
      </c>
      <c r="O15" s="548" t="s">
        <v>1082</v>
      </c>
      <c r="P15" s="550">
        <v>199999</v>
      </c>
      <c r="Q15" s="548">
        <v>0</v>
      </c>
      <c r="R15" s="548">
        <v>0</v>
      </c>
      <c r="S15" s="551">
        <v>0</v>
      </c>
      <c r="T15" s="548"/>
      <c r="U15" s="548"/>
      <c r="V15" s="551"/>
      <c r="W15" s="548"/>
      <c r="X15" s="548"/>
      <c r="Y15" s="552"/>
      <c r="Z15" s="553" t="s">
        <v>1034</v>
      </c>
      <c r="AA15" s="553"/>
      <c r="AB15" s="553"/>
      <c r="AC15" s="554"/>
      <c r="AD15" s="553"/>
      <c r="AE15" s="553"/>
      <c r="AF15" s="555"/>
      <c r="AG15" s="571"/>
      <c r="AH15" s="543"/>
    </row>
    <row r="16" spans="1:34" ht="199.5" customHeight="1">
      <c r="A16" s="572">
        <v>12</v>
      </c>
      <c r="B16" s="559" t="s">
        <v>1051</v>
      </c>
      <c r="C16" s="559" t="s">
        <v>1052</v>
      </c>
      <c r="D16" s="559" t="s">
        <v>1083</v>
      </c>
      <c r="E16" s="559" t="s">
        <v>1054</v>
      </c>
      <c r="F16" s="559" t="s">
        <v>1084</v>
      </c>
      <c r="G16" s="560">
        <v>728480</v>
      </c>
      <c r="H16" s="561">
        <v>71520</v>
      </c>
      <c r="I16" s="561">
        <v>0</v>
      </c>
      <c r="J16" s="561">
        <v>0</v>
      </c>
      <c r="K16" s="561">
        <v>0</v>
      </c>
      <c r="L16" s="561">
        <v>0</v>
      </c>
      <c r="M16" s="562">
        <v>0</v>
      </c>
      <c r="N16" s="561">
        <v>0</v>
      </c>
      <c r="O16" s="561">
        <v>0</v>
      </c>
      <c r="P16" s="550">
        <v>0</v>
      </c>
      <c r="Q16" s="561" t="s">
        <v>1085</v>
      </c>
      <c r="R16" s="561" t="s">
        <v>1086</v>
      </c>
      <c r="S16" s="573">
        <v>800000</v>
      </c>
      <c r="T16" s="560"/>
      <c r="U16" s="560"/>
      <c r="V16" s="573"/>
      <c r="W16" s="574"/>
      <c r="X16" s="574"/>
      <c r="Y16" s="575"/>
      <c r="Z16" s="563" t="s">
        <v>1034</v>
      </c>
      <c r="AA16" s="553"/>
      <c r="AB16" s="553"/>
      <c r="AC16" s="554"/>
      <c r="AD16" s="553"/>
      <c r="AE16" s="553"/>
      <c r="AF16" s="555"/>
      <c r="AG16" s="564"/>
      <c r="AH16" s="543"/>
    </row>
    <row r="17" spans="1:34" ht="199.5" customHeight="1">
      <c r="A17" s="572">
        <v>13</v>
      </c>
      <c r="B17" s="559" t="s">
        <v>1051</v>
      </c>
      <c r="C17" s="559" t="s">
        <v>1056</v>
      </c>
      <c r="D17" s="559" t="s">
        <v>1087</v>
      </c>
      <c r="E17" s="559" t="s">
        <v>1058</v>
      </c>
      <c r="F17" s="559" t="s">
        <v>1055</v>
      </c>
      <c r="G17" s="560">
        <v>455300</v>
      </c>
      <c r="H17" s="561">
        <v>44700</v>
      </c>
      <c r="I17" s="561">
        <v>0</v>
      </c>
      <c r="J17" s="561">
        <v>0</v>
      </c>
      <c r="K17" s="561">
        <v>0</v>
      </c>
      <c r="L17" s="561">
        <v>0</v>
      </c>
      <c r="M17" s="562">
        <v>0</v>
      </c>
      <c r="N17" s="561">
        <v>0</v>
      </c>
      <c r="O17" s="561"/>
      <c r="P17" s="550">
        <v>0</v>
      </c>
      <c r="Q17" s="561" t="s">
        <v>1081</v>
      </c>
      <c r="R17" s="561" t="s">
        <v>1075</v>
      </c>
      <c r="S17" s="573">
        <v>500000</v>
      </c>
      <c r="T17" s="560"/>
      <c r="U17" s="560"/>
      <c r="V17" s="573"/>
      <c r="W17" s="574"/>
      <c r="X17" s="574"/>
      <c r="Y17" s="575"/>
      <c r="Z17" s="563" t="s">
        <v>1034</v>
      </c>
      <c r="AA17" s="553"/>
      <c r="AB17" s="553"/>
      <c r="AC17" s="554"/>
      <c r="AD17" s="553"/>
      <c r="AE17" s="553"/>
      <c r="AF17" s="555"/>
      <c r="AG17" s="564"/>
      <c r="AH17" s="543"/>
    </row>
    <row r="18" spans="1:34" ht="199.5" customHeight="1">
      <c r="A18" s="572">
        <v>14</v>
      </c>
      <c r="B18" s="545" t="s">
        <v>1076</v>
      </c>
      <c r="C18" s="545" t="s">
        <v>1077</v>
      </c>
      <c r="D18" s="576" t="s">
        <v>1088</v>
      </c>
      <c r="E18" s="545" t="s">
        <v>1079</v>
      </c>
      <c r="F18" s="559" t="s">
        <v>1089</v>
      </c>
      <c r="G18" s="560">
        <v>245862</v>
      </c>
      <c r="H18" s="561">
        <v>24138</v>
      </c>
      <c r="I18" s="561">
        <v>0</v>
      </c>
      <c r="J18" s="561">
        <v>0</v>
      </c>
      <c r="K18" s="561">
        <v>0</v>
      </c>
      <c r="L18" s="561">
        <v>0</v>
      </c>
      <c r="M18" s="562">
        <v>0</v>
      </c>
      <c r="N18" s="561">
        <v>0</v>
      </c>
      <c r="O18" s="561"/>
      <c r="P18" s="550"/>
      <c r="Q18" s="561" t="s">
        <v>1081</v>
      </c>
      <c r="R18" s="561" t="s">
        <v>1075</v>
      </c>
      <c r="S18" s="573">
        <v>270000</v>
      </c>
      <c r="T18" s="560"/>
      <c r="U18" s="560"/>
      <c r="V18" s="573"/>
      <c r="W18" s="574"/>
      <c r="X18" s="574"/>
      <c r="Y18" s="575"/>
      <c r="Z18" s="563" t="s">
        <v>1034</v>
      </c>
      <c r="AA18" s="553"/>
      <c r="AB18" s="553"/>
      <c r="AC18" s="554"/>
      <c r="AD18" s="553"/>
      <c r="AE18" s="553"/>
      <c r="AF18" s="555"/>
      <c r="AG18" s="564"/>
      <c r="AH18" s="543"/>
    </row>
    <row r="19" spans="1:34" ht="249" customHeight="1">
      <c r="A19" s="572">
        <v>15</v>
      </c>
      <c r="B19" s="559" t="s">
        <v>1051</v>
      </c>
      <c r="C19" s="559" t="s">
        <v>1056</v>
      </c>
      <c r="D19" s="577" t="s">
        <v>1090</v>
      </c>
      <c r="E19" s="578" t="s">
        <v>1091</v>
      </c>
      <c r="F19" s="559" t="s">
        <v>1092</v>
      </c>
      <c r="G19" s="560">
        <v>321441</v>
      </c>
      <c r="H19" s="561">
        <v>31558</v>
      </c>
      <c r="I19" s="561">
        <v>0</v>
      </c>
      <c r="J19" s="561">
        <v>0</v>
      </c>
      <c r="K19" s="561">
        <v>0</v>
      </c>
      <c r="L19" s="561">
        <v>0</v>
      </c>
      <c r="M19" s="562"/>
      <c r="N19" s="561">
        <v>0</v>
      </c>
      <c r="O19" s="561"/>
      <c r="P19" s="550"/>
      <c r="Q19" s="561" t="s">
        <v>1093</v>
      </c>
      <c r="R19" s="561" t="s">
        <v>1094</v>
      </c>
      <c r="S19" s="573">
        <v>353000</v>
      </c>
      <c r="T19" s="560"/>
      <c r="U19" s="560"/>
      <c r="V19" s="573"/>
      <c r="W19" s="574"/>
      <c r="X19" s="574"/>
      <c r="Y19" s="575"/>
      <c r="Z19" s="563" t="s">
        <v>1034</v>
      </c>
      <c r="AA19" s="553"/>
      <c r="AB19" s="553"/>
      <c r="AC19" s="554"/>
      <c r="AD19" s="553"/>
      <c r="AE19" s="553"/>
      <c r="AF19" s="555"/>
      <c r="AG19" s="564"/>
      <c r="AH19" s="543"/>
    </row>
    <row r="20" spans="1:34" ht="249" customHeight="1">
      <c r="A20" s="572"/>
      <c r="B20" s="545" t="s">
        <v>1076</v>
      </c>
      <c r="C20" s="545" t="s">
        <v>1077</v>
      </c>
      <c r="D20" s="576" t="s">
        <v>1095</v>
      </c>
      <c r="E20" s="545" t="s">
        <v>1079</v>
      </c>
      <c r="F20" s="559" t="s">
        <v>1096</v>
      </c>
      <c r="G20" s="560">
        <v>245862</v>
      </c>
      <c r="H20" s="561">
        <v>24138</v>
      </c>
      <c r="I20" s="561">
        <v>0</v>
      </c>
      <c r="J20" s="561">
        <v>0</v>
      </c>
      <c r="K20" s="561">
        <v>0</v>
      </c>
      <c r="L20" s="561">
        <v>0</v>
      </c>
      <c r="M20" s="562"/>
      <c r="N20" s="561">
        <v>0</v>
      </c>
      <c r="O20" s="561"/>
      <c r="P20" s="550"/>
      <c r="Q20" s="561" t="s">
        <v>1085</v>
      </c>
      <c r="R20" s="561" t="s">
        <v>1097</v>
      </c>
      <c r="S20" s="573">
        <v>270000</v>
      </c>
      <c r="T20" s="560"/>
      <c r="U20" s="560"/>
      <c r="V20" s="573"/>
      <c r="W20" s="574"/>
      <c r="X20" s="574"/>
      <c r="Y20" s="575"/>
      <c r="Z20" s="563" t="s">
        <v>1034</v>
      </c>
      <c r="AA20" s="553"/>
      <c r="AB20" s="553"/>
      <c r="AC20" s="554"/>
      <c r="AD20" s="553"/>
      <c r="AE20" s="553"/>
      <c r="AF20" s="555"/>
      <c r="AG20" s="564"/>
      <c r="AH20" s="543"/>
    </row>
    <row r="21" spans="1:34" ht="249" customHeight="1">
      <c r="A21" s="572"/>
      <c r="B21" s="559" t="s">
        <v>1051</v>
      </c>
      <c r="C21" s="559" t="s">
        <v>1052</v>
      </c>
      <c r="D21" s="559" t="s">
        <v>1098</v>
      </c>
      <c r="E21" s="559" t="s">
        <v>1054</v>
      </c>
      <c r="F21" s="559" t="s">
        <v>1099</v>
      </c>
      <c r="G21" s="560" t="s">
        <v>1100</v>
      </c>
      <c r="H21" s="561" t="s">
        <v>1101</v>
      </c>
      <c r="I21" s="561">
        <v>0</v>
      </c>
      <c r="J21" s="561">
        <v>0</v>
      </c>
      <c r="K21" s="561">
        <v>0</v>
      </c>
      <c r="L21" s="561">
        <v>0</v>
      </c>
      <c r="M21" s="562">
        <v>0</v>
      </c>
      <c r="N21" s="561">
        <v>0</v>
      </c>
      <c r="O21" s="561">
        <v>0</v>
      </c>
      <c r="P21" s="550">
        <v>0</v>
      </c>
      <c r="Q21" s="561" t="s">
        <v>1102</v>
      </c>
      <c r="R21" s="561" t="s">
        <v>1103</v>
      </c>
      <c r="S21" s="573" t="s">
        <v>1104</v>
      </c>
      <c r="T21" s="560"/>
      <c r="U21" s="560"/>
      <c r="V21" s="573"/>
      <c r="W21" s="574"/>
      <c r="X21" s="574"/>
      <c r="Y21" s="575"/>
      <c r="Z21" s="563" t="s">
        <v>1034</v>
      </c>
      <c r="AA21" s="553"/>
      <c r="AB21" s="553"/>
      <c r="AC21" s="554"/>
      <c r="AD21" s="553"/>
      <c r="AE21" s="553"/>
      <c r="AF21" s="555"/>
      <c r="AG21" s="564"/>
      <c r="AH21" s="543"/>
    </row>
    <row r="22" spans="1:34" ht="249" customHeight="1">
      <c r="A22" s="572"/>
      <c r="B22" s="559" t="s">
        <v>1051</v>
      </c>
      <c r="C22" s="559" t="s">
        <v>1052</v>
      </c>
      <c r="D22" s="559" t="s">
        <v>1105</v>
      </c>
      <c r="E22" s="559" t="s">
        <v>1054</v>
      </c>
      <c r="F22" s="559" t="s">
        <v>1106</v>
      </c>
      <c r="G22" s="560" t="s">
        <v>1107</v>
      </c>
      <c r="H22" s="561" t="s">
        <v>1108</v>
      </c>
      <c r="I22" s="561">
        <v>0</v>
      </c>
      <c r="J22" s="561">
        <v>0</v>
      </c>
      <c r="K22" s="561">
        <v>0</v>
      </c>
      <c r="L22" s="561">
        <v>0</v>
      </c>
      <c r="M22" s="562">
        <v>0</v>
      </c>
      <c r="N22" s="561">
        <v>0</v>
      </c>
      <c r="O22" s="561">
        <v>0</v>
      </c>
      <c r="P22" s="550">
        <v>0</v>
      </c>
      <c r="Q22" s="561" t="s">
        <v>1102</v>
      </c>
      <c r="R22" s="561" t="s">
        <v>1103</v>
      </c>
      <c r="S22" s="573" t="s">
        <v>1109</v>
      </c>
      <c r="T22" s="560"/>
      <c r="U22" s="560"/>
      <c r="V22" s="573"/>
      <c r="W22" s="574"/>
      <c r="X22" s="574"/>
      <c r="Y22" s="575"/>
      <c r="Z22" s="563" t="s">
        <v>1034</v>
      </c>
      <c r="AA22" s="553"/>
      <c r="AB22" s="553"/>
      <c r="AC22" s="554"/>
      <c r="AD22" s="553"/>
      <c r="AE22" s="553"/>
      <c r="AF22" s="555" t="s">
        <v>1110</v>
      </c>
      <c r="AG22" s="564"/>
      <c r="AH22" s="543"/>
    </row>
    <row r="23" spans="1:34" ht="249" customHeight="1">
      <c r="A23" s="572"/>
      <c r="B23" s="559" t="s">
        <v>1111</v>
      </c>
      <c r="C23" s="559" t="s">
        <v>1112</v>
      </c>
      <c r="D23" s="559" t="s">
        <v>1113</v>
      </c>
      <c r="E23" s="559" t="s">
        <v>1114</v>
      </c>
      <c r="F23" s="559" t="s">
        <v>1115</v>
      </c>
      <c r="G23" s="579">
        <v>135000</v>
      </c>
      <c r="H23" s="561">
        <v>7000</v>
      </c>
      <c r="I23" s="561">
        <v>0</v>
      </c>
      <c r="J23" s="561">
        <v>0</v>
      </c>
      <c r="K23" s="561">
        <v>0</v>
      </c>
      <c r="L23" s="561">
        <v>0</v>
      </c>
      <c r="M23" s="580"/>
      <c r="N23" s="561">
        <v>0</v>
      </c>
      <c r="O23" s="561">
        <v>0</v>
      </c>
      <c r="P23" s="581"/>
      <c r="Q23" s="561"/>
      <c r="R23" s="561"/>
      <c r="S23" s="582" t="s">
        <v>1116</v>
      </c>
      <c r="T23" s="579"/>
      <c r="U23" s="579"/>
      <c r="V23" s="582"/>
      <c r="W23" s="583"/>
      <c r="X23" s="583"/>
      <c r="Y23" s="584"/>
      <c r="Z23" s="563" t="s">
        <v>1034</v>
      </c>
      <c r="AA23" s="553"/>
      <c r="AB23" s="553"/>
      <c r="AC23" s="554"/>
      <c r="AD23" s="553"/>
      <c r="AE23" s="553"/>
      <c r="AF23" s="555"/>
      <c r="AG23" s="564"/>
      <c r="AH23" s="543"/>
    </row>
    <row r="24" spans="1:34" ht="249" customHeight="1">
      <c r="A24" s="572"/>
      <c r="B24" s="559" t="s">
        <v>1051</v>
      </c>
      <c r="C24" s="559" t="s">
        <v>1052</v>
      </c>
      <c r="D24" s="559" t="s">
        <v>1105</v>
      </c>
      <c r="E24" s="559" t="s">
        <v>1054</v>
      </c>
      <c r="F24" s="559" t="s">
        <v>1115</v>
      </c>
      <c r="G24" s="579" t="s">
        <v>1117</v>
      </c>
      <c r="H24" s="561" t="s">
        <v>1118</v>
      </c>
      <c r="I24" s="561">
        <v>0</v>
      </c>
      <c r="J24" s="561">
        <v>0</v>
      </c>
      <c r="K24" s="561">
        <v>0</v>
      </c>
      <c r="L24" s="561">
        <v>0</v>
      </c>
      <c r="M24" s="580"/>
      <c r="N24" s="561">
        <v>0</v>
      </c>
      <c r="O24" s="561">
        <v>0</v>
      </c>
      <c r="P24" s="581"/>
      <c r="Q24" s="561"/>
      <c r="R24" s="561"/>
      <c r="S24" s="582"/>
      <c r="T24" s="579" t="s">
        <v>36</v>
      </c>
      <c r="U24" s="579" t="s">
        <v>67</v>
      </c>
      <c r="V24" s="582" t="s">
        <v>1119</v>
      </c>
      <c r="W24" s="583"/>
      <c r="X24" s="583"/>
      <c r="Y24" s="584"/>
      <c r="Z24" s="563" t="s">
        <v>1034</v>
      </c>
      <c r="AA24" s="553"/>
      <c r="AB24" s="553"/>
      <c r="AC24" s="554"/>
      <c r="AD24" s="553"/>
      <c r="AE24" s="553"/>
      <c r="AF24" s="555"/>
      <c r="AG24" s="564"/>
      <c r="AH24" s="543"/>
    </row>
    <row r="25" spans="1:34" ht="249" customHeight="1">
      <c r="A25" s="572"/>
      <c r="B25" s="559" t="s">
        <v>1051</v>
      </c>
      <c r="C25" s="559" t="s">
        <v>1052</v>
      </c>
      <c r="D25" s="559" t="s">
        <v>1120</v>
      </c>
      <c r="E25" s="559" t="s">
        <v>1054</v>
      </c>
      <c r="F25" s="559" t="s">
        <v>1115</v>
      </c>
      <c r="G25" s="579" t="s">
        <v>1121</v>
      </c>
      <c r="H25" s="561" t="s">
        <v>1122</v>
      </c>
      <c r="I25" s="561">
        <v>0</v>
      </c>
      <c r="J25" s="561">
        <v>0</v>
      </c>
      <c r="K25" s="561">
        <v>0</v>
      </c>
      <c r="L25" s="561">
        <v>0</v>
      </c>
      <c r="M25" s="580"/>
      <c r="N25" s="561">
        <v>0</v>
      </c>
      <c r="O25" s="561">
        <v>0</v>
      </c>
      <c r="P25" s="581"/>
      <c r="Q25" s="561"/>
      <c r="R25" s="561"/>
      <c r="S25" s="582"/>
      <c r="T25" s="579" t="s">
        <v>36</v>
      </c>
      <c r="U25" s="579" t="s">
        <v>67</v>
      </c>
      <c r="V25" s="582" t="s">
        <v>1123</v>
      </c>
      <c r="W25" s="583"/>
      <c r="X25" s="583"/>
      <c r="Y25" s="584"/>
      <c r="Z25" s="563" t="s">
        <v>1124</v>
      </c>
      <c r="AA25" s="553"/>
      <c r="AB25" s="553"/>
      <c r="AC25" s="554"/>
      <c r="AD25" s="553"/>
      <c r="AE25" s="553"/>
      <c r="AF25" s="555"/>
      <c r="AG25" s="564"/>
      <c r="AH25" s="543"/>
    </row>
    <row r="26" spans="1:34" ht="249" customHeight="1">
      <c r="A26" s="572"/>
      <c r="B26" s="559" t="s">
        <v>1051</v>
      </c>
      <c r="C26" s="559" t="s">
        <v>1052</v>
      </c>
      <c r="D26" s="559" t="s">
        <v>1125</v>
      </c>
      <c r="E26" s="559" t="s">
        <v>1054</v>
      </c>
      <c r="F26" s="559" t="s">
        <v>1115</v>
      </c>
      <c r="G26" s="579" t="s">
        <v>1126</v>
      </c>
      <c r="H26" s="561" t="s">
        <v>1127</v>
      </c>
      <c r="I26" s="561">
        <v>0</v>
      </c>
      <c r="J26" s="561">
        <v>0</v>
      </c>
      <c r="K26" s="561">
        <v>0</v>
      </c>
      <c r="L26" s="561">
        <v>0</v>
      </c>
      <c r="M26" s="580"/>
      <c r="N26" s="561">
        <v>0</v>
      </c>
      <c r="O26" s="561">
        <v>0</v>
      </c>
      <c r="P26" s="581"/>
      <c r="Q26" s="561"/>
      <c r="R26" s="561"/>
      <c r="S26" s="582"/>
      <c r="T26" s="579" t="s">
        <v>36</v>
      </c>
      <c r="U26" s="579" t="s">
        <v>67</v>
      </c>
      <c r="V26" s="582" t="s">
        <v>1128</v>
      </c>
      <c r="W26" s="583"/>
      <c r="X26" s="583"/>
      <c r="Y26" s="584"/>
      <c r="Z26" s="563" t="s">
        <v>1124</v>
      </c>
      <c r="AA26" s="553"/>
      <c r="AB26" s="553"/>
      <c r="AC26" s="554"/>
      <c r="AD26" s="553"/>
      <c r="AE26" s="553"/>
      <c r="AF26" s="555"/>
      <c r="AG26" s="564"/>
      <c r="AH26" s="543"/>
    </row>
    <row r="27" spans="1:34" ht="249" customHeight="1">
      <c r="A27" s="572"/>
      <c r="B27" s="559" t="s">
        <v>1051</v>
      </c>
      <c r="C27" s="559" t="s">
        <v>1052</v>
      </c>
      <c r="D27" s="559" t="s">
        <v>1129</v>
      </c>
      <c r="E27" s="559" t="s">
        <v>1054</v>
      </c>
      <c r="F27" s="559" t="s">
        <v>1115</v>
      </c>
      <c r="G27" s="579" t="s">
        <v>1130</v>
      </c>
      <c r="H27" s="561" t="s">
        <v>1131</v>
      </c>
      <c r="I27" s="561">
        <v>0</v>
      </c>
      <c r="J27" s="561">
        <v>0</v>
      </c>
      <c r="K27" s="561">
        <v>0</v>
      </c>
      <c r="L27" s="561">
        <v>0</v>
      </c>
      <c r="M27" s="580"/>
      <c r="N27" s="561">
        <v>0</v>
      </c>
      <c r="O27" s="561">
        <v>0</v>
      </c>
      <c r="P27" s="581"/>
      <c r="Q27" s="561"/>
      <c r="R27" s="561"/>
      <c r="S27" s="582"/>
      <c r="T27" s="579" t="s">
        <v>36</v>
      </c>
      <c r="U27" s="579" t="s">
        <v>67</v>
      </c>
      <c r="V27" s="582" t="s">
        <v>1132</v>
      </c>
      <c r="W27" s="583"/>
      <c r="X27" s="583"/>
      <c r="Y27" s="584"/>
      <c r="Z27" s="563" t="s">
        <v>1124</v>
      </c>
      <c r="AA27" s="553"/>
      <c r="AB27" s="553"/>
      <c r="AC27" s="554"/>
      <c r="AD27" s="553"/>
      <c r="AE27" s="553"/>
      <c r="AF27" s="555"/>
      <c r="AG27" s="564"/>
      <c r="AH27" s="543"/>
    </row>
    <row r="28" spans="1:34" ht="249" customHeight="1">
      <c r="A28" s="572"/>
      <c r="B28" s="559" t="s">
        <v>1051</v>
      </c>
      <c r="C28" s="559" t="s">
        <v>1056</v>
      </c>
      <c r="D28" s="559" t="s">
        <v>1133</v>
      </c>
      <c r="E28" s="578" t="s">
        <v>1091</v>
      </c>
      <c r="F28" s="559" t="s">
        <v>1115</v>
      </c>
      <c r="G28" s="579" t="s">
        <v>1134</v>
      </c>
      <c r="H28" s="561" t="s">
        <v>1135</v>
      </c>
      <c r="I28" s="561">
        <v>0</v>
      </c>
      <c r="J28" s="561">
        <v>0</v>
      </c>
      <c r="K28" s="561">
        <v>0</v>
      </c>
      <c r="L28" s="561">
        <v>0</v>
      </c>
      <c r="M28" s="580"/>
      <c r="N28" s="561">
        <v>0</v>
      </c>
      <c r="O28" s="561">
        <v>0</v>
      </c>
      <c r="P28" s="581"/>
      <c r="Q28" s="561"/>
      <c r="R28" s="561"/>
      <c r="S28" s="582"/>
      <c r="T28" s="579" t="s">
        <v>36</v>
      </c>
      <c r="U28" s="579" t="s">
        <v>67</v>
      </c>
      <c r="V28" s="582" t="s">
        <v>1136</v>
      </c>
      <c r="W28" s="583"/>
      <c r="X28" s="583"/>
      <c r="Y28" s="584"/>
      <c r="Z28" s="563" t="s">
        <v>1124</v>
      </c>
      <c r="AA28" s="553"/>
      <c r="AB28" s="553"/>
      <c r="AC28" s="554"/>
      <c r="AD28" s="553"/>
      <c r="AE28" s="553"/>
      <c r="AF28" s="555"/>
      <c r="AG28" s="564"/>
      <c r="AH28" s="543"/>
    </row>
    <row r="29" spans="1:34" ht="249" customHeight="1">
      <c r="A29" s="572"/>
      <c r="B29" s="585" t="s">
        <v>1051</v>
      </c>
      <c r="C29" s="585" t="s">
        <v>1052</v>
      </c>
      <c r="D29" s="586" t="s">
        <v>1137</v>
      </c>
      <c r="E29" s="585" t="s">
        <v>1054</v>
      </c>
      <c r="F29" s="559" t="s">
        <v>1115</v>
      </c>
      <c r="G29" s="587">
        <v>285000</v>
      </c>
      <c r="H29" s="561" t="s">
        <v>1138</v>
      </c>
      <c r="I29" s="561">
        <v>0</v>
      </c>
      <c r="J29" s="561">
        <v>0</v>
      </c>
      <c r="K29" s="561">
        <v>0</v>
      </c>
      <c r="L29" s="561">
        <v>0</v>
      </c>
      <c r="M29" s="580">
        <v>0</v>
      </c>
      <c r="N29" s="561">
        <v>0</v>
      </c>
      <c r="O29" s="561">
        <v>0</v>
      </c>
      <c r="P29" s="581">
        <v>0</v>
      </c>
      <c r="Q29" s="561">
        <v>0</v>
      </c>
      <c r="R29" s="561">
        <v>0</v>
      </c>
      <c r="S29" s="582">
        <v>0</v>
      </c>
      <c r="T29" s="579">
        <v>0</v>
      </c>
      <c r="U29" s="579">
        <v>0</v>
      </c>
      <c r="V29" s="582">
        <v>0</v>
      </c>
      <c r="W29" s="583" t="s">
        <v>47</v>
      </c>
      <c r="X29" s="583" t="s">
        <v>67</v>
      </c>
      <c r="Y29" s="588">
        <v>300000</v>
      </c>
      <c r="Z29" s="563" t="s">
        <v>1139</v>
      </c>
      <c r="AA29" s="553"/>
      <c r="AB29" s="553"/>
      <c r="AC29" s="554"/>
      <c r="AD29" s="553"/>
      <c r="AE29" s="553"/>
      <c r="AF29" s="555"/>
      <c r="AG29" s="564"/>
      <c r="AH29" s="543"/>
    </row>
    <row r="30" spans="1:34" ht="249" customHeight="1">
      <c r="A30" s="572"/>
      <c r="B30" s="559" t="s">
        <v>1051</v>
      </c>
      <c r="C30" s="559" t="s">
        <v>1052</v>
      </c>
      <c r="D30" s="589" t="s">
        <v>1140</v>
      </c>
      <c r="E30" s="559" t="s">
        <v>1054</v>
      </c>
      <c r="F30" s="559" t="s">
        <v>1115</v>
      </c>
      <c r="G30" s="587">
        <v>218500</v>
      </c>
      <c r="H30" s="561">
        <v>11500</v>
      </c>
      <c r="I30" s="561">
        <v>0</v>
      </c>
      <c r="J30" s="561">
        <v>0</v>
      </c>
      <c r="K30" s="561">
        <v>0</v>
      </c>
      <c r="L30" s="561">
        <v>0</v>
      </c>
      <c r="M30" s="580">
        <v>0</v>
      </c>
      <c r="N30" s="561">
        <v>0</v>
      </c>
      <c r="O30" s="561">
        <v>0</v>
      </c>
      <c r="P30" s="581">
        <v>0</v>
      </c>
      <c r="Q30" s="561">
        <v>0</v>
      </c>
      <c r="R30" s="561">
        <v>0</v>
      </c>
      <c r="S30" s="582">
        <v>0</v>
      </c>
      <c r="T30" s="579">
        <v>0</v>
      </c>
      <c r="U30" s="579">
        <v>0</v>
      </c>
      <c r="V30" s="582">
        <v>0</v>
      </c>
      <c r="W30" s="583" t="s">
        <v>47</v>
      </c>
      <c r="X30" s="583" t="s">
        <v>67</v>
      </c>
      <c r="Y30" s="588">
        <v>220000</v>
      </c>
      <c r="Z30" s="563" t="s">
        <v>1139</v>
      </c>
      <c r="AA30" s="553"/>
      <c r="AB30" s="553"/>
      <c r="AC30" s="554"/>
      <c r="AD30" s="553"/>
      <c r="AE30" s="553"/>
      <c r="AF30" s="555"/>
      <c r="AG30" s="564"/>
      <c r="AH30" s="543"/>
    </row>
    <row r="31" spans="1:34" ht="249" customHeight="1">
      <c r="A31" s="572"/>
      <c r="B31" s="559" t="s">
        <v>1051</v>
      </c>
      <c r="C31" s="559" t="s">
        <v>1052</v>
      </c>
      <c r="D31" s="589" t="s">
        <v>1141</v>
      </c>
      <c r="E31" s="559" t="s">
        <v>1054</v>
      </c>
      <c r="F31" s="559" t="s">
        <v>1115</v>
      </c>
      <c r="G31" s="587">
        <v>48000</v>
      </c>
      <c r="H31" s="587">
        <v>20000</v>
      </c>
      <c r="I31" s="561">
        <v>0</v>
      </c>
      <c r="J31" s="561">
        <v>0</v>
      </c>
      <c r="K31" s="561">
        <v>0</v>
      </c>
      <c r="L31" s="561">
        <v>0</v>
      </c>
      <c r="M31" s="580">
        <v>0</v>
      </c>
      <c r="N31" s="561">
        <v>0</v>
      </c>
      <c r="O31" s="561">
        <v>0</v>
      </c>
      <c r="P31" s="581">
        <v>0</v>
      </c>
      <c r="Q31" s="561">
        <v>0</v>
      </c>
      <c r="R31" s="561">
        <v>0</v>
      </c>
      <c r="S31" s="582">
        <v>0</v>
      </c>
      <c r="T31" s="579">
        <v>0</v>
      </c>
      <c r="U31" s="579">
        <v>0</v>
      </c>
      <c r="V31" s="582">
        <v>0</v>
      </c>
      <c r="W31" s="583" t="s">
        <v>47</v>
      </c>
      <c r="X31" s="583" t="s">
        <v>67</v>
      </c>
      <c r="Y31" s="588">
        <v>500000</v>
      </c>
      <c r="Z31" s="563" t="s">
        <v>1139</v>
      </c>
      <c r="AA31" s="553"/>
      <c r="AB31" s="553"/>
      <c r="AC31" s="554"/>
      <c r="AD31" s="553"/>
      <c r="AE31" s="553"/>
      <c r="AF31" s="555"/>
      <c r="AG31" s="564"/>
      <c r="AH31" s="543"/>
    </row>
    <row r="32" spans="1:34" ht="249" customHeight="1">
      <c r="A32" s="572"/>
      <c r="B32" s="559" t="s">
        <v>1051</v>
      </c>
      <c r="C32" s="559" t="s">
        <v>1052</v>
      </c>
      <c r="D32" s="589" t="s">
        <v>1142</v>
      </c>
      <c r="E32" s="559" t="s">
        <v>1054</v>
      </c>
      <c r="F32" s="559" t="s">
        <v>1115</v>
      </c>
      <c r="G32" s="579" t="s">
        <v>1143</v>
      </c>
      <c r="H32" s="561" t="s">
        <v>1138</v>
      </c>
      <c r="I32" s="561">
        <v>0</v>
      </c>
      <c r="J32" s="561">
        <v>0</v>
      </c>
      <c r="K32" s="561">
        <v>0</v>
      </c>
      <c r="L32" s="561">
        <v>0</v>
      </c>
      <c r="M32" s="580">
        <v>0</v>
      </c>
      <c r="N32" s="561">
        <v>0</v>
      </c>
      <c r="O32" s="561">
        <v>0</v>
      </c>
      <c r="P32" s="581">
        <v>0</v>
      </c>
      <c r="Q32" s="561">
        <v>0</v>
      </c>
      <c r="R32" s="561">
        <v>0</v>
      </c>
      <c r="S32" s="582">
        <v>0</v>
      </c>
      <c r="T32" s="579">
        <v>0</v>
      </c>
      <c r="U32" s="579">
        <v>0</v>
      </c>
      <c r="V32" s="582">
        <v>0</v>
      </c>
      <c r="W32" s="583" t="s">
        <v>47</v>
      </c>
      <c r="X32" s="583" t="s">
        <v>67</v>
      </c>
      <c r="Y32" s="588">
        <v>300000</v>
      </c>
      <c r="Z32" s="563" t="s">
        <v>1139</v>
      </c>
      <c r="AA32" s="553"/>
      <c r="AB32" s="553"/>
      <c r="AC32" s="554"/>
      <c r="AD32" s="553"/>
      <c r="AE32" s="553"/>
      <c r="AF32" s="555"/>
      <c r="AG32" s="564"/>
      <c r="AH32" s="543"/>
    </row>
    <row r="33" spans="1:34" ht="249" customHeight="1">
      <c r="A33" s="572"/>
      <c r="B33" s="559" t="s">
        <v>1051</v>
      </c>
      <c r="C33" s="559" t="s">
        <v>1052</v>
      </c>
      <c r="D33" s="589" t="s">
        <v>1144</v>
      </c>
      <c r="E33" s="559" t="s">
        <v>1054</v>
      </c>
      <c r="F33" s="559" t="s">
        <v>1115</v>
      </c>
      <c r="G33" s="579" t="s">
        <v>1145</v>
      </c>
      <c r="H33" s="561" t="s">
        <v>1146</v>
      </c>
      <c r="I33" s="561">
        <v>0</v>
      </c>
      <c r="J33" s="561">
        <v>0</v>
      </c>
      <c r="K33" s="561">
        <v>0</v>
      </c>
      <c r="L33" s="561">
        <v>0</v>
      </c>
      <c r="M33" s="580">
        <v>0</v>
      </c>
      <c r="N33" s="561">
        <v>0</v>
      </c>
      <c r="O33" s="561">
        <v>0</v>
      </c>
      <c r="P33" s="581">
        <v>0</v>
      </c>
      <c r="Q33" s="561">
        <v>0</v>
      </c>
      <c r="R33" s="561">
        <v>0</v>
      </c>
      <c r="S33" s="582">
        <v>0</v>
      </c>
      <c r="T33" s="579">
        <v>0</v>
      </c>
      <c r="U33" s="579">
        <v>0</v>
      </c>
      <c r="V33" s="582">
        <v>0</v>
      </c>
      <c r="W33" s="583" t="s">
        <v>47</v>
      </c>
      <c r="X33" s="583" t="s">
        <v>67</v>
      </c>
      <c r="Y33" s="588">
        <v>400000</v>
      </c>
      <c r="Z33" s="563" t="s">
        <v>1139</v>
      </c>
      <c r="AA33" s="553"/>
      <c r="AB33" s="553"/>
      <c r="AC33" s="554"/>
      <c r="AD33" s="553"/>
      <c r="AE33" s="553"/>
      <c r="AF33" s="555"/>
      <c r="AG33" s="564"/>
      <c r="AH33" s="543"/>
    </row>
    <row r="34" spans="1:34" ht="249" customHeight="1">
      <c r="A34" s="572"/>
      <c r="B34" s="559" t="s">
        <v>1051</v>
      </c>
      <c r="C34" s="559" t="s">
        <v>1056</v>
      </c>
      <c r="D34" s="589" t="s">
        <v>1147</v>
      </c>
      <c r="E34" s="578" t="s">
        <v>1091</v>
      </c>
      <c r="F34" s="559" t="s">
        <v>1115</v>
      </c>
      <c r="G34" s="579" t="s">
        <v>1148</v>
      </c>
      <c r="H34" s="561" t="s">
        <v>1149</v>
      </c>
      <c r="I34" s="561">
        <v>0</v>
      </c>
      <c r="J34" s="561">
        <v>0</v>
      </c>
      <c r="K34" s="561">
        <v>0</v>
      </c>
      <c r="L34" s="561">
        <v>0</v>
      </c>
      <c r="M34" s="580">
        <v>0</v>
      </c>
      <c r="N34" s="561">
        <v>0</v>
      </c>
      <c r="O34" s="561">
        <v>0</v>
      </c>
      <c r="P34" s="581">
        <v>0</v>
      </c>
      <c r="Q34" s="561">
        <v>0</v>
      </c>
      <c r="R34" s="561">
        <v>0</v>
      </c>
      <c r="S34" s="582">
        <v>0</v>
      </c>
      <c r="T34" s="579">
        <v>0</v>
      </c>
      <c r="U34" s="579">
        <v>0</v>
      </c>
      <c r="V34" s="582">
        <v>0</v>
      </c>
      <c r="W34" s="583" t="s">
        <v>47</v>
      </c>
      <c r="X34" s="583" t="s">
        <v>67</v>
      </c>
      <c r="Y34" s="588">
        <v>500000</v>
      </c>
      <c r="Z34" s="563" t="s">
        <v>1139</v>
      </c>
      <c r="AA34" s="553"/>
      <c r="AB34" s="553"/>
      <c r="AC34" s="554"/>
      <c r="AD34" s="553"/>
      <c r="AE34" s="553"/>
      <c r="AF34" s="555"/>
      <c r="AG34" s="564"/>
      <c r="AH34" s="543"/>
    </row>
    <row r="35" spans="1:34" ht="249" customHeight="1">
      <c r="A35" s="572"/>
      <c r="B35" s="172" t="s">
        <v>1051</v>
      </c>
      <c r="C35" s="172" t="s">
        <v>1056</v>
      </c>
      <c r="D35" s="589" t="s">
        <v>1150</v>
      </c>
      <c r="E35" s="172" t="s">
        <v>1058</v>
      </c>
      <c r="F35" s="172" t="s">
        <v>1059</v>
      </c>
      <c r="G35" s="579" t="s">
        <v>1134</v>
      </c>
      <c r="H35" s="561" t="s">
        <v>1135</v>
      </c>
      <c r="I35" s="561">
        <v>0</v>
      </c>
      <c r="J35" s="561">
        <v>0</v>
      </c>
      <c r="K35" s="561">
        <v>0</v>
      </c>
      <c r="L35" s="561">
        <v>0</v>
      </c>
      <c r="M35" s="580">
        <v>0</v>
      </c>
      <c r="N35" s="561">
        <v>0</v>
      </c>
      <c r="O35" s="561">
        <v>0</v>
      </c>
      <c r="P35" s="581">
        <v>0</v>
      </c>
      <c r="Q35" s="561">
        <v>0</v>
      </c>
      <c r="R35" s="561">
        <v>0</v>
      </c>
      <c r="S35" s="582">
        <v>0</v>
      </c>
      <c r="T35" s="579">
        <v>0</v>
      </c>
      <c r="U35" s="579">
        <v>0</v>
      </c>
      <c r="V35" s="582">
        <v>0</v>
      </c>
      <c r="W35" s="583" t="s">
        <v>47</v>
      </c>
      <c r="X35" s="583" t="s">
        <v>67</v>
      </c>
      <c r="Y35" s="588">
        <v>200000</v>
      </c>
      <c r="Z35" s="563" t="s">
        <v>1139</v>
      </c>
      <c r="AA35" s="553"/>
      <c r="AB35" s="553"/>
      <c r="AC35" s="554"/>
      <c r="AD35" s="553"/>
      <c r="AE35" s="553"/>
      <c r="AF35" s="555"/>
      <c r="AG35" s="564"/>
      <c r="AH35" s="543"/>
    </row>
    <row r="36" spans="1:34" ht="249" customHeight="1">
      <c r="A36" s="572"/>
      <c r="B36" s="545" t="s">
        <v>1076</v>
      </c>
      <c r="C36" s="545" t="s">
        <v>1077</v>
      </c>
      <c r="D36" s="589" t="s">
        <v>1151</v>
      </c>
      <c r="E36" s="545" t="s">
        <v>1079</v>
      </c>
      <c r="F36" s="172" t="s">
        <v>1059</v>
      </c>
      <c r="G36" s="579" t="s">
        <v>1152</v>
      </c>
      <c r="H36" s="561" t="s">
        <v>1153</v>
      </c>
      <c r="I36" s="561">
        <v>0</v>
      </c>
      <c r="J36" s="561">
        <v>0</v>
      </c>
      <c r="K36" s="561">
        <v>0</v>
      </c>
      <c r="L36" s="561">
        <v>0</v>
      </c>
      <c r="M36" s="580">
        <v>0</v>
      </c>
      <c r="N36" s="561">
        <v>0</v>
      </c>
      <c r="O36" s="561">
        <v>0</v>
      </c>
      <c r="P36" s="581">
        <v>0</v>
      </c>
      <c r="Q36" s="561">
        <v>0</v>
      </c>
      <c r="R36" s="561">
        <v>0</v>
      </c>
      <c r="S36" s="582">
        <v>0</v>
      </c>
      <c r="T36" s="579">
        <v>0</v>
      </c>
      <c r="U36" s="579">
        <v>0</v>
      </c>
      <c r="V36" s="582">
        <v>0</v>
      </c>
      <c r="W36" s="583" t="s">
        <v>47</v>
      </c>
      <c r="X36" s="583" t="s">
        <v>67</v>
      </c>
      <c r="Y36" s="588">
        <v>700000</v>
      </c>
      <c r="Z36" s="563" t="s">
        <v>1139</v>
      </c>
      <c r="AA36" s="553"/>
      <c r="AB36" s="553"/>
      <c r="AC36" s="554"/>
      <c r="AD36" s="553"/>
      <c r="AE36" s="553"/>
      <c r="AF36" s="555"/>
      <c r="AG36" s="564"/>
      <c r="AH36" s="543"/>
    </row>
    <row r="37" spans="1:34" ht="249" customHeight="1">
      <c r="A37" s="572"/>
      <c r="B37" s="559" t="s">
        <v>1051</v>
      </c>
      <c r="C37" s="559" t="s">
        <v>1052</v>
      </c>
      <c r="D37" s="589" t="s">
        <v>1154</v>
      </c>
      <c r="E37" s="559" t="s">
        <v>1054</v>
      </c>
      <c r="F37" s="559" t="s">
        <v>1115</v>
      </c>
      <c r="G37" s="579" t="s">
        <v>1143</v>
      </c>
      <c r="H37" s="561" t="s">
        <v>1138</v>
      </c>
      <c r="I37" s="561">
        <v>0</v>
      </c>
      <c r="J37" s="561">
        <v>0</v>
      </c>
      <c r="K37" s="561">
        <v>0</v>
      </c>
      <c r="L37" s="561">
        <v>0</v>
      </c>
      <c r="M37" s="580">
        <v>0</v>
      </c>
      <c r="N37" s="561">
        <v>0</v>
      </c>
      <c r="O37" s="561">
        <v>0</v>
      </c>
      <c r="P37" s="581">
        <v>0</v>
      </c>
      <c r="Q37" s="561">
        <v>0</v>
      </c>
      <c r="R37" s="561">
        <v>0</v>
      </c>
      <c r="S37" s="582">
        <v>0</v>
      </c>
      <c r="T37" s="579">
        <v>0</v>
      </c>
      <c r="U37" s="579">
        <v>0</v>
      </c>
      <c r="V37" s="582">
        <v>0</v>
      </c>
      <c r="W37" s="583" t="s">
        <v>47</v>
      </c>
      <c r="X37" s="583" t="s">
        <v>67</v>
      </c>
      <c r="Y37" s="588">
        <v>300000</v>
      </c>
      <c r="Z37" s="563" t="s">
        <v>1139</v>
      </c>
      <c r="AA37" s="553"/>
      <c r="AB37" s="553"/>
      <c r="AC37" s="554"/>
      <c r="AD37" s="553"/>
      <c r="AE37" s="553"/>
      <c r="AF37" s="555"/>
      <c r="AG37" s="564"/>
      <c r="AH37" s="543"/>
    </row>
    <row r="38" spans="1:34" ht="249" customHeight="1">
      <c r="A38" s="572"/>
      <c r="B38" s="559" t="s">
        <v>1051</v>
      </c>
      <c r="C38" s="559" t="s">
        <v>1052</v>
      </c>
      <c r="D38" s="589" t="s">
        <v>1155</v>
      </c>
      <c r="E38" s="559" t="s">
        <v>1054</v>
      </c>
      <c r="F38" s="559" t="s">
        <v>1115</v>
      </c>
      <c r="G38" s="579" t="s">
        <v>1156</v>
      </c>
      <c r="H38" s="561" t="s">
        <v>1157</v>
      </c>
      <c r="I38" s="561">
        <v>0</v>
      </c>
      <c r="J38" s="561">
        <v>0</v>
      </c>
      <c r="K38" s="561">
        <v>0</v>
      </c>
      <c r="L38" s="561">
        <v>0</v>
      </c>
      <c r="M38" s="580">
        <v>0</v>
      </c>
      <c r="N38" s="561">
        <v>0</v>
      </c>
      <c r="O38" s="561">
        <v>0</v>
      </c>
      <c r="P38" s="581">
        <v>0</v>
      </c>
      <c r="Q38" s="561">
        <v>0</v>
      </c>
      <c r="R38" s="561">
        <v>0</v>
      </c>
      <c r="S38" s="582">
        <v>0</v>
      </c>
      <c r="T38" s="579">
        <v>0</v>
      </c>
      <c r="U38" s="579">
        <v>0</v>
      </c>
      <c r="V38" s="582">
        <v>0</v>
      </c>
      <c r="W38" s="583" t="s">
        <v>47</v>
      </c>
      <c r="X38" s="583" t="s">
        <v>67</v>
      </c>
      <c r="Y38" s="588">
        <v>80000</v>
      </c>
      <c r="Z38" s="563" t="s">
        <v>1139</v>
      </c>
      <c r="AA38" s="553"/>
      <c r="AB38" s="553"/>
      <c r="AC38" s="554"/>
      <c r="AD38" s="553"/>
      <c r="AE38" s="553"/>
      <c r="AF38" s="555"/>
      <c r="AG38" s="564"/>
      <c r="AH38" s="543"/>
    </row>
    <row r="39" spans="1:34" ht="249" customHeight="1">
      <c r="A39" s="572"/>
      <c r="B39" s="559" t="s">
        <v>1051</v>
      </c>
      <c r="C39" s="559" t="s">
        <v>1052</v>
      </c>
      <c r="D39" s="589" t="s">
        <v>1158</v>
      </c>
      <c r="E39" s="559" t="s">
        <v>1054</v>
      </c>
      <c r="F39" s="559" t="s">
        <v>1115</v>
      </c>
      <c r="G39" s="579">
        <v>427500</v>
      </c>
      <c r="H39" s="561">
        <v>22500</v>
      </c>
      <c r="I39" s="561">
        <v>0</v>
      </c>
      <c r="J39" s="561">
        <v>0</v>
      </c>
      <c r="K39" s="561">
        <v>0</v>
      </c>
      <c r="L39" s="561">
        <v>0</v>
      </c>
      <c r="M39" s="580">
        <v>0</v>
      </c>
      <c r="N39" s="561">
        <v>0</v>
      </c>
      <c r="O39" s="561">
        <v>0</v>
      </c>
      <c r="P39" s="581">
        <v>0</v>
      </c>
      <c r="Q39" s="561">
        <v>0</v>
      </c>
      <c r="R39" s="561">
        <v>0</v>
      </c>
      <c r="S39" s="582">
        <v>0</v>
      </c>
      <c r="T39" s="579">
        <v>0</v>
      </c>
      <c r="U39" s="579">
        <v>0</v>
      </c>
      <c r="V39" s="582">
        <v>0</v>
      </c>
      <c r="W39" s="583" t="s">
        <v>47</v>
      </c>
      <c r="X39" s="583" t="s">
        <v>67</v>
      </c>
      <c r="Y39" s="588">
        <v>400000</v>
      </c>
      <c r="Z39" s="563" t="s">
        <v>1139</v>
      </c>
      <c r="AA39" s="553"/>
      <c r="AB39" s="553"/>
      <c r="AC39" s="554"/>
      <c r="AD39" s="553"/>
      <c r="AE39" s="553"/>
      <c r="AF39" s="555"/>
      <c r="AG39" s="564"/>
      <c r="AH39" s="543"/>
    </row>
    <row r="40" spans="1:34" ht="249" customHeight="1">
      <c r="A40" s="572"/>
      <c r="B40" s="590" t="s">
        <v>1064</v>
      </c>
      <c r="C40" s="590" t="s">
        <v>1065</v>
      </c>
      <c r="D40" s="591" t="s">
        <v>1159</v>
      </c>
      <c r="E40" s="590" t="s">
        <v>1067</v>
      </c>
      <c r="F40" s="590" t="s">
        <v>1160</v>
      </c>
      <c r="G40" s="592" t="s">
        <v>1161</v>
      </c>
      <c r="H40" s="593" t="s">
        <v>1162</v>
      </c>
      <c r="I40" s="593">
        <v>0</v>
      </c>
      <c r="J40" s="593">
        <v>0</v>
      </c>
      <c r="K40" s="593">
        <v>0</v>
      </c>
      <c r="L40" s="593">
        <v>0</v>
      </c>
      <c r="M40" s="594">
        <v>0</v>
      </c>
      <c r="N40" s="593">
        <v>0</v>
      </c>
      <c r="O40" s="593">
        <v>0</v>
      </c>
      <c r="P40" s="595">
        <v>0</v>
      </c>
      <c r="Q40" s="593">
        <v>0</v>
      </c>
      <c r="R40" s="593">
        <v>0</v>
      </c>
      <c r="S40" s="592">
        <v>0</v>
      </c>
      <c r="T40" s="592">
        <v>0</v>
      </c>
      <c r="U40" s="592">
        <v>0</v>
      </c>
      <c r="V40" s="592">
        <v>0</v>
      </c>
      <c r="W40" s="592" t="s">
        <v>47</v>
      </c>
      <c r="X40" s="592" t="s">
        <v>67</v>
      </c>
      <c r="Y40" s="596">
        <v>470000</v>
      </c>
      <c r="Z40" s="597" t="s">
        <v>1139</v>
      </c>
      <c r="AA40" s="597"/>
      <c r="AB40" s="597"/>
      <c r="AC40" s="597"/>
      <c r="AD40" s="597"/>
      <c r="AE40" s="597"/>
      <c r="AF40" s="598"/>
      <c r="AG40" s="571"/>
      <c r="AH40" s="599"/>
    </row>
    <row r="41" spans="1:34" ht="249" customHeight="1">
      <c r="A41" s="572"/>
      <c r="B41" s="590" t="s">
        <v>1064</v>
      </c>
      <c r="C41" s="590" t="s">
        <v>1065</v>
      </c>
      <c r="D41" s="591" t="s">
        <v>1163</v>
      </c>
      <c r="E41" s="590" t="s">
        <v>1067</v>
      </c>
      <c r="F41" s="590" t="s">
        <v>1164</v>
      </c>
      <c r="G41" s="592">
        <v>361000</v>
      </c>
      <c r="H41" s="593">
        <v>19000</v>
      </c>
      <c r="I41" s="593">
        <v>0</v>
      </c>
      <c r="J41" s="593">
        <v>0</v>
      </c>
      <c r="K41" s="593">
        <v>0</v>
      </c>
      <c r="L41" s="593">
        <v>0</v>
      </c>
      <c r="M41" s="594">
        <v>0</v>
      </c>
      <c r="N41" s="593">
        <v>0</v>
      </c>
      <c r="O41" s="593">
        <v>0</v>
      </c>
      <c r="P41" s="595">
        <v>0</v>
      </c>
      <c r="Q41" s="593">
        <v>0</v>
      </c>
      <c r="R41" s="593">
        <v>0</v>
      </c>
      <c r="S41" s="592">
        <v>0</v>
      </c>
      <c r="T41" s="592">
        <v>0</v>
      </c>
      <c r="U41" s="592">
        <v>0</v>
      </c>
      <c r="V41" s="592">
        <v>0</v>
      </c>
      <c r="W41" s="592" t="s">
        <v>47</v>
      </c>
      <c r="X41" s="592" t="s">
        <v>67</v>
      </c>
      <c r="Y41" s="596">
        <v>380000</v>
      </c>
      <c r="Z41" s="597" t="s">
        <v>1139</v>
      </c>
      <c r="AA41" s="597"/>
      <c r="AB41" s="597"/>
      <c r="AC41" s="597"/>
      <c r="AD41" s="597"/>
      <c r="AE41" s="597"/>
      <c r="AF41" s="598"/>
      <c r="AG41" s="571"/>
      <c r="AH41" s="599"/>
    </row>
    <row r="42" spans="1:34" ht="249" customHeight="1">
      <c r="A42" s="572"/>
      <c r="B42" s="559" t="s">
        <v>1051</v>
      </c>
      <c r="C42" s="559" t="s">
        <v>1052</v>
      </c>
      <c r="D42" s="589" t="s">
        <v>1165</v>
      </c>
      <c r="E42" s="559" t="s">
        <v>1054</v>
      </c>
      <c r="F42" s="559" t="s">
        <v>1115</v>
      </c>
      <c r="G42" s="579" t="s">
        <v>1145</v>
      </c>
      <c r="H42" s="561" t="s">
        <v>1127</v>
      </c>
      <c r="I42" s="561">
        <v>0</v>
      </c>
      <c r="J42" s="561">
        <v>0</v>
      </c>
      <c r="K42" s="561">
        <v>0</v>
      </c>
      <c r="L42" s="561">
        <v>0</v>
      </c>
      <c r="M42" s="580">
        <v>0</v>
      </c>
      <c r="N42" s="561">
        <v>0</v>
      </c>
      <c r="O42" s="561">
        <v>0</v>
      </c>
      <c r="P42" s="581">
        <v>0</v>
      </c>
      <c r="Q42" s="561">
        <v>0</v>
      </c>
      <c r="R42" s="561">
        <v>0</v>
      </c>
      <c r="S42" s="582">
        <v>0</v>
      </c>
      <c r="T42" s="579">
        <v>0</v>
      </c>
      <c r="U42" s="579">
        <v>0</v>
      </c>
      <c r="V42" s="582">
        <v>0</v>
      </c>
      <c r="W42" s="583" t="s">
        <v>47</v>
      </c>
      <c r="X42" s="583" t="s">
        <v>67</v>
      </c>
      <c r="Y42" s="588">
        <v>400000</v>
      </c>
      <c r="Z42" s="563" t="s">
        <v>1139</v>
      </c>
      <c r="AA42" s="553"/>
      <c r="AB42" s="553"/>
      <c r="AC42" s="554"/>
      <c r="AD42" s="553"/>
      <c r="AE42" s="553"/>
      <c r="AF42" s="555"/>
      <c r="AG42" s="564"/>
      <c r="AH42" s="543"/>
    </row>
    <row r="43" spans="1:34" ht="249" customHeight="1">
      <c r="A43" s="572"/>
      <c r="B43" s="559" t="s">
        <v>1044</v>
      </c>
      <c r="C43" s="565" t="s">
        <v>1045</v>
      </c>
      <c r="D43" s="589" t="s">
        <v>1166</v>
      </c>
      <c r="E43" s="559" t="s">
        <v>1047</v>
      </c>
      <c r="F43" s="559" t="s">
        <v>1048</v>
      </c>
      <c r="G43" s="579" t="s">
        <v>1167</v>
      </c>
      <c r="H43" s="561" t="s">
        <v>1168</v>
      </c>
      <c r="I43" s="561">
        <v>0</v>
      </c>
      <c r="J43" s="561">
        <v>0</v>
      </c>
      <c r="K43" s="561">
        <v>0</v>
      </c>
      <c r="L43" s="561">
        <v>0</v>
      </c>
      <c r="M43" s="580">
        <v>0</v>
      </c>
      <c r="N43" s="561">
        <v>0</v>
      </c>
      <c r="O43" s="561">
        <v>0</v>
      </c>
      <c r="P43" s="581">
        <v>0</v>
      </c>
      <c r="Q43" s="561">
        <v>0</v>
      </c>
      <c r="R43" s="561">
        <v>0</v>
      </c>
      <c r="S43" s="582">
        <v>0</v>
      </c>
      <c r="T43" s="579">
        <v>0</v>
      </c>
      <c r="U43" s="579">
        <v>0</v>
      </c>
      <c r="V43" s="582">
        <v>0</v>
      </c>
      <c r="W43" s="583" t="s">
        <v>47</v>
      </c>
      <c r="X43" s="583" t="s">
        <v>67</v>
      </c>
      <c r="Y43" s="588">
        <v>270000</v>
      </c>
      <c r="Z43" s="563" t="s">
        <v>1139</v>
      </c>
      <c r="AA43" s="553"/>
      <c r="AB43" s="553"/>
      <c r="AC43" s="554"/>
      <c r="AD43" s="553"/>
      <c r="AE43" s="553"/>
      <c r="AF43" s="555"/>
      <c r="AG43" s="564"/>
      <c r="AH43" s="543"/>
    </row>
    <row r="44" spans="1:34" ht="249" customHeight="1">
      <c r="A44" s="572"/>
      <c r="B44" s="559" t="s">
        <v>1044</v>
      </c>
      <c r="C44" s="565" t="s">
        <v>1045</v>
      </c>
      <c r="D44" s="589" t="s">
        <v>1169</v>
      </c>
      <c r="E44" s="559" t="s">
        <v>1047</v>
      </c>
      <c r="F44" s="559" t="s">
        <v>1048</v>
      </c>
      <c r="G44" s="579" t="s">
        <v>1170</v>
      </c>
      <c r="H44" s="561" t="s">
        <v>1171</v>
      </c>
      <c r="I44" s="561">
        <v>0</v>
      </c>
      <c r="J44" s="561">
        <v>0</v>
      </c>
      <c r="K44" s="561">
        <v>0</v>
      </c>
      <c r="L44" s="561">
        <v>0</v>
      </c>
      <c r="M44" s="580">
        <v>0</v>
      </c>
      <c r="N44" s="561">
        <v>0</v>
      </c>
      <c r="O44" s="561">
        <v>0</v>
      </c>
      <c r="P44" s="581">
        <v>0</v>
      </c>
      <c r="Q44" s="561">
        <v>0</v>
      </c>
      <c r="R44" s="561">
        <v>0</v>
      </c>
      <c r="S44" s="582">
        <v>0</v>
      </c>
      <c r="T44" s="579">
        <v>0</v>
      </c>
      <c r="U44" s="579">
        <v>0</v>
      </c>
      <c r="V44" s="582">
        <v>0</v>
      </c>
      <c r="W44" s="583" t="s">
        <v>47</v>
      </c>
      <c r="X44" s="583" t="s">
        <v>67</v>
      </c>
      <c r="Y44" s="588">
        <v>250000</v>
      </c>
      <c r="Z44" s="563" t="s">
        <v>1139</v>
      </c>
      <c r="AA44" s="553"/>
      <c r="AB44" s="553"/>
      <c r="AC44" s="554"/>
      <c r="AD44" s="553"/>
      <c r="AE44" s="553"/>
      <c r="AF44" s="555"/>
      <c r="AG44" s="564"/>
      <c r="AH44" s="543"/>
    </row>
    <row r="45" spans="1:34" ht="249" customHeight="1">
      <c r="A45" s="572"/>
      <c r="B45" s="559" t="s">
        <v>1051</v>
      </c>
      <c r="C45" s="559" t="s">
        <v>1052</v>
      </c>
      <c r="D45" s="600" t="s">
        <v>1141</v>
      </c>
      <c r="E45" s="559" t="s">
        <v>1054</v>
      </c>
      <c r="F45" s="559" t="s">
        <v>1115</v>
      </c>
      <c r="G45" s="601">
        <v>48000</v>
      </c>
      <c r="H45" s="561">
        <v>20000</v>
      </c>
      <c r="I45" s="561">
        <v>0</v>
      </c>
      <c r="J45" s="561">
        <v>0</v>
      </c>
      <c r="K45" s="561">
        <v>0</v>
      </c>
      <c r="L45" s="561">
        <v>0</v>
      </c>
      <c r="M45" s="580"/>
      <c r="N45" s="561">
        <v>0</v>
      </c>
      <c r="O45" s="561">
        <v>0</v>
      </c>
      <c r="P45" s="581"/>
      <c r="Q45" s="561">
        <v>0</v>
      </c>
      <c r="R45" s="561">
        <v>0</v>
      </c>
      <c r="S45" s="582">
        <v>0</v>
      </c>
      <c r="T45" s="579">
        <v>0</v>
      </c>
      <c r="U45" s="579">
        <v>0</v>
      </c>
      <c r="V45" s="582">
        <v>0</v>
      </c>
      <c r="W45" s="583">
        <v>0</v>
      </c>
      <c r="X45" s="583">
        <v>0</v>
      </c>
      <c r="Y45" s="588"/>
      <c r="Z45" s="563"/>
      <c r="AA45" s="553" t="s">
        <v>47</v>
      </c>
      <c r="AB45" s="553" t="s">
        <v>75</v>
      </c>
      <c r="AC45" s="554">
        <v>500000</v>
      </c>
      <c r="AD45" s="553"/>
      <c r="AE45" s="553"/>
      <c r="AF45" s="555"/>
      <c r="AG45" s="564"/>
      <c r="AH45" s="543"/>
    </row>
    <row r="46" spans="1:34" ht="249" customHeight="1">
      <c r="A46" s="572"/>
      <c r="B46" s="559" t="s">
        <v>1051</v>
      </c>
      <c r="C46" s="559" t="s">
        <v>1052</v>
      </c>
      <c r="D46" s="600" t="s">
        <v>1172</v>
      </c>
      <c r="E46" s="559" t="s">
        <v>1054</v>
      </c>
      <c r="F46" s="559" t="s">
        <v>1115</v>
      </c>
      <c r="G46" s="579">
        <v>285000</v>
      </c>
      <c r="H46" s="561">
        <v>15000</v>
      </c>
      <c r="I46" s="561">
        <v>0</v>
      </c>
      <c r="J46" s="561">
        <v>0</v>
      </c>
      <c r="K46" s="561">
        <v>0</v>
      </c>
      <c r="L46" s="561">
        <v>0</v>
      </c>
      <c r="M46" s="580"/>
      <c r="N46" s="561">
        <v>0</v>
      </c>
      <c r="O46" s="561">
        <v>0</v>
      </c>
      <c r="P46" s="581"/>
      <c r="Q46" s="561">
        <v>0</v>
      </c>
      <c r="R46" s="561">
        <v>0</v>
      </c>
      <c r="S46" s="582">
        <v>0</v>
      </c>
      <c r="T46" s="579">
        <v>0</v>
      </c>
      <c r="U46" s="579">
        <v>0</v>
      </c>
      <c r="V46" s="582">
        <v>0</v>
      </c>
      <c r="W46" s="583">
        <v>0</v>
      </c>
      <c r="X46" s="583">
        <v>0</v>
      </c>
      <c r="Y46" s="588"/>
      <c r="Z46" s="563"/>
      <c r="AA46" s="553" t="s">
        <v>47</v>
      </c>
      <c r="AB46" s="553" t="s">
        <v>75</v>
      </c>
      <c r="AC46" s="554">
        <v>300000</v>
      </c>
      <c r="AD46" s="553"/>
      <c r="AE46" s="553"/>
      <c r="AF46" s="555"/>
      <c r="AG46" s="564"/>
      <c r="AH46" s="543"/>
    </row>
    <row r="47" spans="1:34" ht="249" customHeight="1">
      <c r="A47" s="572"/>
      <c r="B47" s="559" t="s">
        <v>1051</v>
      </c>
      <c r="C47" s="559" t="s">
        <v>1052</v>
      </c>
      <c r="D47" s="142" t="s">
        <v>1173</v>
      </c>
      <c r="E47" s="559" t="s">
        <v>1054</v>
      </c>
      <c r="F47" s="559" t="s">
        <v>1115</v>
      </c>
      <c r="G47" s="579">
        <v>38000</v>
      </c>
      <c r="H47" s="561">
        <v>20000</v>
      </c>
      <c r="I47" s="561">
        <v>0</v>
      </c>
      <c r="J47" s="561">
        <v>0</v>
      </c>
      <c r="K47" s="561">
        <v>0</v>
      </c>
      <c r="L47" s="561">
        <v>0</v>
      </c>
      <c r="M47" s="580"/>
      <c r="N47" s="561">
        <v>0</v>
      </c>
      <c r="O47" s="561">
        <v>0</v>
      </c>
      <c r="P47" s="581"/>
      <c r="Q47" s="561">
        <v>0</v>
      </c>
      <c r="R47" s="561">
        <v>0</v>
      </c>
      <c r="S47" s="582">
        <v>0</v>
      </c>
      <c r="T47" s="579">
        <v>0</v>
      </c>
      <c r="U47" s="579">
        <v>0</v>
      </c>
      <c r="V47" s="582">
        <v>0</v>
      </c>
      <c r="W47" s="583">
        <v>0</v>
      </c>
      <c r="X47" s="583">
        <v>0</v>
      </c>
      <c r="Y47" s="588"/>
      <c r="Z47" s="563"/>
      <c r="AA47" s="553" t="s">
        <v>47</v>
      </c>
      <c r="AB47" s="553" t="s">
        <v>75</v>
      </c>
      <c r="AC47" s="554">
        <v>400000</v>
      </c>
      <c r="AD47" s="553"/>
      <c r="AE47" s="553"/>
      <c r="AF47" s="555"/>
      <c r="AG47" s="564"/>
      <c r="AH47" s="543"/>
    </row>
    <row r="48" spans="1:34" ht="249" customHeight="1">
      <c r="A48" s="572"/>
      <c r="B48" s="559" t="s">
        <v>1051</v>
      </c>
      <c r="C48" s="559" t="s">
        <v>1052</v>
      </c>
      <c r="D48" s="600" t="s">
        <v>1158</v>
      </c>
      <c r="E48" s="559" t="s">
        <v>1054</v>
      </c>
      <c r="F48" s="559" t="s">
        <v>1115</v>
      </c>
      <c r="G48" s="579">
        <v>427500</v>
      </c>
      <c r="H48" s="561">
        <v>22500</v>
      </c>
      <c r="I48" s="561">
        <v>0</v>
      </c>
      <c r="J48" s="561">
        <v>0</v>
      </c>
      <c r="K48" s="561">
        <v>0</v>
      </c>
      <c r="L48" s="561">
        <v>0</v>
      </c>
      <c r="M48" s="580"/>
      <c r="N48" s="561">
        <v>0</v>
      </c>
      <c r="O48" s="561">
        <v>0</v>
      </c>
      <c r="P48" s="581"/>
      <c r="Q48" s="561">
        <v>0</v>
      </c>
      <c r="R48" s="561">
        <v>0</v>
      </c>
      <c r="S48" s="582">
        <v>0</v>
      </c>
      <c r="T48" s="579">
        <v>0</v>
      </c>
      <c r="U48" s="579">
        <v>0</v>
      </c>
      <c r="V48" s="582">
        <v>0</v>
      </c>
      <c r="W48" s="583">
        <v>0</v>
      </c>
      <c r="X48" s="583">
        <v>0</v>
      </c>
      <c r="Y48" s="588"/>
      <c r="Z48" s="563"/>
      <c r="AA48" s="553" t="s">
        <v>47</v>
      </c>
      <c r="AB48" s="553" t="s">
        <v>75</v>
      </c>
      <c r="AC48" s="554">
        <v>450000</v>
      </c>
      <c r="AD48" s="553"/>
      <c r="AE48" s="553"/>
      <c r="AF48" s="555"/>
      <c r="AG48" s="564"/>
      <c r="AH48" s="543"/>
    </row>
    <row r="49" spans="1:34" ht="249" customHeight="1">
      <c r="A49" s="572"/>
      <c r="B49" s="559" t="s">
        <v>1051</v>
      </c>
      <c r="C49" s="559" t="s">
        <v>1052</v>
      </c>
      <c r="D49" s="600" t="s">
        <v>1165</v>
      </c>
      <c r="E49" s="559" t="s">
        <v>1054</v>
      </c>
      <c r="F49" s="559" t="s">
        <v>1115</v>
      </c>
      <c r="G49" s="579">
        <v>427500</v>
      </c>
      <c r="H49" s="561">
        <v>22500</v>
      </c>
      <c r="I49" s="561">
        <v>0</v>
      </c>
      <c r="J49" s="561">
        <v>0</v>
      </c>
      <c r="K49" s="561">
        <v>0</v>
      </c>
      <c r="L49" s="561">
        <v>0</v>
      </c>
      <c r="M49" s="580"/>
      <c r="N49" s="561">
        <v>0</v>
      </c>
      <c r="O49" s="561">
        <v>0</v>
      </c>
      <c r="P49" s="581"/>
      <c r="Q49" s="561">
        <v>0</v>
      </c>
      <c r="R49" s="561">
        <v>0</v>
      </c>
      <c r="S49" s="582">
        <v>0</v>
      </c>
      <c r="T49" s="579">
        <v>0</v>
      </c>
      <c r="U49" s="579">
        <v>0</v>
      </c>
      <c r="V49" s="582">
        <v>0</v>
      </c>
      <c r="W49" s="583">
        <v>0</v>
      </c>
      <c r="X49" s="583">
        <v>0</v>
      </c>
      <c r="Y49" s="588"/>
      <c r="Z49" s="563"/>
      <c r="AA49" s="553" t="s">
        <v>47</v>
      </c>
      <c r="AB49" s="553" t="s">
        <v>75</v>
      </c>
      <c r="AC49" s="554">
        <v>450000</v>
      </c>
      <c r="AD49" s="553"/>
      <c r="AE49" s="553"/>
      <c r="AF49" s="555"/>
      <c r="AG49" s="564"/>
      <c r="AH49" s="543"/>
    </row>
    <row r="50" spans="1:34" ht="249" customHeight="1">
      <c r="A50" s="572"/>
      <c r="B50" s="559" t="s">
        <v>1044</v>
      </c>
      <c r="C50" s="565" t="s">
        <v>1045</v>
      </c>
      <c r="D50" s="142" t="s">
        <v>1174</v>
      </c>
      <c r="E50" s="559" t="s">
        <v>1175</v>
      </c>
      <c r="F50" s="559"/>
      <c r="G50" s="579">
        <v>570000</v>
      </c>
      <c r="H50" s="561">
        <v>30000</v>
      </c>
      <c r="I50" s="561">
        <v>0</v>
      </c>
      <c r="J50" s="561">
        <v>0</v>
      </c>
      <c r="K50" s="561">
        <v>0</v>
      </c>
      <c r="L50" s="561">
        <v>0</v>
      </c>
      <c r="M50" s="580"/>
      <c r="N50" s="561">
        <v>0</v>
      </c>
      <c r="O50" s="561">
        <v>0</v>
      </c>
      <c r="P50" s="581"/>
      <c r="Q50" s="561">
        <v>0</v>
      </c>
      <c r="R50" s="561">
        <v>0</v>
      </c>
      <c r="S50" s="582">
        <v>0</v>
      </c>
      <c r="T50" s="579">
        <v>0</v>
      </c>
      <c r="U50" s="579">
        <v>0</v>
      </c>
      <c r="V50" s="582">
        <v>0</v>
      </c>
      <c r="W50" s="583">
        <v>0</v>
      </c>
      <c r="X50" s="583">
        <v>0</v>
      </c>
      <c r="Y50" s="588"/>
      <c r="Z50" s="563"/>
      <c r="AA50" s="553" t="s">
        <v>47</v>
      </c>
      <c r="AB50" s="553" t="s">
        <v>75</v>
      </c>
      <c r="AC50" s="554">
        <v>600000</v>
      </c>
      <c r="AD50" s="553"/>
      <c r="AE50" s="553"/>
      <c r="AF50" s="555"/>
      <c r="AG50" s="564"/>
      <c r="AH50" s="543"/>
    </row>
    <row r="51" spans="1:34" ht="249" customHeight="1">
      <c r="A51" s="572"/>
      <c r="B51" s="559" t="s">
        <v>1044</v>
      </c>
      <c r="C51" s="565" t="s">
        <v>1045</v>
      </c>
      <c r="D51" s="602" t="s">
        <v>1176</v>
      </c>
      <c r="E51" s="559" t="s">
        <v>1175</v>
      </c>
      <c r="F51" s="559"/>
      <c r="G51" s="579">
        <v>570000</v>
      </c>
      <c r="H51" s="561">
        <v>30000</v>
      </c>
      <c r="I51" s="561">
        <v>0</v>
      </c>
      <c r="J51" s="561">
        <v>0</v>
      </c>
      <c r="K51" s="561">
        <v>0</v>
      </c>
      <c r="L51" s="561">
        <v>0</v>
      </c>
      <c r="M51" s="580"/>
      <c r="N51" s="561">
        <v>0</v>
      </c>
      <c r="O51" s="561">
        <v>0</v>
      </c>
      <c r="P51" s="581"/>
      <c r="Q51" s="561">
        <v>0</v>
      </c>
      <c r="R51" s="561">
        <v>0</v>
      </c>
      <c r="S51" s="582">
        <v>0</v>
      </c>
      <c r="T51" s="579">
        <v>0</v>
      </c>
      <c r="U51" s="579">
        <v>0</v>
      </c>
      <c r="V51" s="582">
        <v>0</v>
      </c>
      <c r="W51" s="583">
        <v>0</v>
      </c>
      <c r="X51" s="583">
        <v>0</v>
      </c>
      <c r="Y51" s="588"/>
      <c r="Z51" s="563"/>
      <c r="AA51" s="553" t="s">
        <v>47</v>
      </c>
      <c r="AB51" s="553" t="s">
        <v>75</v>
      </c>
      <c r="AC51" s="554">
        <v>600000</v>
      </c>
      <c r="AD51" s="553"/>
      <c r="AE51" s="553"/>
      <c r="AF51" s="555"/>
      <c r="AG51" s="564"/>
      <c r="AH51" s="543"/>
    </row>
    <row r="52" spans="1:34" ht="249" customHeight="1">
      <c r="A52" s="572"/>
      <c r="B52" s="172" t="s">
        <v>1051</v>
      </c>
      <c r="C52" s="172" t="s">
        <v>1056</v>
      </c>
      <c r="D52" s="142" t="s">
        <v>1177</v>
      </c>
      <c r="E52" s="172" t="s">
        <v>1058</v>
      </c>
      <c r="F52" s="172" t="s">
        <v>1059</v>
      </c>
      <c r="G52" s="579" t="s">
        <v>1134</v>
      </c>
      <c r="H52" s="561">
        <v>10000</v>
      </c>
      <c r="I52" s="561">
        <v>0</v>
      </c>
      <c r="J52" s="561">
        <v>0</v>
      </c>
      <c r="K52" s="561">
        <v>0</v>
      </c>
      <c r="L52" s="561">
        <v>0</v>
      </c>
      <c r="M52" s="580"/>
      <c r="N52" s="561">
        <v>0</v>
      </c>
      <c r="O52" s="561">
        <v>0</v>
      </c>
      <c r="P52" s="581"/>
      <c r="Q52" s="561">
        <v>0</v>
      </c>
      <c r="R52" s="561">
        <v>0</v>
      </c>
      <c r="S52" s="582">
        <v>0</v>
      </c>
      <c r="T52" s="579">
        <v>0</v>
      </c>
      <c r="U52" s="579">
        <v>0</v>
      </c>
      <c r="V52" s="582">
        <v>0</v>
      </c>
      <c r="W52" s="583">
        <v>0</v>
      </c>
      <c r="X52" s="583">
        <v>0</v>
      </c>
      <c r="Y52" s="588"/>
      <c r="Z52" s="563"/>
      <c r="AA52" s="553" t="s">
        <v>47</v>
      </c>
      <c r="AB52" s="553" t="s">
        <v>75</v>
      </c>
      <c r="AC52" s="554">
        <v>200000</v>
      </c>
      <c r="AD52" s="553"/>
      <c r="AE52" s="553"/>
      <c r="AF52" s="555"/>
      <c r="AG52" s="564"/>
      <c r="AH52" s="543"/>
    </row>
    <row r="53" spans="1:34" ht="249" customHeight="1">
      <c r="A53" s="572"/>
      <c r="B53" s="559" t="s">
        <v>1044</v>
      </c>
      <c r="C53" s="563" t="s">
        <v>1178</v>
      </c>
      <c r="D53" s="142" t="s">
        <v>1179</v>
      </c>
      <c r="E53" s="603" t="s">
        <v>1180</v>
      </c>
      <c r="F53" s="563" t="s">
        <v>1181</v>
      </c>
      <c r="G53" s="136">
        <v>475000</v>
      </c>
      <c r="H53" s="136">
        <v>25000</v>
      </c>
      <c r="I53" s="561">
        <v>0</v>
      </c>
      <c r="J53" s="561">
        <v>0</v>
      </c>
      <c r="K53" s="561">
        <v>0</v>
      </c>
      <c r="L53" s="561">
        <v>0</v>
      </c>
      <c r="M53" s="580"/>
      <c r="N53" s="561">
        <v>0</v>
      </c>
      <c r="O53" s="561">
        <v>0</v>
      </c>
      <c r="P53" s="581"/>
      <c r="Q53" s="561">
        <v>0</v>
      </c>
      <c r="R53" s="561">
        <v>0</v>
      </c>
      <c r="S53" s="582">
        <v>0</v>
      </c>
      <c r="T53" s="579">
        <v>0</v>
      </c>
      <c r="U53" s="579">
        <v>0</v>
      </c>
      <c r="V53" s="582">
        <v>0</v>
      </c>
      <c r="W53" s="583">
        <v>0</v>
      </c>
      <c r="X53" s="583">
        <v>0</v>
      </c>
      <c r="Y53" s="588"/>
      <c r="Z53" s="563"/>
      <c r="AA53" s="553" t="s">
        <v>47</v>
      </c>
      <c r="AB53" s="553" t="s">
        <v>75</v>
      </c>
      <c r="AC53" s="554">
        <v>500000</v>
      </c>
      <c r="AD53" s="553"/>
      <c r="AE53" s="553"/>
      <c r="AF53" s="555"/>
      <c r="AG53" s="564"/>
      <c r="AH53" s="543"/>
    </row>
    <row r="54" spans="1:34" ht="249" customHeight="1">
      <c r="A54" s="572"/>
      <c r="B54" s="172" t="s">
        <v>1051</v>
      </c>
      <c r="C54" s="172" t="s">
        <v>1056</v>
      </c>
      <c r="D54" s="142" t="s">
        <v>1177</v>
      </c>
      <c r="E54" s="172" t="s">
        <v>1058</v>
      </c>
      <c r="F54" s="172" t="s">
        <v>1059</v>
      </c>
      <c r="G54" s="579" t="s">
        <v>1134</v>
      </c>
      <c r="H54" s="561">
        <v>10000</v>
      </c>
      <c r="I54" s="561">
        <v>0</v>
      </c>
      <c r="J54" s="561">
        <v>0</v>
      </c>
      <c r="K54" s="561">
        <v>0</v>
      </c>
      <c r="L54" s="561">
        <v>0</v>
      </c>
      <c r="M54" s="580"/>
      <c r="N54" s="561">
        <v>0</v>
      </c>
      <c r="O54" s="561">
        <v>0</v>
      </c>
      <c r="P54" s="581">
        <v>0</v>
      </c>
      <c r="Q54" s="561">
        <v>0</v>
      </c>
      <c r="R54" s="561">
        <v>0</v>
      </c>
      <c r="S54" s="582">
        <v>0</v>
      </c>
      <c r="T54" s="579">
        <v>0</v>
      </c>
      <c r="U54" s="579">
        <v>0</v>
      </c>
      <c r="V54" s="582">
        <v>0</v>
      </c>
      <c r="W54" s="583">
        <v>0</v>
      </c>
      <c r="X54" s="583">
        <v>0</v>
      </c>
      <c r="Y54" s="588"/>
      <c r="Z54" s="563">
        <v>0</v>
      </c>
      <c r="AA54" s="553">
        <v>0</v>
      </c>
      <c r="AB54" s="553">
        <v>0</v>
      </c>
      <c r="AC54" s="554">
        <v>0</v>
      </c>
      <c r="AD54" s="553" t="s">
        <v>36</v>
      </c>
      <c r="AE54" s="553" t="s">
        <v>67</v>
      </c>
      <c r="AF54" s="555">
        <v>200000</v>
      </c>
      <c r="AG54" s="564"/>
      <c r="AH54" s="543"/>
    </row>
    <row r="55" spans="1:34" ht="249" customHeight="1">
      <c r="A55" s="572"/>
      <c r="B55" s="559" t="s">
        <v>1051</v>
      </c>
      <c r="C55" s="559" t="s">
        <v>1052</v>
      </c>
      <c r="D55" s="142" t="s">
        <v>1182</v>
      </c>
      <c r="E55" s="559" t="s">
        <v>1054</v>
      </c>
      <c r="F55" s="559" t="s">
        <v>1115</v>
      </c>
      <c r="G55" s="604">
        <v>760000</v>
      </c>
      <c r="H55" s="561">
        <v>40000</v>
      </c>
      <c r="I55" s="561">
        <v>0</v>
      </c>
      <c r="J55" s="561">
        <v>0</v>
      </c>
      <c r="K55" s="561">
        <v>0</v>
      </c>
      <c r="L55" s="561">
        <v>0</v>
      </c>
      <c r="M55" s="580"/>
      <c r="N55" s="561">
        <v>0</v>
      </c>
      <c r="O55" s="561">
        <v>0</v>
      </c>
      <c r="P55" s="581">
        <v>0</v>
      </c>
      <c r="Q55" s="561">
        <v>0</v>
      </c>
      <c r="R55" s="561">
        <v>0</v>
      </c>
      <c r="S55" s="582">
        <v>0</v>
      </c>
      <c r="T55" s="579">
        <v>0</v>
      </c>
      <c r="U55" s="579">
        <v>0</v>
      </c>
      <c r="V55" s="582">
        <v>0</v>
      </c>
      <c r="W55" s="583">
        <v>0</v>
      </c>
      <c r="X55" s="583">
        <v>0</v>
      </c>
      <c r="Y55" s="588"/>
      <c r="Z55" s="563">
        <v>0</v>
      </c>
      <c r="AA55" s="553">
        <v>0</v>
      </c>
      <c r="AB55" s="553">
        <v>0</v>
      </c>
      <c r="AC55" s="554">
        <v>0</v>
      </c>
      <c r="AD55" s="553" t="s">
        <v>36</v>
      </c>
      <c r="AE55" s="553" t="s">
        <v>67</v>
      </c>
      <c r="AF55" s="555">
        <v>800000</v>
      </c>
      <c r="AG55" s="564"/>
      <c r="AH55" s="543"/>
    </row>
    <row r="56" spans="1:34" ht="290.25" customHeight="1">
      <c r="A56" s="572"/>
      <c r="B56" s="172" t="s">
        <v>1064</v>
      </c>
      <c r="C56" s="172" t="s">
        <v>1065</v>
      </c>
      <c r="D56" s="142" t="s">
        <v>1183</v>
      </c>
      <c r="E56" s="172" t="s">
        <v>1067</v>
      </c>
      <c r="F56" s="172" t="s">
        <v>1068</v>
      </c>
      <c r="G56" s="604">
        <v>1140000</v>
      </c>
      <c r="H56" s="605">
        <v>60000</v>
      </c>
      <c r="I56" s="561">
        <v>0</v>
      </c>
      <c r="J56" s="561">
        <v>0</v>
      </c>
      <c r="K56" s="561">
        <v>0</v>
      </c>
      <c r="L56" s="561">
        <v>0</v>
      </c>
      <c r="M56" s="580"/>
      <c r="N56" s="561">
        <v>0</v>
      </c>
      <c r="O56" s="561">
        <v>0</v>
      </c>
      <c r="P56" s="581">
        <v>0</v>
      </c>
      <c r="Q56" s="561">
        <v>0</v>
      </c>
      <c r="R56" s="561">
        <v>0</v>
      </c>
      <c r="S56" s="582">
        <v>0</v>
      </c>
      <c r="T56" s="579">
        <v>0</v>
      </c>
      <c r="U56" s="579">
        <v>0</v>
      </c>
      <c r="V56" s="582">
        <v>0</v>
      </c>
      <c r="W56" s="583">
        <v>0</v>
      </c>
      <c r="X56" s="583">
        <v>0</v>
      </c>
      <c r="Y56" s="588"/>
      <c r="Z56" s="563">
        <v>0</v>
      </c>
      <c r="AA56" s="553">
        <v>0</v>
      </c>
      <c r="AB56" s="553">
        <v>0</v>
      </c>
      <c r="AC56" s="554">
        <v>0</v>
      </c>
      <c r="AD56" s="553" t="s">
        <v>36</v>
      </c>
      <c r="AE56" s="553" t="s">
        <v>67</v>
      </c>
      <c r="AF56" s="606">
        <v>1200000</v>
      </c>
      <c r="AG56" s="564"/>
      <c r="AH56" s="543"/>
    </row>
    <row r="57" spans="1:34" ht="159.75" customHeight="1">
      <c r="A57" s="557"/>
      <c r="B57" s="1252" t="s">
        <v>1184</v>
      </c>
      <c r="C57" s="1253"/>
      <c r="D57" s="1253"/>
      <c r="E57" s="1253"/>
      <c r="F57" s="1254"/>
      <c r="G57" s="583">
        <f>M57</f>
        <v>33916</v>
      </c>
      <c r="H57" s="548"/>
      <c r="I57" s="561"/>
      <c r="J57" s="561"/>
      <c r="K57" s="561"/>
      <c r="L57" s="561"/>
      <c r="M57" s="580">
        <v>33916</v>
      </c>
      <c r="N57" s="561"/>
      <c r="O57" s="561"/>
      <c r="P57" s="581"/>
      <c r="Q57" s="561"/>
      <c r="R57" s="561"/>
      <c r="S57" s="582"/>
      <c r="T57" s="579"/>
      <c r="U57" s="579"/>
      <c r="V57" s="582" t="s">
        <v>1185</v>
      </c>
      <c r="W57" s="583"/>
      <c r="X57" s="583"/>
      <c r="Y57" s="584"/>
      <c r="Z57" s="563"/>
      <c r="AA57" s="553"/>
      <c r="AB57" s="553"/>
      <c r="AC57" s="554"/>
      <c r="AD57" s="553"/>
      <c r="AE57" s="553"/>
      <c r="AF57" s="555"/>
      <c r="AG57" s="564"/>
      <c r="AH57" s="543"/>
    </row>
    <row r="58" spans="1:34" ht="54.75" customHeight="1">
      <c r="A58" s="557"/>
      <c r="B58" s="607" t="s">
        <v>98</v>
      </c>
      <c r="C58" s="1255"/>
      <c r="D58" s="1256"/>
      <c r="E58" s="1256"/>
      <c r="F58" s="1257"/>
      <c r="G58" s="608">
        <v>7419081</v>
      </c>
      <c r="H58" s="609">
        <f>SUM(H6:H57)</f>
        <v>673803.4</v>
      </c>
      <c r="I58" s="610"/>
      <c r="J58" s="610"/>
      <c r="K58" s="610"/>
      <c r="L58" s="611"/>
      <c r="M58" s="612">
        <f>SUM(M6:M57)</f>
        <v>1955452</v>
      </c>
      <c r="N58" s="611"/>
      <c r="O58" s="611"/>
      <c r="P58" s="613">
        <f>SUM(P6:P22)</f>
        <v>1854988</v>
      </c>
      <c r="Q58" s="611"/>
      <c r="R58" s="611"/>
      <c r="S58" s="614">
        <f>SUM(S6:S57)</f>
        <v>2193000</v>
      </c>
      <c r="T58" s="615"/>
      <c r="U58" s="615"/>
      <c r="V58" s="614"/>
      <c r="W58" s="616"/>
      <c r="X58" s="616"/>
      <c r="Y58" s="617">
        <f>SUM(Y6:Y57)</f>
        <v>5670000</v>
      </c>
      <c r="Z58" s="618"/>
      <c r="AA58" s="619"/>
      <c r="AB58" s="619"/>
      <c r="AC58" s="620"/>
      <c r="AD58" s="619"/>
      <c r="AE58" s="619"/>
      <c r="AF58" s="621"/>
      <c r="AG58" s="564"/>
      <c r="AH58" s="543"/>
    </row>
    <row r="59" spans="1:34" ht="54.75" customHeight="1">
      <c r="A59" s="557"/>
      <c r="B59" s="1258" t="s">
        <v>1186</v>
      </c>
      <c r="C59" s="1259"/>
      <c r="D59" s="1259"/>
      <c r="E59" s="1259"/>
      <c r="F59" s="1259"/>
      <c r="G59" s="1259"/>
      <c r="H59" s="1259"/>
      <c r="I59" s="1259"/>
      <c r="J59" s="1259"/>
      <c r="K59" s="1259"/>
      <c r="L59" s="1259"/>
      <c r="M59" s="1259"/>
      <c r="N59" s="1259"/>
      <c r="O59" s="1259"/>
      <c r="P59" s="1259"/>
      <c r="Q59" s="1259"/>
      <c r="R59" s="1259"/>
      <c r="S59" s="1259"/>
      <c r="T59" s="1259"/>
      <c r="U59" s="1259"/>
      <c r="V59" s="1259"/>
      <c r="W59" s="1259"/>
      <c r="X59" s="1259"/>
      <c r="Y59" s="1259"/>
      <c r="Z59" s="1259"/>
      <c r="AA59" s="1259"/>
      <c r="AB59" s="1259"/>
      <c r="AC59" s="1259"/>
      <c r="AD59" s="1259"/>
      <c r="AE59" s="1259"/>
      <c r="AF59" s="1259"/>
      <c r="AG59" s="1259"/>
      <c r="AH59" s="543"/>
    </row>
    <row r="60" spans="1:34" ht="90.75" customHeight="1">
      <c r="A60" s="557"/>
      <c r="B60" s="622" t="s">
        <v>1187</v>
      </c>
      <c r="C60" s="623"/>
      <c r="D60" s="623" t="s">
        <v>1188</v>
      </c>
      <c r="E60" s="623"/>
      <c r="F60" s="563" t="s">
        <v>1181</v>
      </c>
      <c r="G60" s="623"/>
      <c r="H60" s="623"/>
      <c r="I60" s="623"/>
      <c r="J60" s="623"/>
      <c r="K60" s="623"/>
      <c r="L60" s="623"/>
      <c r="M60" s="624"/>
      <c r="N60" s="623"/>
      <c r="O60" s="623"/>
      <c r="P60" s="625"/>
      <c r="Q60" s="623"/>
      <c r="R60" s="623"/>
      <c r="S60" s="626" t="s">
        <v>1189</v>
      </c>
      <c r="T60" s="627"/>
      <c r="U60" s="627"/>
      <c r="V60" s="626"/>
      <c r="W60" s="627"/>
      <c r="X60" s="627"/>
      <c r="Y60" s="628"/>
      <c r="Z60" s="563" t="s">
        <v>1034</v>
      </c>
      <c r="AA60" s="629"/>
      <c r="AB60" s="629"/>
      <c r="AC60" s="630"/>
      <c r="AD60" s="629"/>
      <c r="AE60" s="629"/>
      <c r="AF60" s="631"/>
      <c r="AG60" s="623"/>
      <c r="AH60" s="543"/>
    </row>
    <row r="61" spans="1:34" ht="141.75">
      <c r="A61" s="557">
        <v>1</v>
      </c>
      <c r="B61" s="563" t="s">
        <v>1190</v>
      </c>
      <c r="C61" s="565" t="s">
        <v>1191</v>
      </c>
      <c r="D61" s="563" t="s">
        <v>1192</v>
      </c>
      <c r="E61" s="559" t="s">
        <v>1193</v>
      </c>
      <c r="F61" s="563" t="s">
        <v>1181</v>
      </c>
      <c r="G61" s="632">
        <v>13000</v>
      </c>
      <c r="H61" s="561">
        <v>0</v>
      </c>
      <c r="I61" s="561">
        <v>0</v>
      </c>
      <c r="J61" s="561">
        <v>0</v>
      </c>
      <c r="K61" s="561" t="s">
        <v>1194</v>
      </c>
      <c r="L61" s="561">
        <v>30.05</v>
      </c>
      <c r="M61" s="562">
        <v>13000</v>
      </c>
      <c r="N61" s="561">
        <v>0</v>
      </c>
      <c r="O61" s="561">
        <v>0</v>
      </c>
      <c r="P61" s="633"/>
      <c r="Q61" s="561">
        <v>0</v>
      </c>
      <c r="R61" s="561">
        <v>0</v>
      </c>
      <c r="S61" s="573"/>
      <c r="T61" s="560"/>
      <c r="U61" s="560"/>
      <c r="V61" s="573"/>
      <c r="W61" s="574"/>
      <c r="X61" s="574"/>
      <c r="Y61" s="575"/>
      <c r="Z61" s="563" t="s">
        <v>1034</v>
      </c>
      <c r="AA61" s="553"/>
      <c r="AB61" s="553"/>
      <c r="AC61" s="554"/>
      <c r="AD61" s="553"/>
      <c r="AE61" s="553"/>
      <c r="AF61" s="555"/>
      <c r="AG61" s="564"/>
      <c r="AH61" s="543"/>
    </row>
    <row r="62" spans="1:34" ht="150">
      <c r="A62" s="557">
        <v>2</v>
      </c>
      <c r="B62" s="559" t="s">
        <v>1044</v>
      </c>
      <c r="C62" s="563" t="s">
        <v>1195</v>
      </c>
      <c r="D62" s="634" t="s">
        <v>1196</v>
      </c>
      <c r="E62" s="603" t="s">
        <v>1180</v>
      </c>
      <c r="F62" s="563" t="s">
        <v>1181</v>
      </c>
      <c r="G62" s="632">
        <v>10095</v>
      </c>
      <c r="H62" s="561">
        <v>0</v>
      </c>
      <c r="I62" s="561">
        <v>0</v>
      </c>
      <c r="J62" s="561">
        <v>0</v>
      </c>
      <c r="K62" s="561" t="s">
        <v>1197</v>
      </c>
      <c r="L62" s="561" t="s">
        <v>1198</v>
      </c>
      <c r="M62" s="562">
        <v>10095</v>
      </c>
      <c r="N62" s="561">
        <v>0</v>
      </c>
      <c r="O62" s="561">
        <v>0</v>
      </c>
      <c r="P62" s="633"/>
      <c r="Q62" s="561">
        <v>0</v>
      </c>
      <c r="R62" s="561">
        <v>0</v>
      </c>
      <c r="S62" s="573"/>
      <c r="T62" s="560"/>
      <c r="U62" s="560"/>
      <c r="V62" s="573"/>
      <c r="W62" s="574"/>
      <c r="X62" s="574"/>
      <c r="Y62" s="575"/>
      <c r="Z62" s="563" t="s">
        <v>1034</v>
      </c>
      <c r="AA62" s="553"/>
      <c r="AB62" s="553"/>
      <c r="AC62" s="554"/>
      <c r="AD62" s="553"/>
      <c r="AE62" s="553"/>
      <c r="AF62" s="555"/>
      <c r="AG62" s="564"/>
      <c r="AH62" s="543"/>
    </row>
    <row r="63" spans="1:34" ht="110.25">
      <c r="A63" s="557">
        <v>3</v>
      </c>
      <c r="B63" s="563" t="s">
        <v>1199</v>
      </c>
      <c r="C63" s="563" t="s">
        <v>1200</v>
      </c>
      <c r="D63" s="634" t="s">
        <v>1201</v>
      </c>
      <c r="E63" s="563" t="s">
        <v>1202</v>
      </c>
      <c r="F63" s="563" t="s">
        <v>1181</v>
      </c>
      <c r="G63" s="632">
        <v>9476</v>
      </c>
      <c r="H63" s="561">
        <v>0</v>
      </c>
      <c r="I63" s="561">
        <v>0</v>
      </c>
      <c r="J63" s="561">
        <v>0</v>
      </c>
      <c r="K63" s="561" t="s">
        <v>1203</v>
      </c>
      <c r="L63" s="561" t="s">
        <v>1204</v>
      </c>
      <c r="M63" s="562">
        <v>9476</v>
      </c>
      <c r="N63" s="561">
        <v>0</v>
      </c>
      <c r="O63" s="561">
        <v>0</v>
      </c>
      <c r="P63" s="633"/>
      <c r="Q63" s="561">
        <v>0</v>
      </c>
      <c r="R63" s="561">
        <v>0</v>
      </c>
      <c r="S63" s="573"/>
      <c r="T63" s="560"/>
      <c r="U63" s="560"/>
      <c r="V63" s="573"/>
      <c r="W63" s="574"/>
      <c r="X63" s="574"/>
      <c r="Y63" s="575"/>
      <c r="Z63" s="563" t="s">
        <v>1034</v>
      </c>
      <c r="AA63" s="553"/>
      <c r="AB63" s="553"/>
      <c r="AC63" s="554"/>
      <c r="AD63" s="553"/>
      <c r="AE63" s="553"/>
      <c r="AF63" s="555"/>
      <c r="AG63" s="564"/>
      <c r="AH63" s="543"/>
    </row>
    <row r="64" spans="1:34" ht="126">
      <c r="A64" s="557">
        <v>4</v>
      </c>
      <c r="B64" s="563" t="s">
        <v>1205</v>
      </c>
      <c r="C64" s="565" t="s">
        <v>1206</v>
      </c>
      <c r="D64" s="634" t="s">
        <v>1207</v>
      </c>
      <c r="E64" s="559" t="s">
        <v>1054</v>
      </c>
      <c r="F64" s="563" t="s">
        <v>1181</v>
      </c>
      <c r="G64" s="632">
        <v>20497</v>
      </c>
      <c r="H64" s="561">
        <v>0</v>
      </c>
      <c r="I64" s="561">
        <v>0</v>
      </c>
      <c r="J64" s="561">
        <v>0</v>
      </c>
      <c r="K64" s="561" t="s">
        <v>1203</v>
      </c>
      <c r="L64" s="561" t="s">
        <v>1204</v>
      </c>
      <c r="M64" s="562">
        <v>20497</v>
      </c>
      <c r="N64" s="561">
        <v>0</v>
      </c>
      <c r="O64" s="561">
        <v>0</v>
      </c>
      <c r="P64" s="633"/>
      <c r="Q64" s="561">
        <v>0</v>
      </c>
      <c r="R64" s="561">
        <v>0</v>
      </c>
      <c r="S64" s="573"/>
      <c r="T64" s="560"/>
      <c r="U64" s="560"/>
      <c r="V64" s="573"/>
      <c r="W64" s="574"/>
      <c r="X64" s="574"/>
      <c r="Y64" s="575"/>
      <c r="Z64" s="563" t="s">
        <v>1034</v>
      </c>
      <c r="AA64" s="553"/>
      <c r="AB64" s="553"/>
      <c r="AC64" s="554"/>
      <c r="AD64" s="553"/>
      <c r="AE64" s="553"/>
      <c r="AF64" s="555"/>
      <c r="AG64" s="564"/>
      <c r="AH64" s="543"/>
    </row>
    <row r="65" spans="1:34" ht="216">
      <c r="A65" s="557">
        <v>5</v>
      </c>
      <c r="B65" s="559" t="s">
        <v>1208</v>
      </c>
      <c r="C65" s="565" t="s">
        <v>1191</v>
      </c>
      <c r="D65" s="634" t="s">
        <v>1209</v>
      </c>
      <c r="E65" s="565" t="s">
        <v>1210</v>
      </c>
      <c r="F65" s="563" t="s">
        <v>1181</v>
      </c>
      <c r="G65" s="632">
        <v>22224</v>
      </c>
      <c r="H65" s="561">
        <v>0</v>
      </c>
      <c r="I65" s="561">
        <v>0</v>
      </c>
      <c r="J65" s="561">
        <v>0</v>
      </c>
      <c r="K65" s="561" t="s">
        <v>1049</v>
      </c>
      <c r="L65" s="561" t="s">
        <v>1211</v>
      </c>
      <c r="M65" s="562">
        <v>22224</v>
      </c>
      <c r="N65" s="561">
        <v>0</v>
      </c>
      <c r="O65" s="561">
        <v>0</v>
      </c>
      <c r="P65" s="633"/>
      <c r="Q65" s="561">
        <v>0</v>
      </c>
      <c r="R65" s="561">
        <v>0</v>
      </c>
      <c r="S65" s="573"/>
      <c r="T65" s="560"/>
      <c r="U65" s="560"/>
      <c r="V65" s="573"/>
      <c r="W65" s="574"/>
      <c r="X65" s="574"/>
      <c r="Y65" s="575"/>
      <c r="Z65" s="563" t="s">
        <v>1034</v>
      </c>
      <c r="AA65" s="553"/>
      <c r="AB65" s="553"/>
      <c r="AC65" s="554"/>
      <c r="AD65" s="553"/>
      <c r="AE65" s="553"/>
      <c r="AF65" s="555"/>
      <c r="AG65" s="564"/>
      <c r="AH65" s="543"/>
    </row>
    <row r="66" spans="1:34" ht="150">
      <c r="A66" s="557">
        <v>6</v>
      </c>
      <c r="B66" s="559" t="s">
        <v>1044</v>
      </c>
      <c r="C66" s="563" t="s">
        <v>1178</v>
      </c>
      <c r="D66" s="634" t="s">
        <v>1212</v>
      </c>
      <c r="E66" s="603" t="s">
        <v>1180</v>
      </c>
      <c r="F66" s="563" t="s">
        <v>1181</v>
      </c>
      <c r="G66" s="632">
        <v>19500</v>
      </c>
      <c r="H66" s="561">
        <v>0</v>
      </c>
      <c r="I66" s="561">
        <v>0</v>
      </c>
      <c r="J66" s="561">
        <v>0</v>
      </c>
      <c r="K66" s="561" t="s">
        <v>1213</v>
      </c>
      <c r="L66" s="561" t="s">
        <v>1214</v>
      </c>
      <c r="M66" s="562">
        <v>19500</v>
      </c>
      <c r="N66" s="561">
        <v>0</v>
      </c>
      <c r="O66" s="561">
        <v>0</v>
      </c>
      <c r="P66" s="633"/>
      <c r="Q66" s="561">
        <v>0</v>
      </c>
      <c r="R66" s="561">
        <v>0</v>
      </c>
      <c r="S66" s="573"/>
      <c r="T66" s="560"/>
      <c r="U66" s="560"/>
      <c r="V66" s="573"/>
      <c r="W66" s="574"/>
      <c r="X66" s="574"/>
      <c r="Y66" s="575"/>
      <c r="Z66" s="563" t="s">
        <v>1034</v>
      </c>
      <c r="AA66" s="553"/>
      <c r="AB66" s="553"/>
      <c r="AC66" s="554"/>
      <c r="AD66" s="553"/>
      <c r="AE66" s="553"/>
      <c r="AF66" s="555"/>
      <c r="AG66" s="564"/>
      <c r="AH66" s="543"/>
    </row>
    <row r="67" spans="1:34" ht="110.25">
      <c r="A67" s="557">
        <v>7</v>
      </c>
      <c r="B67" s="563" t="s">
        <v>1215</v>
      </c>
      <c r="C67" s="635" t="s">
        <v>1216</v>
      </c>
      <c r="D67" s="634" t="s">
        <v>1217</v>
      </c>
      <c r="E67" s="559" t="s">
        <v>1218</v>
      </c>
      <c r="F67" s="563" t="s">
        <v>1048</v>
      </c>
      <c r="G67" s="632">
        <v>5876</v>
      </c>
      <c r="H67" s="561">
        <v>0</v>
      </c>
      <c r="I67" s="561">
        <v>0</v>
      </c>
      <c r="J67" s="561">
        <v>0</v>
      </c>
      <c r="K67" s="561" t="s">
        <v>1219</v>
      </c>
      <c r="L67" s="561" t="s">
        <v>1220</v>
      </c>
      <c r="M67" s="562">
        <v>5876</v>
      </c>
      <c r="N67" s="561">
        <v>0</v>
      </c>
      <c r="O67" s="561">
        <v>0</v>
      </c>
      <c r="P67" s="633"/>
      <c r="Q67" s="561">
        <v>0</v>
      </c>
      <c r="R67" s="561">
        <v>0</v>
      </c>
      <c r="S67" s="573"/>
      <c r="T67" s="560"/>
      <c r="U67" s="560"/>
      <c r="V67" s="573"/>
      <c r="W67" s="574"/>
      <c r="X67" s="574"/>
      <c r="Y67" s="575"/>
      <c r="Z67" s="563" t="s">
        <v>1034</v>
      </c>
      <c r="AA67" s="553"/>
      <c r="AB67" s="553"/>
      <c r="AC67" s="554"/>
      <c r="AD67" s="553"/>
      <c r="AE67" s="553"/>
      <c r="AF67" s="555"/>
      <c r="AG67" s="564"/>
      <c r="AH67" s="543"/>
    </row>
    <row r="68" spans="1:34" ht="126">
      <c r="A68" s="636">
        <v>8</v>
      </c>
      <c r="B68" s="637" t="s">
        <v>1051</v>
      </c>
      <c r="C68" s="638" t="s">
        <v>1221</v>
      </c>
      <c r="D68" s="635" t="s">
        <v>1222</v>
      </c>
      <c r="E68" s="635" t="s">
        <v>121</v>
      </c>
      <c r="F68" s="635" t="s">
        <v>1223</v>
      </c>
      <c r="G68" s="632">
        <v>449500</v>
      </c>
      <c r="H68" s="639">
        <v>0</v>
      </c>
      <c r="I68" s="639">
        <v>0</v>
      </c>
      <c r="J68" s="639">
        <v>0</v>
      </c>
      <c r="K68" s="639" t="s">
        <v>1081</v>
      </c>
      <c r="L68" s="639" t="s">
        <v>1204</v>
      </c>
      <c r="M68" s="566">
        <v>134500</v>
      </c>
      <c r="N68" s="639">
        <v>0</v>
      </c>
      <c r="O68" s="639">
        <v>0</v>
      </c>
      <c r="P68" s="633">
        <v>150000</v>
      </c>
      <c r="Q68" s="639">
        <v>0</v>
      </c>
      <c r="R68" s="639">
        <v>0</v>
      </c>
      <c r="S68" s="573">
        <v>165000</v>
      </c>
      <c r="T68" s="560"/>
      <c r="U68" s="560"/>
      <c r="V68" s="573"/>
      <c r="W68" s="574"/>
      <c r="X68" s="574"/>
      <c r="Y68" s="575"/>
      <c r="Z68" s="640" t="s">
        <v>1224</v>
      </c>
      <c r="AA68" s="641"/>
      <c r="AB68" s="641"/>
      <c r="AC68" s="642"/>
      <c r="AD68" s="641"/>
      <c r="AE68" s="641"/>
      <c r="AF68" s="643"/>
      <c r="AG68" s="644"/>
      <c r="AH68" s="543"/>
    </row>
    <row r="69" spans="1:34" ht="216">
      <c r="A69" s="636">
        <v>9</v>
      </c>
      <c r="B69" s="640" t="s">
        <v>1208</v>
      </c>
      <c r="C69" s="645" t="s">
        <v>1225</v>
      </c>
      <c r="D69" s="635" t="s">
        <v>1226</v>
      </c>
      <c r="E69" s="638" t="s">
        <v>1210</v>
      </c>
      <c r="F69" s="635" t="s">
        <v>1223</v>
      </c>
      <c r="G69" s="632">
        <v>80000</v>
      </c>
      <c r="H69" s="639" t="s">
        <v>1227</v>
      </c>
      <c r="I69" s="639" t="s">
        <v>1227</v>
      </c>
      <c r="J69" s="639" t="s">
        <v>1227</v>
      </c>
      <c r="K69" s="639" t="s">
        <v>1081</v>
      </c>
      <c r="L69" s="639" t="s">
        <v>1228</v>
      </c>
      <c r="M69" s="566"/>
      <c r="N69" s="639" t="s">
        <v>1227</v>
      </c>
      <c r="O69" s="639" t="s">
        <v>1227</v>
      </c>
      <c r="P69" s="633">
        <v>30000</v>
      </c>
      <c r="Q69" s="639" t="s">
        <v>1227</v>
      </c>
      <c r="R69" s="639" t="s">
        <v>1227</v>
      </c>
      <c r="S69" s="573">
        <v>50000</v>
      </c>
      <c r="T69" s="560"/>
      <c r="U69" s="560"/>
      <c r="V69" s="573"/>
      <c r="W69" s="574"/>
      <c r="X69" s="574"/>
      <c r="Y69" s="575"/>
      <c r="Z69" s="640" t="s">
        <v>1224</v>
      </c>
      <c r="AA69" s="641"/>
      <c r="AB69" s="641"/>
      <c r="AC69" s="642"/>
      <c r="AD69" s="641"/>
      <c r="AE69" s="641"/>
      <c r="AF69" s="643"/>
      <c r="AG69" s="644"/>
      <c r="AH69" s="543"/>
    </row>
    <row r="70" spans="1:34" ht="162">
      <c r="A70" s="636">
        <v>10</v>
      </c>
      <c r="B70" s="640" t="s">
        <v>1044</v>
      </c>
      <c r="C70" s="645" t="s">
        <v>1225</v>
      </c>
      <c r="D70" s="635" t="s">
        <v>1229</v>
      </c>
      <c r="E70" s="635" t="s">
        <v>1230</v>
      </c>
      <c r="F70" s="635" t="s">
        <v>1231</v>
      </c>
      <c r="G70" s="632">
        <f t="shared" ref="G70:G72" si="1">M70+P70+S70</f>
        <v>90000</v>
      </c>
      <c r="H70" s="639" t="s">
        <v>1227</v>
      </c>
      <c r="I70" s="639" t="s">
        <v>1227</v>
      </c>
      <c r="J70" s="639" t="s">
        <v>1227</v>
      </c>
      <c r="K70" s="639" t="s">
        <v>1085</v>
      </c>
      <c r="L70" s="639" t="s">
        <v>1232</v>
      </c>
      <c r="M70" s="566">
        <v>30000</v>
      </c>
      <c r="N70" s="639" t="s">
        <v>1227</v>
      </c>
      <c r="O70" s="639" t="s">
        <v>1227</v>
      </c>
      <c r="P70" s="633">
        <v>30000</v>
      </c>
      <c r="Q70" s="639" t="s">
        <v>1227</v>
      </c>
      <c r="R70" s="639" t="s">
        <v>1227</v>
      </c>
      <c r="S70" s="573">
        <v>30000</v>
      </c>
      <c r="T70" s="560"/>
      <c r="U70" s="560"/>
      <c r="V70" s="573"/>
      <c r="W70" s="574"/>
      <c r="X70" s="574"/>
      <c r="Y70" s="575"/>
      <c r="Z70" s="640" t="s">
        <v>1224</v>
      </c>
      <c r="AA70" s="641"/>
      <c r="AB70" s="641"/>
      <c r="AC70" s="642"/>
      <c r="AD70" s="641"/>
      <c r="AE70" s="641"/>
      <c r="AF70" s="643"/>
      <c r="AG70" s="644"/>
      <c r="AH70" s="543"/>
    </row>
    <row r="71" spans="1:34" ht="126">
      <c r="A71" s="636">
        <v>11</v>
      </c>
      <c r="B71" s="640" t="s">
        <v>1044</v>
      </c>
      <c r="C71" s="640" t="s">
        <v>1233</v>
      </c>
      <c r="D71" s="635" t="s">
        <v>1234</v>
      </c>
      <c r="E71" s="635" t="s">
        <v>1235</v>
      </c>
      <c r="F71" s="635" t="s">
        <v>1236</v>
      </c>
      <c r="G71" s="632">
        <f t="shared" si="1"/>
        <v>2885416</v>
      </c>
      <c r="H71" s="639" t="s">
        <v>1227</v>
      </c>
      <c r="I71" s="639" t="s">
        <v>1227</v>
      </c>
      <c r="J71" s="639" t="s">
        <v>1227</v>
      </c>
      <c r="K71" s="639" t="s">
        <v>1032</v>
      </c>
      <c r="L71" s="639" t="s">
        <v>1237</v>
      </c>
      <c r="M71" s="566">
        <v>900416</v>
      </c>
      <c r="N71" s="639" t="s">
        <v>1227</v>
      </c>
      <c r="O71" s="639" t="s">
        <v>1227</v>
      </c>
      <c r="P71" s="633">
        <v>945000</v>
      </c>
      <c r="Q71" s="639" t="s">
        <v>1227</v>
      </c>
      <c r="R71" s="639" t="s">
        <v>1227</v>
      </c>
      <c r="S71" s="573">
        <v>1040000</v>
      </c>
      <c r="T71" s="560"/>
      <c r="U71" s="560"/>
      <c r="V71" s="573"/>
      <c r="W71" s="574"/>
      <c r="X71" s="574"/>
      <c r="Y71" s="575"/>
      <c r="Z71" s="640" t="s">
        <v>1224</v>
      </c>
      <c r="AA71" s="641"/>
      <c r="AB71" s="641"/>
      <c r="AC71" s="642"/>
      <c r="AD71" s="641"/>
      <c r="AE71" s="641"/>
      <c r="AF71" s="643"/>
      <c r="AG71" s="644"/>
      <c r="AH71" s="543"/>
    </row>
    <row r="72" spans="1:34" ht="162">
      <c r="A72" s="636">
        <v>12</v>
      </c>
      <c r="B72" s="640" t="s">
        <v>1208</v>
      </c>
      <c r="C72" s="646" t="s">
        <v>1238</v>
      </c>
      <c r="D72" s="635" t="s">
        <v>1239</v>
      </c>
      <c r="E72" s="640" t="s">
        <v>1240</v>
      </c>
      <c r="F72" s="635" t="s">
        <v>1241</v>
      </c>
      <c r="G72" s="632">
        <f t="shared" si="1"/>
        <v>30000</v>
      </c>
      <c r="H72" s="639" t="s">
        <v>1227</v>
      </c>
      <c r="I72" s="639" t="s">
        <v>1227</v>
      </c>
      <c r="J72" s="639" t="s">
        <v>1227</v>
      </c>
      <c r="K72" s="639" t="s">
        <v>1242</v>
      </c>
      <c r="L72" s="639" t="s">
        <v>1243</v>
      </c>
      <c r="M72" s="566"/>
      <c r="N72" s="639" t="s">
        <v>1227</v>
      </c>
      <c r="O72" s="639" t="s">
        <v>1227</v>
      </c>
      <c r="P72" s="633">
        <v>10000</v>
      </c>
      <c r="Q72" s="639" t="s">
        <v>1227</v>
      </c>
      <c r="R72" s="639" t="s">
        <v>1227</v>
      </c>
      <c r="S72" s="573">
        <v>20000</v>
      </c>
      <c r="T72" s="560"/>
      <c r="U72" s="560"/>
      <c r="V72" s="573"/>
      <c r="W72" s="574"/>
      <c r="X72" s="574"/>
      <c r="Y72" s="575"/>
      <c r="Z72" s="640" t="s">
        <v>1224</v>
      </c>
      <c r="AA72" s="641"/>
      <c r="AB72" s="641"/>
      <c r="AC72" s="642"/>
      <c r="AD72" s="641"/>
      <c r="AE72" s="641"/>
      <c r="AF72" s="643"/>
      <c r="AG72" s="644"/>
      <c r="AH72" s="543"/>
    </row>
    <row r="73" spans="1:34" ht="110.25">
      <c r="A73" s="636" t="s">
        <v>1244</v>
      </c>
      <c r="B73" s="563" t="s">
        <v>1190</v>
      </c>
      <c r="C73" s="646" t="s">
        <v>1238</v>
      </c>
      <c r="D73" s="635" t="s">
        <v>1245</v>
      </c>
      <c r="E73" s="640" t="s">
        <v>1193</v>
      </c>
      <c r="F73" s="635" t="s">
        <v>1246</v>
      </c>
      <c r="G73" s="632">
        <v>16251</v>
      </c>
      <c r="H73" s="639" t="s">
        <v>1227</v>
      </c>
      <c r="I73" s="639" t="s">
        <v>1227</v>
      </c>
      <c r="J73" s="639" t="s">
        <v>1227</v>
      </c>
      <c r="K73" s="639" t="s">
        <v>1242</v>
      </c>
      <c r="L73" s="639" t="s">
        <v>1243</v>
      </c>
      <c r="M73" s="566">
        <v>16251</v>
      </c>
      <c r="N73" s="639" t="s">
        <v>1227</v>
      </c>
      <c r="O73" s="639" t="s">
        <v>1227</v>
      </c>
      <c r="P73" s="633">
        <v>0</v>
      </c>
      <c r="Q73" s="639" t="s">
        <v>1227</v>
      </c>
      <c r="R73" s="639" t="s">
        <v>1227</v>
      </c>
      <c r="S73" s="573">
        <v>0</v>
      </c>
      <c r="T73" s="560"/>
      <c r="U73" s="560"/>
      <c r="V73" s="573"/>
      <c r="W73" s="574"/>
      <c r="X73" s="574"/>
      <c r="Y73" s="575"/>
      <c r="Z73" s="640" t="s">
        <v>1224</v>
      </c>
      <c r="AA73" s="641"/>
      <c r="AB73" s="641"/>
      <c r="AC73" s="642"/>
      <c r="AD73" s="641"/>
      <c r="AE73" s="641"/>
      <c r="AF73" s="643"/>
      <c r="AG73" s="644"/>
      <c r="AH73" s="543"/>
    </row>
    <row r="74" spans="1:34" ht="270">
      <c r="A74" s="636"/>
      <c r="B74" s="559" t="s">
        <v>1051</v>
      </c>
      <c r="C74" s="559" t="s">
        <v>1056</v>
      </c>
      <c r="D74" s="635" t="s">
        <v>1247</v>
      </c>
      <c r="E74" s="578" t="s">
        <v>1091</v>
      </c>
      <c r="F74" s="635" t="s">
        <v>1246</v>
      </c>
      <c r="G74" s="632">
        <v>38000</v>
      </c>
      <c r="H74" s="639" t="s">
        <v>1227</v>
      </c>
      <c r="I74" s="639" t="s">
        <v>1227</v>
      </c>
      <c r="J74" s="639" t="s">
        <v>1227</v>
      </c>
      <c r="K74" s="639" t="s">
        <v>1227</v>
      </c>
      <c r="L74" s="639" t="s">
        <v>1227</v>
      </c>
      <c r="M74" s="566">
        <v>0</v>
      </c>
      <c r="N74" s="639" t="s">
        <v>1227</v>
      </c>
      <c r="O74" s="639" t="s">
        <v>1227</v>
      </c>
      <c r="P74" s="633">
        <v>0</v>
      </c>
      <c r="Q74" s="639" t="s">
        <v>1248</v>
      </c>
      <c r="R74" s="639" t="s">
        <v>1243</v>
      </c>
      <c r="S74" s="573">
        <v>38000</v>
      </c>
      <c r="T74" s="560"/>
      <c r="U74" s="560"/>
      <c r="V74" s="573"/>
      <c r="W74" s="574"/>
      <c r="X74" s="574"/>
      <c r="Y74" s="575"/>
      <c r="Z74" s="640" t="s">
        <v>1224</v>
      </c>
      <c r="AA74" s="641"/>
      <c r="AB74" s="641"/>
      <c r="AC74" s="642"/>
      <c r="AD74" s="641"/>
      <c r="AE74" s="641"/>
      <c r="AF74" s="643"/>
      <c r="AG74" s="644"/>
      <c r="AH74" s="543"/>
    </row>
    <row r="75" spans="1:34" ht="108">
      <c r="A75" s="636"/>
      <c r="B75" s="637" t="s">
        <v>1051</v>
      </c>
      <c r="C75" s="638" t="s">
        <v>1221</v>
      </c>
      <c r="D75" s="635" t="s">
        <v>1249</v>
      </c>
      <c r="E75" s="635" t="s">
        <v>121</v>
      </c>
      <c r="F75" s="635" t="s">
        <v>1246</v>
      </c>
      <c r="G75" s="632">
        <v>22000</v>
      </c>
      <c r="H75" s="639" t="s">
        <v>1227</v>
      </c>
      <c r="I75" s="639" t="s">
        <v>1227</v>
      </c>
      <c r="J75" s="639" t="s">
        <v>1227</v>
      </c>
      <c r="K75" s="639" t="s">
        <v>1227</v>
      </c>
      <c r="L75" s="639" t="s">
        <v>1227</v>
      </c>
      <c r="M75" s="566">
        <v>0</v>
      </c>
      <c r="N75" s="639" t="s">
        <v>1227</v>
      </c>
      <c r="O75" s="639" t="s">
        <v>1227</v>
      </c>
      <c r="P75" s="633">
        <v>0</v>
      </c>
      <c r="Q75" s="639" t="s">
        <v>1250</v>
      </c>
      <c r="R75" s="639" t="s">
        <v>1251</v>
      </c>
      <c r="S75" s="573">
        <v>22000</v>
      </c>
      <c r="T75" s="560"/>
      <c r="U75" s="560"/>
      <c r="V75" s="573"/>
      <c r="W75" s="574"/>
      <c r="X75" s="574"/>
      <c r="Y75" s="575"/>
      <c r="Z75" s="640" t="s">
        <v>1224</v>
      </c>
      <c r="AA75" s="641"/>
      <c r="AB75" s="641"/>
      <c r="AC75" s="642"/>
      <c r="AD75" s="641"/>
      <c r="AE75" s="641"/>
      <c r="AF75" s="643"/>
      <c r="AG75" s="644"/>
      <c r="AH75" s="543"/>
    </row>
    <row r="76" spans="1:34" ht="126">
      <c r="A76" s="636"/>
      <c r="B76" s="559" t="s">
        <v>1051</v>
      </c>
      <c r="C76" s="172" t="s">
        <v>1056</v>
      </c>
      <c r="D76" s="635" t="s">
        <v>1252</v>
      </c>
      <c r="E76" s="172" t="s">
        <v>1058</v>
      </c>
      <c r="F76" s="635" t="s">
        <v>1246</v>
      </c>
      <c r="G76" s="632">
        <v>20000</v>
      </c>
      <c r="H76" s="639" t="s">
        <v>1227</v>
      </c>
      <c r="I76" s="639" t="s">
        <v>1227</v>
      </c>
      <c r="J76" s="639" t="s">
        <v>1227</v>
      </c>
      <c r="K76" s="639" t="s">
        <v>1227</v>
      </c>
      <c r="L76" s="639" t="s">
        <v>1227</v>
      </c>
      <c r="M76" s="566">
        <v>0</v>
      </c>
      <c r="N76" s="639" t="s">
        <v>1227</v>
      </c>
      <c r="O76" s="639" t="s">
        <v>1227</v>
      </c>
      <c r="P76" s="633">
        <v>0</v>
      </c>
      <c r="Q76" s="639" t="s">
        <v>1242</v>
      </c>
      <c r="R76" s="639" t="s">
        <v>1253</v>
      </c>
      <c r="S76" s="573">
        <v>20000</v>
      </c>
      <c r="T76" s="560"/>
      <c r="U76" s="560"/>
      <c r="V76" s="573"/>
      <c r="W76" s="574"/>
      <c r="X76" s="574"/>
      <c r="Y76" s="575"/>
      <c r="Z76" s="640" t="s">
        <v>1224</v>
      </c>
      <c r="AA76" s="641"/>
      <c r="AB76" s="641"/>
      <c r="AC76" s="642"/>
      <c r="AD76" s="641"/>
      <c r="AE76" s="641"/>
      <c r="AF76" s="643"/>
      <c r="AG76" s="644"/>
      <c r="AH76" s="543"/>
    </row>
    <row r="77" spans="1:34" ht="216">
      <c r="A77" s="636"/>
      <c r="B77" s="559" t="s">
        <v>1208</v>
      </c>
      <c r="C77" s="565" t="s">
        <v>1191</v>
      </c>
      <c r="D77" s="635" t="s">
        <v>1254</v>
      </c>
      <c r="E77" s="565" t="s">
        <v>1210</v>
      </c>
      <c r="F77" s="635" t="s">
        <v>1246</v>
      </c>
      <c r="G77" s="632">
        <v>10000</v>
      </c>
      <c r="H77" s="639" t="s">
        <v>1227</v>
      </c>
      <c r="I77" s="639" t="s">
        <v>1227</v>
      </c>
      <c r="J77" s="639" t="s">
        <v>1227</v>
      </c>
      <c r="K77" s="639" t="s">
        <v>1227</v>
      </c>
      <c r="L77" s="639" t="s">
        <v>1227</v>
      </c>
      <c r="M77" s="566">
        <v>0</v>
      </c>
      <c r="N77" s="639" t="s">
        <v>1227</v>
      </c>
      <c r="O77" s="639" t="s">
        <v>1227</v>
      </c>
      <c r="P77" s="633">
        <v>0</v>
      </c>
      <c r="Q77" s="639" t="s">
        <v>1085</v>
      </c>
      <c r="R77" s="639" t="s">
        <v>1097</v>
      </c>
      <c r="S77" s="573">
        <v>10000</v>
      </c>
      <c r="T77" s="560"/>
      <c r="U77" s="560"/>
      <c r="V77" s="573"/>
      <c r="W77" s="574"/>
      <c r="X77" s="574"/>
      <c r="Y77" s="575"/>
      <c r="Z77" s="640" t="s">
        <v>1224</v>
      </c>
      <c r="AA77" s="641"/>
      <c r="AB77" s="641"/>
      <c r="AC77" s="642"/>
      <c r="AD77" s="641"/>
      <c r="AE77" s="641"/>
      <c r="AF77" s="643"/>
      <c r="AG77" s="644"/>
      <c r="AH77" s="543"/>
    </row>
    <row r="78" spans="1:34" ht="90">
      <c r="A78" s="636"/>
      <c r="B78" s="563"/>
      <c r="C78" s="647"/>
      <c r="D78" s="635" t="s">
        <v>1255</v>
      </c>
      <c r="E78" s="640"/>
      <c r="F78" s="635" t="s">
        <v>1246</v>
      </c>
      <c r="G78" s="632">
        <v>30000</v>
      </c>
      <c r="H78" s="639" t="s">
        <v>1227</v>
      </c>
      <c r="I78" s="639" t="s">
        <v>1227</v>
      </c>
      <c r="J78" s="639" t="s">
        <v>1227</v>
      </c>
      <c r="K78" s="639" t="s">
        <v>1227</v>
      </c>
      <c r="L78" s="639" t="s">
        <v>1227</v>
      </c>
      <c r="M78" s="566">
        <v>0</v>
      </c>
      <c r="N78" s="639" t="s">
        <v>1227</v>
      </c>
      <c r="O78" s="639" t="s">
        <v>1227</v>
      </c>
      <c r="P78" s="633">
        <v>0</v>
      </c>
      <c r="Q78" s="639" t="s">
        <v>1256</v>
      </c>
      <c r="R78" s="639" t="s">
        <v>1081</v>
      </c>
      <c r="S78" s="573">
        <v>30000</v>
      </c>
      <c r="T78" s="560"/>
      <c r="U78" s="560"/>
      <c r="V78" s="573"/>
      <c r="W78" s="574"/>
      <c r="X78" s="574"/>
      <c r="Y78" s="575"/>
      <c r="Z78" s="640" t="s">
        <v>1224</v>
      </c>
      <c r="AA78" s="641"/>
      <c r="AB78" s="641"/>
      <c r="AC78" s="642"/>
      <c r="AD78" s="641"/>
      <c r="AE78" s="641"/>
      <c r="AF78" s="643"/>
      <c r="AG78" s="644"/>
      <c r="AH78" s="543"/>
    </row>
    <row r="79" spans="1:34" ht="126">
      <c r="A79" s="636"/>
      <c r="B79" s="646" t="s">
        <v>1190</v>
      </c>
      <c r="C79" s="646" t="s">
        <v>1238</v>
      </c>
      <c r="D79" s="646" t="s">
        <v>1257</v>
      </c>
      <c r="E79" s="640" t="s">
        <v>1193</v>
      </c>
      <c r="F79" s="646" t="s">
        <v>1181</v>
      </c>
      <c r="G79" s="632">
        <f t="shared" ref="G79" si="2">M79+P79+S79</f>
        <v>59476</v>
      </c>
      <c r="H79" s="639" t="s">
        <v>1227</v>
      </c>
      <c r="I79" s="639" t="s">
        <v>1227</v>
      </c>
      <c r="J79" s="639" t="s">
        <v>1227</v>
      </c>
      <c r="K79" s="639" t="s">
        <v>1258</v>
      </c>
      <c r="L79" s="639" t="s">
        <v>1204</v>
      </c>
      <c r="M79" s="566">
        <v>24476</v>
      </c>
      <c r="N79" s="639" t="s">
        <v>1227</v>
      </c>
      <c r="O79" s="639" t="s">
        <v>1227</v>
      </c>
      <c r="P79" s="633">
        <v>15000</v>
      </c>
      <c r="Q79" s="639" t="s">
        <v>1227</v>
      </c>
      <c r="R79" s="639" t="s">
        <v>1227</v>
      </c>
      <c r="S79" s="573">
        <v>20000</v>
      </c>
      <c r="T79" s="560"/>
      <c r="U79" s="560"/>
      <c r="V79" s="573"/>
      <c r="W79" s="574"/>
      <c r="X79" s="574"/>
      <c r="Y79" s="575"/>
      <c r="Z79" s="640" t="s">
        <v>1224</v>
      </c>
      <c r="AA79" s="641"/>
      <c r="AB79" s="641"/>
      <c r="AC79" s="642"/>
      <c r="AD79" s="641"/>
      <c r="AE79" s="641"/>
      <c r="AF79" s="643"/>
      <c r="AG79" s="644"/>
      <c r="AH79" s="543"/>
    </row>
    <row r="80" spans="1:34" ht="85.5" customHeight="1">
      <c r="A80" s="636">
        <v>14</v>
      </c>
      <c r="B80" s="646"/>
      <c r="C80" s="1260"/>
      <c r="D80" s="1260"/>
      <c r="E80" s="1260"/>
      <c r="F80" s="646"/>
      <c r="G80" s="632"/>
      <c r="H80" s="648"/>
      <c r="I80" s="639"/>
      <c r="J80" s="639"/>
      <c r="K80" s="639"/>
      <c r="L80" s="639"/>
      <c r="M80" s="566"/>
      <c r="N80" s="639"/>
      <c r="O80" s="639"/>
      <c r="P80" s="633"/>
      <c r="Q80" s="639"/>
      <c r="R80" s="639"/>
      <c r="S80" s="573"/>
      <c r="T80" s="560"/>
      <c r="U80" s="560"/>
      <c r="V80" s="573"/>
      <c r="W80" s="574"/>
      <c r="X80" s="574"/>
      <c r="Y80" s="575"/>
      <c r="Z80" s="640" t="s">
        <v>1224</v>
      </c>
      <c r="AA80" s="641"/>
      <c r="AB80" s="641"/>
      <c r="AC80" s="642"/>
      <c r="AD80" s="641"/>
      <c r="AE80" s="641"/>
      <c r="AF80" s="643"/>
      <c r="AG80" s="644"/>
      <c r="AH80" s="543"/>
    </row>
    <row r="81" spans="1:34" ht="47.25" customHeight="1">
      <c r="A81" s="649" t="s">
        <v>648</v>
      </c>
      <c r="B81" s="650" t="s">
        <v>98</v>
      </c>
      <c r="C81" s="651"/>
      <c r="D81" s="652"/>
      <c r="E81" s="652"/>
      <c r="F81" s="653"/>
      <c r="G81" s="654">
        <f>M81+P81+S81</f>
        <v>536630</v>
      </c>
      <c r="H81" s="639"/>
      <c r="I81" s="639"/>
      <c r="J81" s="639"/>
      <c r="K81" s="639"/>
      <c r="L81" s="639"/>
      <c r="M81" s="655">
        <v>136630</v>
      </c>
      <c r="N81" s="632"/>
      <c r="O81" s="632"/>
      <c r="P81" s="656">
        <v>190000</v>
      </c>
      <c r="Q81" s="632"/>
      <c r="R81" s="632"/>
      <c r="S81" s="657">
        <v>210000</v>
      </c>
      <c r="T81" s="658"/>
      <c r="U81" s="658"/>
      <c r="V81" s="657"/>
      <c r="W81" s="659"/>
      <c r="X81" s="659"/>
      <c r="Y81" s="660"/>
      <c r="Z81" s="646"/>
      <c r="AA81" s="661"/>
      <c r="AB81" s="661"/>
      <c r="AC81" s="662"/>
      <c r="AD81" s="661"/>
      <c r="AE81" s="661"/>
      <c r="AF81" s="643"/>
      <c r="AG81" s="644"/>
      <c r="AH81" s="543"/>
    </row>
    <row r="82" spans="1:34" ht="47.25" customHeight="1">
      <c r="A82" s="1261" t="s">
        <v>1259</v>
      </c>
      <c r="B82" s="1262"/>
      <c r="C82" s="1262"/>
      <c r="D82" s="1262"/>
      <c r="E82" s="1262"/>
      <c r="F82" s="1262"/>
      <c r="G82" s="1262"/>
      <c r="H82" s="1262"/>
      <c r="I82" s="1262"/>
      <c r="J82" s="1262"/>
      <c r="K82" s="1262"/>
      <c r="L82" s="1262"/>
      <c r="M82" s="1262"/>
      <c r="N82" s="1262"/>
      <c r="O82" s="1262"/>
      <c r="P82" s="1262"/>
      <c r="Q82" s="1262"/>
      <c r="R82" s="1262"/>
      <c r="S82" s="1262"/>
      <c r="T82" s="1262"/>
      <c r="U82" s="1262"/>
      <c r="V82" s="1262"/>
      <c r="W82" s="1262"/>
      <c r="X82" s="1262"/>
      <c r="Y82" s="1262"/>
      <c r="Z82" s="1262"/>
      <c r="AA82" s="1262"/>
      <c r="AB82" s="1262"/>
      <c r="AC82" s="1262"/>
      <c r="AD82" s="1262"/>
      <c r="AE82" s="1262"/>
      <c r="AF82" s="1262"/>
      <c r="AG82" s="1262"/>
      <c r="AH82" s="543"/>
    </row>
    <row r="83" spans="1:34" ht="141.75">
      <c r="A83" s="663">
        <v>1</v>
      </c>
      <c r="B83" s="640" t="s">
        <v>1076</v>
      </c>
      <c r="C83" s="664" t="s">
        <v>1027</v>
      </c>
      <c r="D83" s="640" t="s">
        <v>912</v>
      </c>
      <c r="E83" s="559" t="s">
        <v>1079</v>
      </c>
      <c r="F83" s="640" t="s">
        <v>1260</v>
      </c>
      <c r="G83" s="665">
        <v>123044</v>
      </c>
      <c r="H83" s="666">
        <v>0</v>
      </c>
      <c r="I83" s="666">
        <v>0</v>
      </c>
      <c r="J83" s="666">
        <v>0</v>
      </c>
      <c r="K83" s="666" t="s">
        <v>1261</v>
      </c>
      <c r="L83" s="666">
        <v>31.1</v>
      </c>
      <c r="M83" s="667"/>
      <c r="N83" s="666">
        <v>0</v>
      </c>
      <c r="O83" s="666">
        <v>0</v>
      </c>
      <c r="P83" s="668"/>
      <c r="Q83" s="666">
        <v>0</v>
      </c>
      <c r="R83" s="666">
        <v>0</v>
      </c>
      <c r="S83" s="669"/>
      <c r="T83" s="665"/>
      <c r="U83" s="665"/>
      <c r="V83" s="669"/>
      <c r="W83" s="670"/>
      <c r="X83" s="670"/>
      <c r="Y83" s="671"/>
      <c r="Z83" s="672" t="s">
        <v>1224</v>
      </c>
      <c r="AA83" s="673"/>
      <c r="AB83" s="673"/>
      <c r="AC83" s="674"/>
      <c r="AD83" s="673"/>
      <c r="AE83" s="673"/>
      <c r="AF83" s="675">
        <v>0</v>
      </c>
      <c r="AG83" s="676">
        <v>0</v>
      </c>
      <c r="AH83" s="543"/>
    </row>
    <row r="84" spans="1:34" ht="94.5">
      <c r="A84" s="663">
        <v>2</v>
      </c>
      <c r="B84" s="664" t="s">
        <v>1026</v>
      </c>
      <c r="C84" s="640" t="s">
        <v>1262</v>
      </c>
      <c r="D84" s="640" t="s">
        <v>923</v>
      </c>
      <c r="E84" s="559" t="s">
        <v>1054</v>
      </c>
      <c r="F84" s="640" t="s">
        <v>1260</v>
      </c>
      <c r="G84" s="665">
        <v>97540</v>
      </c>
      <c r="H84" s="666">
        <v>0</v>
      </c>
      <c r="I84" s="666">
        <v>0</v>
      </c>
      <c r="J84" s="666">
        <v>0</v>
      </c>
      <c r="K84" s="666" t="s">
        <v>1263</v>
      </c>
      <c r="L84" s="666">
        <v>31.1</v>
      </c>
      <c r="M84" s="667"/>
      <c r="N84" s="666">
        <v>0</v>
      </c>
      <c r="O84" s="666">
        <v>0</v>
      </c>
      <c r="P84" s="668"/>
      <c r="Q84" s="666">
        <v>0</v>
      </c>
      <c r="R84" s="666">
        <v>0</v>
      </c>
      <c r="S84" s="669"/>
      <c r="T84" s="665"/>
      <c r="U84" s="665"/>
      <c r="V84" s="669"/>
      <c r="W84" s="670"/>
      <c r="X84" s="670"/>
      <c r="Y84" s="671"/>
      <c r="Z84" s="672" t="s">
        <v>1224</v>
      </c>
      <c r="AA84" s="673"/>
      <c r="AB84" s="673"/>
      <c r="AC84" s="674"/>
      <c r="AD84" s="673"/>
      <c r="AE84" s="673"/>
      <c r="AF84" s="675"/>
      <c r="AG84" s="676"/>
      <c r="AH84" s="543"/>
    </row>
    <row r="85" spans="1:34" ht="126">
      <c r="A85" s="663">
        <v>3</v>
      </c>
      <c r="B85" s="640" t="s">
        <v>1064</v>
      </c>
      <c r="C85" s="640" t="s">
        <v>1262</v>
      </c>
      <c r="D85" s="640" t="s">
        <v>1264</v>
      </c>
      <c r="E85" s="559" t="s">
        <v>1054</v>
      </c>
      <c r="F85" s="640" t="s">
        <v>1260</v>
      </c>
      <c r="G85" s="665">
        <v>32188</v>
      </c>
      <c r="H85" s="666">
        <v>0</v>
      </c>
      <c r="I85" s="666">
        <v>0</v>
      </c>
      <c r="J85" s="666">
        <v>0</v>
      </c>
      <c r="K85" s="666" t="s">
        <v>1265</v>
      </c>
      <c r="L85" s="666">
        <v>30.11</v>
      </c>
      <c r="M85" s="667"/>
      <c r="N85" s="666">
        <v>0</v>
      </c>
      <c r="O85" s="666">
        <v>0</v>
      </c>
      <c r="P85" s="668"/>
      <c r="Q85" s="666">
        <v>0</v>
      </c>
      <c r="R85" s="666">
        <v>0</v>
      </c>
      <c r="S85" s="669"/>
      <c r="T85" s="665"/>
      <c r="U85" s="665"/>
      <c r="V85" s="669"/>
      <c r="W85" s="670"/>
      <c r="X85" s="670"/>
      <c r="Y85" s="671"/>
      <c r="Z85" s="672" t="s">
        <v>1224</v>
      </c>
      <c r="AA85" s="673"/>
      <c r="AB85" s="673"/>
      <c r="AC85" s="674"/>
      <c r="AD85" s="673"/>
      <c r="AE85" s="673"/>
      <c r="AF85" s="675"/>
      <c r="AG85" s="676"/>
      <c r="AH85" s="543"/>
    </row>
    <row r="86" spans="1:34" ht="94.5">
      <c r="A86" s="663">
        <v>4</v>
      </c>
      <c r="B86" s="646" t="s">
        <v>1205</v>
      </c>
      <c r="C86" s="640" t="s">
        <v>1065</v>
      </c>
      <c r="D86" s="640" t="s">
        <v>1266</v>
      </c>
      <c r="E86" s="559" t="s">
        <v>1054</v>
      </c>
      <c r="F86" s="640" t="s">
        <v>1260</v>
      </c>
      <c r="G86" s="665">
        <v>10070</v>
      </c>
      <c r="H86" s="666">
        <v>0</v>
      </c>
      <c r="I86" s="666">
        <v>0</v>
      </c>
      <c r="J86" s="666">
        <v>0</v>
      </c>
      <c r="K86" s="666">
        <v>21.07</v>
      </c>
      <c r="L86" s="666">
        <v>31.1</v>
      </c>
      <c r="M86" s="667"/>
      <c r="N86" s="666">
        <v>0</v>
      </c>
      <c r="O86" s="666">
        <v>0</v>
      </c>
      <c r="P86" s="668"/>
      <c r="Q86" s="666">
        <v>0</v>
      </c>
      <c r="R86" s="666">
        <v>0</v>
      </c>
      <c r="S86" s="669"/>
      <c r="T86" s="665"/>
      <c r="U86" s="665"/>
      <c r="V86" s="669"/>
      <c r="W86" s="670"/>
      <c r="X86" s="670"/>
      <c r="Y86" s="671"/>
      <c r="Z86" s="672" t="s">
        <v>1224</v>
      </c>
      <c r="AA86" s="673"/>
      <c r="AB86" s="673"/>
      <c r="AC86" s="674"/>
      <c r="AD86" s="673"/>
      <c r="AE86" s="673"/>
      <c r="AF86" s="675"/>
      <c r="AG86" s="676"/>
      <c r="AH86" s="543"/>
    </row>
    <row r="87" spans="1:34" ht="126">
      <c r="A87" s="663">
        <v>5</v>
      </c>
      <c r="B87" s="640" t="s">
        <v>1064</v>
      </c>
      <c r="C87" s="640" t="s">
        <v>1267</v>
      </c>
      <c r="D87" s="640" t="s">
        <v>1268</v>
      </c>
      <c r="E87" s="559" t="s">
        <v>1067</v>
      </c>
      <c r="F87" s="640" t="s">
        <v>1260</v>
      </c>
      <c r="G87" s="665">
        <v>52303</v>
      </c>
      <c r="H87" s="666">
        <v>0</v>
      </c>
      <c r="I87" s="666">
        <v>0</v>
      </c>
      <c r="J87" s="666">
        <v>0</v>
      </c>
      <c r="K87" s="666">
        <v>21.07</v>
      </c>
      <c r="L87" s="666">
        <v>31.1</v>
      </c>
      <c r="M87" s="667"/>
      <c r="N87" s="666">
        <v>0</v>
      </c>
      <c r="O87" s="666">
        <v>0</v>
      </c>
      <c r="P87" s="668"/>
      <c r="Q87" s="666">
        <v>0</v>
      </c>
      <c r="R87" s="666">
        <v>0</v>
      </c>
      <c r="S87" s="669"/>
      <c r="T87" s="665"/>
      <c r="U87" s="665"/>
      <c r="V87" s="669"/>
      <c r="W87" s="670"/>
      <c r="X87" s="670"/>
      <c r="Y87" s="671"/>
      <c r="Z87" s="672" t="s">
        <v>1224</v>
      </c>
      <c r="AA87" s="673"/>
      <c r="AB87" s="673"/>
      <c r="AC87" s="674"/>
      <c r="AD87" s="673"/>
      <c r="AE87" s="673"/>
      <c r="AF87" s="675"/>
      <c r="AG87" s="676"/>
      <c r="AH87" s="543"/>
    </row>
    <row r="88" spans="1:34" ht="78.75">
      <c r="A88" s="663">
        <v>6</v>
      </c>
      <c r="B88" s="640" t="s">
        <v>1269</v>
      </c>
      <c r="C88" s="640" t="s">
        <v>1270</v>
      </c>
      <c r="D88" s="640" t="s">
        <v>1271</v>
      </c>
      <c r="E88" s="559" t="s">
        <v>1272</v>
      </c>
      <c r="F88" s="640" t="s">
        <v>1260</v>
      </c>
      <c r="G88" s="665">
        <v>19471</v>
      </c>
      <c r="H88" s="666">
        <v>0</v>
      </c>
      <c r="I88" s="666">
        <v>0</v>
      </c>
      <c r="J88" s="666">
        <v>0</v>
      </c>
      <c r="K88" s="666">
        <v>21.07</v>
      </c>
      <c r="L88" s="666">
        <v>10.09</v>
      </c>
      <c r="M88" s="667"/>
      <c r="N88" s="666">
        <v>0</v>
      </c>
      <c r="O88" s="666">
        <v>0</v>
      </c>
      <c r="P88" s="668"/>
      <c r="Q88" s="666">
        <v>0</v>
      </c>
      <c r="R88" s="666">
        <v>0</v>
      </c>
      <c r="S88" s="669"/>
      <c r="T88" s="665"/>
      <c r="U88" s="665"/>
      <c r="V88" s="669"/>
      <c r="W88" s="670"/>
      <c r="X88" s="670"/>
      <c r="Y88" s="671"/>
      <c r="Z88" s="672" t="s">
        <v>1224</v>
      </c>
      <c r="AA88" s="673"/>
      <c r="AB88" s="673"/>
      <c r="AC88" s="674"/>
      <c r="AD88" s="673"/>
      <c r="AE88" s="673"/>
      <c r="AF88" s="675"/>
      <c r="AG88" s="676"/>
      <c r="AH88" s="543"/>
    </row>
    <row r="89" spans="1:34" ht="94.5">
      <c r="A89" s="663">
        <v>7</v>
      </c>
      <c r="B89" s="646" t="s">
        <v>1205</v>
      </c>
      <c r="C89" s="646" t="s">
        <v>1200</v>
      </c>
      <c r="D89" s="640" t="s">
        <v>1273</v>
      </c>
      <c r="E89" s="559" t="s">
        <v>1054</v>
      </c>
      <c r="F89" s="640" t="s">
        <v>1260</v>
      </c>
      <c r="G89" s="665">
        <v>35913</v>
      </c>
      <c r="H89" s="666">
        <v>0</v>
      </c>
      <c r="I89" s="666">
        <v>0</v>
      </c>
      <c r="J89" s="666">
        <v>0</v>
      </c>
      <c r="K89" s="666">
        <v>21.07</v>
      </c>
      <c r="L89" s="666" t="s">
        <v>1061</v>
      </c>
      <c r="M89" s="667"/>
      <c r="N89" s="666">
        <v>0</v>
      </c>
      <c r="O89" s="666">
        <v>0</v>
      </c>
      <c r="P89" s="668"/>
      <c r="Q89" s="666">
        <v>0</v>
      </c>
      <c r="R89" s="666">
        <v>0</v>
      </c>
      <c r="S89" s="669"/>
      <c r="T89" s="665"/>
      <c r="U89" s="665"/>
      <c r="V89" s="669"/>
      <c r="W89" s="670"/>
      <c r="X89" s="670"/>
      <c r="Y89" s="671"/>
      <c r="Z89" s="672" t="s">
        <v>1224</v>
      </c>
      <c r="AA89" s="673"/>
      <c r="AB89" s="673"/>
      <c r="AC89" s="674"/>
      <c r="AD89" s="673"/>
      <c r="AE89" s="673"/>
      <c r="AF89" s="675"/>
      <c r="AG89" s="676"/>
      <c r="AH89" s="543"/>
    </row>
    <row r="90" spans="1:34" ht="94.5">
      <c r="A90" s="663">
        <v>8</v>
      </c>
      <c r="B90" s="646" t="s">
        <v>1205</v>
      </c>
      <c r="C90" s="640" t="s">
        <v>1274</v>
      </c>
      <c r="D90" s="640" t="s">
        <v>1275</v>
      </c>
      <c r="E90" s="559" t="s">
        <v>1054</v>
      </c>
      <c r="F90" s="640" t="s">
        <v>1260</v>
      </c>
      <c r="G90" s="665">
        <v>37070</v>
      </c>
      <c r="H90" s="666">
        <v>0</v>
      </c>
      <c r="I90" s="666">
        <v>0</v>
      </c>
      <c r="J90" s="666">
        <v>0</v>
      </c>
      <c r="K90" s="666">
        <v>17.07</v>
      </c>
      <c r="L90" s="666" t="s">
        <v>1094</v>
      </c>
      <c r="M90" s="667"/>
      <c r="N90" s="666">
        <v>0</v>
      </c>
      <c r="O90" s="666">
        <v>0</v>
      </c>
      <c r="P90" s="668"/>
      <c r="Q90" s="666">
        <v>0</v>
      </c>
      <c r="R90" s="666">
        <v>0</v>
      </c>
      <c r="S90" s="669"/>
      <c r="T90" s="665"/>
      <c r="U90" s="665"/>
      <c r="V90" s="669"/>
      <c r="W90" s="670"/>
      <c r="X90" s="670"/>
      <c r="Y90" s="671"/>
      <c r="Z90" s="672" t="s">
        <v>1224</v>
      </c>
      <c r="AA90" s="673"/>
      <c r="AB90" s="673"/>
      <c r="AC90" s="674"/>
      <c r="AD90" s="673"/>
      <c r="AE90" s="673"/>
      <c r="AF90" s="675"/>
      <c r="AG90" s="676"/>
      <c r="AH90" s="543"/>
    </row>
    <row r="91" spans="1:34" ht="126">
      <c r="A91" s="677">
        <v>9</v>
      </c>
      <c r="B91" s="640" t="s">
        <v>1208</v>
      </c>
      <c r="C91" s="559" t="s">
        <v>1276</v>
      </c>
      <c r="D91" s="640" t="s">
        <v>1277</v>
      </c>
      <c r="E91" s="559" t="s">
        <v>1272</v>
      </c>
      <c r="F91" s="640" t="s">
        <v>1260</v>
      </c>
      <c r="G91" s="678">
        <v>41784</v>
      </c>
      <c r="H91" s="666">
        <v>0</v>
      </c>
      <c r="I91" s="666">
        <v>0</v>
      </c>
      <c r="J91" s="666">
        <v>0</v>
      </c>
      <c r="K91" s="672" t="s">
        <v>1278</v>
      </c>
      <c r="L91" s="672" t="s">
        <v>1094</v>
      </c>
      <c r="M91" s="679"/>
      <c r="N91" s="666">
        <v>0</v>
      </c>
      <c r="O91" s="666">
        <v>0</v>
      </c>
      <c r="P91" s="680"/>
      <c r="Q91" s="666">
        <v>0</v>
      </c>
      <c r="R91" s="666">
        <v>0</v>
      </c>
      <c r="S91" s="681"/>
      <c r="T91" s="678"/>
      <c r="U91" s="678"/>
      <c r="V91" s="681"/>
      <c r="W91" s="682"/>
      <c r="X91" s="682"/>
      <c r="Y91" s="683"/>
      <c r="Z91" s="672" t="s">
        <v>1224</v>
      </c>
      <c r="AA91" s="673"/>
      <c r="AB91" s="673"/>
      <c r="AC91" s="674"/>
      <c r="AD91" s="673"/>
      <c r="AE91" s="673"/>
      <c r="AF91" s="684"/>
      <c r="AG91" s="685"/>
      <c r="AH91" s="543"/>
    </row>
    <row r="92" spans="1:34" ht="94.5">
      <c r="A92" s="686">
        <v>10</v>
      </c>
      <c r="B92" s="563" t="s">
        <v>1205</v>
      </c>
      <c r="C92" s="565" t="s">
        <v>1191</v>
      </c>
      <c r="D92" s="559" t="s">
        <v>1279</v>
      </c>
      <c r="E92" s="559" t="s">
        <v>1054</v>
      </c>
      <c r="F92" s="559" t="s">
        <v>1260</v>
      </c>
      <c r="G92" s="678">
        <v>8050</v>
      </c>
      <c r="H92" s="687">
        <v>0</v>
      </c>
      <c r="I92" s="687">
        <v>0</v>
      </c>
      <c r="J92" s="687">
        <v>0</v>
      </c>
      <c r="K92" s="688" t="s">
        <v>1280</v>
      </c>
      <c r="L92" s="688" t="s">
        <v>1281</v>
      </c>
      <c r="M92" s="679"/>
      <c r="N92" s="687">
        <v>0</v>
      </c>
      <c r="O92" s="687">
        <v>0</v>
      </c>
      <c r="P92" s="680"/>
      <c r="Q92" s="687">
        <v>0</v>
      </c>
      <c r="R92" s="687">
        <v>0</v>
      </c>
      <c r="S92" s="681"/>
      <c r="T92" s="678"/>
      <c r="U92" s="678"/>
      <c r="V92" s="681"/>
      <c r="W92" s="682"/>
      <c r="X92" s="682"/>
      <c r="Y92" s="683"/>
      <c r="Z92" s="688" t="s">
        <v>1224</v>
      </c>
      <c r="AA92" s="689"/>
      <c r="AB92" s="689"/>
      <c r="AC92" s="690"/>
      <c r="AD92" s="689"/>
      <c r="AE92" s="689"/>
      <c r="AF92" s="691"/>
      <c r="AG92" s="692"/>
      <c r="AH92" s="543"/>
    </row>
    <row r="93" spans="1:34" ht="94.5">
      <c r="A93" s="686">
        <v>11</v>
      </c>
      <c r="B93" s="559" t="s">
        <v>1044</v>
      </c>
      <c r="C93" s="559" t="s">
        <v>1282</v>
      </c>
      <c r="D93" s="559" t="s">
        <v>1283</v>
      </c>
      <c r="E93" s="559" t="s">
        <v>1054</v>
      </c>
      <c r="F93" s="559" t="s">
        <v>1260</v>
      </c>
      <c r="G93" s="678">
        <v>28450</v>
      </c>
      <c r="H93" s="687">
        <v>0</v>
      </c>
      <c r="I93" s="687">
        <v>0</v>
      </c>
      <c r="J93" s="687">
        <v>0</v>
      </c>
      <c r="K93" s="688" t="s">
        <v>1280</v>
      </c>
      <c r="L93" s="688" t="s">
        <v>1281</v>
      </c>
      <c r="M93" s="679"/>
      <c r="N93" s="687">
        <v>0</v>
      </c>
      <c r="O93" s="687">
        <v>0</v>
      </c>
      <c r="P93" s="680"/>
      <c r="Q93" s="687">
        <v>0</v>
      </c>
      <c r="R93" s="687">
        <v>0</v>
      </c>
      <c r="S93" s="681"/>
      <c r="T93" s="678"/>
      <c r="U93" s="678"/>
      <c r="V93" s="681"/>
      <c r="W93" s="682"/>
      <c r="X93" s="682"/>
      <c r="Y93" s="683"/>
      <c r="Z93" s="688" t="s">
        <v>1224</v>
      </c>
      <c r="AA93" s="689"/>
      <c r="AB93" s="689"/>
      <c r="AC93" s="690"/>
      <c r="AD93" s="689"/>
      <c r="AE93" s="689"/>
      <c r="AF93" s="691"/>
      <c r="AG93" s="692"/>
      <c r="AH93" s="543"/>
    </row>
    <row r="94" spans="1:34" ht="126">
      <c r="A94" s="686">
        <v>12</v>
      </c>
      <c r="B94" s="559" t="s">
        <v>1076</v>
      </c>
      <c r="C94" s="559" t="s">
        <v>1056</v>
      </c>
      <c r="D94" s="559" t="s">
        <v>1284</v>
      </c>
      <c r="E94" s="559" t="s">
        <v>1285</v>
      </c>
      <c r="F94" s="559" t="s">
        <v>1260</v>
      </c>
      <c r="G94" s="678">
        <v>12400</v>
      </c>
      <c r="H94" s="687">
        <v>0</v>
      </c>
      <c r="I94" s="687">
        <v>0</v>
      </c>
      <c r="J94" s="687">
        <v>0</v>
      </c>
      <c r="K94" s="688" t="s">
        <v>1280</v>
      </c>
      <c r="L94" s="688" t="s">
        <v>1094</v>
      </c>
      <c r="M94" s="679"/>
      <c r="N94" s="687">
        <v>0</v>
      </c>
      <c r="O94" s="687">
        <v>0</v>
      </c>
      <c r="P94" s="680"/>
      <c r="Q94" s="687">
        <v>0</v>
      </c>
      <c r="R94" s="687">
        <v>0</v>
      </c>
      <c r="S94" s="681"/>
      <c r="T94" s="678"/>
      <c r="U94" s="678"/>
      <c r="V94" s="681"/>
      <c r="W94" s="682"/>
      <c r="X94" s="682"/>
      <c r="Y94" s="683"/>
      <c r="Z94" s="688" t="s">
        <v>1224</v>
      </c>
      <c r="AA94" s="689"/>
      <c r="AB94" s="689"/>
      <c r="AC94" s="690"/>
      <c r="AD94" s="689"/>
      <c r="AE94" s="689"/>
      <c r="AF94" s="691"/>
      <c r="AG94" s="692"/>
      <c r="AH94" s="543"/>
    </row>
    <row r="95" spans="1:34" ht="94.5">
      <c r="A95" s="686">
        <v>13</v>
      </c>
      <c r="B95" s="559" t="s">
        <v>1051</v>
      </c>
      <c r="C95" s="559" t="s">
        <v>1274</v>
      </c>
      <c r="D95" s="559" t="s">
        <v>1286</v>
      </c>
      <c r="E95" s="559" t="s">
        <v>1054</v>
      </c>
      <c r="F95" s="559" t="s">
        <v>1260</v>
      </c>
      <c r="G95" s="678">
        <v>2500</v>
      </c>
      <c r="H95" s="687">
        <v>0</v>
      </c>
      <c r="I95" s="687">
        <v>0</v>
      </c>
      <c r="J95" s="687">
        <v>0</v>
      </c>
      <c r="K95" s="688" t="s">
        <v>1280</v>
      </c>
      <c r="L95" s="688" t="s">
        <v>1094</v>
      </c>
      <c r="M95" s="679"/>
      <c r="N95" s="687">
        <v>0</v>
      </c>
      <c r="O95" s="687">
        <v>0</v>
      </c>
      <c r="P95" s="680"/>
      <c r="Q95" s="687">
        <v>0</v>
      </c>
      <c r="R95" s="687">
        <v>0</v>
      </c>
      <c r="S95" s="681"/>
      <c r="T95" s="678"/>
      <c r="U95" s="678"/>
      <c r="V95" s="681"/>
      <c r="W95" s="682"/>
      <c r="X95" s="682"/>
      <c r="Y95" s="683"/>
      <c r="Z95" s="688" t="s">
        <v>1224</v>
      </c>
      <c r="AA95" s="689"/>
      <c r="AB95" s="689"/>
      <c r="AC95" s="690"/>
      <c r="AD95" s="689"/>
      <c r="AE95" s="689"/>
      <c r="AF95" s="691"/>
      <c r="AG95" s="692"/>
      <c r="AH95" s="543"/>
    </row>
    <row r="96" spans="1:34" ht="126">
      <c r="A96" s="686">
        <v>14</v>
      </c>
      <c r="B96" s="559" t="s">
        <v>1208</v>
      </c>
      <c r="C96" s="559" t="s">
        <v>1267</v>
      </c>
      <c r="D96" s="559" t="s">
        <v>1287</v>
      </c>
      <c r="E96" s="559" t="s">
        <v>1272</v>
      </c>
      <c r="F96" s="559" t="s">
        <v>1260</v>
      </c>
      <c r="G96" s="678">
        <v>13160</v>
      </c>
      <c r="H96" s="687">
        <v>0</v>
      </c>
      <c r="I96" s="687">
        <v>0</v>
      </c>
      <c r="J96" s="687">
        <v>0</v>
      </c>
      <c r="K96" s="688" t="s">
        <v>1280</v>
      </c>
      <c r="L96" s="688" t="s">
        <v>1094</v>
      </c>
      <c r="M96" s="679"/>
      <c r="N96" s="687">
        <v>0</v>
      </c>
      <c r="O96" s="687">
        <v>0</v>
      </c>
      <c r="P96" s="680"/>
      <c r="Q96" s="687">
        <v>0</v>
      </c>
      <c r="R96" s="687">
        <v>0</v>
      </c>
      <c r="S96" s="681"/>
      <c r="T96" s="678"/>
      <c r="U96" s="678"/>
      <c r="V96" s="681"/>
      <c r="W96" s="682"/>
      <c r="X96" s="682"/>
      <c r="Y96" s="683"/>
      <c r="Z96" s="688" t="s">
        <v>1224</v>
      </c>
      <c r="AA96" s="689"/>
      <c r="AB96" s="689"/>
      <c r="AC96" s="690"/>
      <c r="AD96" s="689"/>
      <c r="AE96" s="689"/>
      <c r="AF96" s="691"/>
      <c r="AG96" s="692"/>
      <c r="AH96" s="543"/>
    </row>
    <row r="97" spans="1:34" ht="63">
      <c r="A97" s="686">
        <v>15</v>
      </c>
      <c r="B97" s="559" t="s">
        <v>1269</v>
      </c>
      <c r="C97" s="563" t="s">
        <v>1238</v>
      </c>
      <c r="D97" s="559" t="s">
        <v>1288</v>
      </c>
      <c r="E97" s="559" t="s">
        <v>1272</v>
      </c>
      <c r="F97" s="559" t="s">
        <v>1260</v>
      </c>
      <c r="G97" s="678">
        <v>57199</v>
      </c>
      <c r="H97" s="687">
        <v>0</v>
      </c>
      <c r="I97" s="687">
        <v>0</v>
      </c>
      <c r="J97" s="687">
        <v>0</v>
      </c>
      <c r="K97" s="687">
        <v>17.07</v>
      </c>
      <c r="L97" s="688" t="s">
        <v>1094</v>
      </c>
      <c r="M97" s="679"/>
      <c r="N97" s="687">
        <v>0</v>
      </c>
      <c r="O97" s="687">
        <v>0</v>
      </c>
      <c r="P97" s="680"/>
      <c r="Q97" s="687">
        <v>0</v>
      </c>
      <c r="R97" s="687">
        <v>0</v>
      </c>
      <c r="S97" s="681"/>
      <c r="T97" s="678"/>
      <c r="U97" s="678"/>
      <c r="V97" s="681"/>
      <c r="W97" s="682"/>
      <c r="X97" s="682"/>
      <c r="Y97" s="683"/>
      <c r="Z97" s="688" t="s">
        <v>1224</v>
      </c>
      <c r="AA97" s="689"/>
      <c r="AB97" s="689"/>
      <c r="AC97" s="690"/>
      <c r="AD97" s="689"/>
      <c r="AE97" s="689"/>
      <c r="AF97" s="691"/>
      <c r="AG97" s="692"/>
      <c r="AH97" s="543"/>
    </row>
    <row r="98" spans="1:34" ht="110.25">
      <c r="A98" s="686">
        <v>16</v>
      </c>
      <c r="B98" s="563" t="s">
        <v>1190</v>
      </c>
      <c r="C98" s="559" t="s">
        <v>1274</v>
      </c>
      <c r="D98" s="559" t="s">
        <v>1289</v>
      </c>
      <c r="E98" s="559" t="s">
        <v>1054</v>
      </c>
      <c r="F98" s="559" t="s">
        <v>1260</v>
      </c>
      <c r="G98" s="678">
        <v>52276</v>
      </c>
      <c r="H98" s="687">
        <v>0</v>
      </c>
      <c r="I98" s="687">
        <v>0</v>
      </c>
      <c r="J98" s="687">
        <v>0</v>
      </c>
      <c r="K98" s="687">
        <v>17.07</v>
      </c>
      <c r="L98" s="688" t="s">
        <v>1094</v>
      </c>
      <c r="M98" s="679"/>
      <c r="N98" s="687">
        <v>0</v>
      </c>
      <c r="O98" s="687">
        <v>0</v>
      </c>
      <c r="P98" s="680"/>
      <c r="Q98" s="687">
        <v>0</v>
      </c>
      <c r="R98" s="687">
        <v>0</v>
      </c>
      <c r="S98" s="681"/>
      <c r="T98" s="678"/>
      <c r="U98" s="678"/>
      <c r="V98" s="681"/>
      <c r="W98" s="682"/>
      <c r="X98" s="682"/>
      <c r="Y98" s="683"/>
      <c r="Z98" s="688" t="s">
        <v>1224</v>
      </c>
      <c r="AA98" s="689"/>
      <c r="AB98" s="689"/>
      <c r="AC98" s="690"/>
      <c r="AD98" s="689"/>
      <c r="AE98" s="689"/>
      <c r="AF98" s="691"/>
      <c r="AG98" s="692"/>
      <c r="AH98" s="543"/>
    </row>
    <row r="99" spans="1:34" ht="126">
      <c r="A99" s="686">
        <v>17</v>
      </c>
      <c r="B99" s="559" t="s">
        <v>1208</v>
      </c>
      <c r="C99" s="559" t="s">
        <v>1290</v>
      </c>
      <c r="D99" s="559" t="s">
        <v>1291</v>
      </c>
      <c r="E99" s="559" t="s">
        <v>1272</v>
      </c>
      <c r="F99" s="559" t="s">
        <v>1260</v>
      </c>
      <c r="G99" s="678">
        <v>16400</v>
      </c>
      <c r="H99" s="687">
        <v>0</v>
      </c>
      <c r="I99" s="687">
        <v>0</v>
      </c>
      <c r="J99" s="687">
        <v>0</v>
      </c>
      <c r="K99" s="687">
        <v>17.07</v>
      </c>
      <c r="L99" s="688" t="s">
        <v>1094</v>
      </c>
      <c r="M99" s="679"/>
      <c r="N99" s="687">
        <v>0</v>
      </c>
      <c r="O99" s="687">
        <v>0</v>
      </c>
      <c r="P99" s="680"/>
      <c r="Q99" s="687">
        <v>0</v>
      </c>
      <c r="R99" s="687">
        <v>0</v>
      </c>
      <c r="S99" s="681"/>
      <c r="T99" s="678"/>
      <c r="U99" s="678"/>
      <c r="V99" s="681"/>
      <c r="W99" s="682"/>
      <c r="X99" s="682"/>
      <c r="Y99" s="683"/>
      <c r="Z99" s="688" t="s">
        <v>1224</v>
      </c>
      <c r="AA99" s="689"/>
      <c r="AB99" s="689"/>
      <c r="AC99" s="690"/>
      <c r="AD99" s="689"/>
      <c r="AE99" s="689"/>
      <c r="AF99" s="691"/>
      <c r="AG99" s="692"/>
      <c r="AH99" s="543"/>
    </row>
    <row r="100" spans="1:34" ht="110.25">
      <c r="A100" s="686">
        <v>18</v>
      </c>
      <c r="B100" s="559" t="s">
        <v>1292</v>
      </c>
      <c r="C100" s="559" t="s">
        <v>1274</v>
      </c>
      <c r="D100" s="559" t="s">
        <v>1293</v>
      </c>
      <c r="E100" s="559" t="s">
        <v>1272</v>
      </c>
      <c r="F100" s="559" t="s">
        <v>1260</v>
      </c>
      <c r="G100" s="678">
        <v>1200</v>
      </c>
      <c r="H100" s="687">
        <v>0</v>
      </c>
      <c r="I100" s="687">
        <v>0</v>
      </c>
      <c r="J100" s="687">
        <v>0</v>
      </c>
      <c r="K100" s="688" t="s">
        <v>1280</v>
      </c>
      <c r="L100" s="688" t="s">
        <v>1094</v>
      </c>
      <c r="M100" s="679"/>
      <c r="N100" s="687">
        <v>0</v>
      </c>
      <c r="O100" s="687">
        <v>0</v>
      </c>
      <c r="P100" s="680"/>
      <c r="Q100" s="687">
        <v>0</v>
      </c>
      <c r="R100" s="687">
        <v>0</v>
      </c>
      <c r="S100" s="681"/>
      <c r="T100" s="678"/>
      <c r="U100" s="678"/>
      <c r="V100" s="681"/>
      <c r="W100" s="682"/>
      <c r="X100" s="682"/>
      <c r="Y100" s="683"/>
      <c r="Z100" s="688" t="s">
        <v>1224</v>
      </c>
      <c r="AA100" s="689"/>
      <c r="AB100" s="689"/>
      <c r="AC100" s="690"/>
      <c r="AD100" s="689"/>
      <c r="AE100" s="689"/>
      <c r="AF100" s="691"/>
      <c r="AG100" s="692"/>
      <c r="AH100" s="543"/>
    </row>
    <row r="101" spans="1:34" ht="126">
      <c r="A101" s="686">
        <v>19</v>
      </c>
      <c r="B101" s="559" t="s">
        <v>1208</v>
      </c>
      <c r="C101" s="693"/>
      <c r="D101" s="559" t="s">
        <v>1294</v>
      </c>
      <c r="E101" s="559" t="s">
        <v>1272</v>
      </c>
      <c r="F101" s="559" t="s">
        <v>1260</v>
      </c>
      <c r="G101" s="678">
        <v>2500</v>
      </c>
      <c r="H101" s="687">
        <v>0</v>
      </c>
      <c r="I101" s="687">
        <v>0</v>
      </c>
      <c r="J101" s="687">
        <v>0</v>
      </c>
      <c r="K101" s="688" t="s">
        <v>1280</v>
      </c>
      <c r="L101" s="688" t="s">
        <v>1094</v>
      </c>
      <c r="M101" s="679"/>
      <c r="N101" s="687">
        <v>0</v>
      </c>
      <c r="O101" s="687">
        <v>0</v>
      </c>
      <c r="P101" s="680"/>
      <c r="Q101" s="687">
        <v>0</v>
      </c>
      <c r="R101" s="687">
        <v>0</v>
      </c>
      <c r="S101" s="681"/>
      <c r="T101" s="678"/>
      <c r="U101" s="678"/>
      <c r="V101" s="681"/>
      <c r="W101" s="682"/>
      <c r="X101" s="682"/>
      <c r="Y101" s="683"/>
      <c r="Z101" s="688" t="s">
        <v>1224</v>
      </c>
      <c r="AA101" s="689"/>
      <c r="AB101" s="689"/>
      <c r="AC101" s="690"/>
      <c r="AD101" s="689"/>
      <c r="AE101" s="689"/>
      <c r="AF101" s="691"/>
      <c r="AG101" s="692"/>
      <c r="AH101" s="543"/>
    </row>
    <row r="102" spans="1:34" ht="51.75" customHeight="1">
      <c r="A102" s="577">
        <v>20</v>
      </c>
      <c r="B102" s="694" t="s">
        <v>98</v>
      </c>
      <c r="C102" s="693"/>
      <c r="D102" s="693"/>
      <c r="E102" s="693"/>
      <c r="F102" s="695"/>
      <c r="G102" s="696" t="s">
        <v>1295</v>
      </c>
      <c r="H102" s="697"/>
      <c r="I102" s="697"/>
      <c r="J102" s="697"/>
      <c r="K102" s="697"/>
      <c r="L102" s="697"/>
      <c r="M102" s="698"/>
      <c r="N102" s="610"/>
      <c r="O102" s="610"/>
      <c r="P102" s="699"/>
      <c r="Q102" s="610"/>
      <c r="R102" s="610"/>
      <c r="S102" s="700"/>
      <c r="T102" s="701"/>
      <c r="U102" s="701"/>
      <c r="V102" s="700"/>
      <c r="W102" s="702"/>
      <c r="X102" s="702"/>
      <c r="Y102" s="703"/>
      <c r="Z102" s="688"/>
      <c r="AA102" s="689"/>
      <c r="AB102" s="689"/>
      <c r="AC102" s="690"/>
      <c r="AD102" s="689"/>
      <c r="AE102" s="689"/>
      <c r="AF102" s="691"/>
      <c r="AG102" s="692"/>
      <c r="AH102" s="543"/>
    </row>
    <row r="103" spans="1:34" ht="51.75" customHeight="1">
      <c r="A103" s="1248" t="s">
        <v>650</v>
      </c>
      <c r="B103" s="1249"/>
      <c r="C103" s="1249"/>
      <c r="D103" s="1249"/>
      <c r="E103" s="1249"/>
      <c r="F103" s="1249"/>
      <c r="G103" s="1249"/>
      <c r="H103" s="1249"/>
      <c r="I103" s="1249"/>
      <c r="J103" s="1249"/>
      <c r="K103" s="1249"/>
      <c r="L103" s="1249"/>
      <c r="M103" s="1249"/>
      <c r="N103" s="1249"/>
      <c r="O103" s="1249"/>
      <c r="P103" s="1249"/>
      <c r="Q103" s="1249"/>
      <c r="R103" s="1249"/>
      <c r="S103" s="1249"/>
      <c r="T103" s="1249"/>
      <c r="U103" s="1249"/>
      <c r="V103" s="1249"/>
      <c r="W103" s="1249"/>
      <c r="X103" s="1249"/>
      <c r="Y103" s="1249"/>
      <c r="Z103" s="1249"/>
      <c r="AA103" s="1249"/>
      <c r="AB103" s="1249"/>
      <c r="AC103" s="1249"/>
      <c r="AD103" s="1249"/>
      <c r="AE103" s="1249"/>
      <c r="AF103" s="1249"/>
      <c r="AG103" s="1249"/>
      <c r="AH103" s="543"/>
    </row>
    <row r="104" spans="1:34" ht="160.5" customHeight="1">
      <c r="A104" s="704">
        <v>1</v>
      </c>
      <c r="B104" s="559" t="s">
        <v>1051</v>
      </c>
      <c r="C104" s="559" t="s">
        <v>1052</v>
      </c>
      <c r="D104" s="559" t="s">
        <v>1296</v>
      </c>
      <c r="E104" s="559" t="s">
        <v>1054</v>
      </c>
      <c r="F104" s="559" t="s">
        <v>1115</v>
      </c>
      <c r="G104" s="579" t="s">
        <v>1297</v>
      </c>
      <c r="H104" s="561" t="s">
        <v>1298</v>
      </c>
      <c r="I104" s="561">
        <v>0</v>
      </c>
      <c r="J104" s="561">
        <v>0</v>
      </c>
      <c r="K104" s="561">
        <v>0</v>
      </c>
      <c r="L104" s="561">
        <v>0</v>
      </c>
      <c r="M104" s="580"/>
      <c r="N104" s="561">
        <v>0</v>
      </c>
      <c r="O104" s="561">
        <v>0</v>
      </c>
      <c r="P104" s="581"/>
      <c r="Q104" s="561"/>
      <c r="R104" s="561"/>
      <c r="S104" s="582"/>
      <c r="T104" s="579" t="s">
        <v>36</v>
      </c>
      <c r="U104" s="579" t="s">
        <v>67</v>
      </c>
      <c r="V104" s="582" t="s">
        <v>1299</v>
      </c>
      <c r="W104" s="583"/>
      <c r="X104" s="583"/>
      <c r="Y104" s="584"/>
      <c r="Z104" s="563" t="s">
        <v>1124</v>
      </c>
      <c r="AA104" s="553"/>
      <c r="AB104" s="553"/>
      <c r="AC104" s="554"/>
      <c r="AD104" s="553"/>
      <c r="AE104" s="553"/>
      <c r="AF104" s="555"/>
      <c r="AG104" s="564"/>
      <c r="AH104" s="543"/>
    </row>
    <row r="105" spans="1:34" ht="132" customHeight="1">
      <c r="A105" s="704">
        <v>2</v>
      </c>
      <c r="B105" s="559" t="s">
        <v>1051</v>
      </c>
      <c r="C105" s="545" t="s">
        <v>1056</v>
      </c>
      <c r="D105" s="545" t="s">
        <v>1057</v>
      </c>
      <c r="E105" s="545" t="s">
        <v>1058</v>
      </c>
      <c r="F105" s="545" t="s">
        <v>1059</v>
      </c>
      <c r="G105" s="579" t="s">
        <v>1134</v>
      </c>
      <c r="H105" s="561" t="s">
        <v>1135</v>
      </c>
      <c r="I105" s="561">
        <v>0</v>
      </c>
      <c r="J105" s="561">
        <v>0</v>
      </c>
      <c r="K105" s="561">
        <v>0</v>
      </c>
      <c r="L105" s="561">
        <v>0</v>
      </c>
      <c r="M105" s="580"/>
      <c r="N105" s="561">
        <v>0</v>
      </c>
      <c r="O105" s="561">
        <v>0</v>
      </c>
      <c r="P105" s="581"/>
      <c r="Q105" s="561"/>
      <c r="R105" s="561"/>
      <c r="S105" s="582"/>
      <c r="T105" s="579" t="s">
        <v>36</v>
      </c>
      <c r="U105" s="579" t="s">
        <v>67</v>
      </c>
      <c r="V105" s="582" t="s">
        <v>1136</v>
      </c>
      <c r="W105" s="583"/>
      <c r="X105" s="583"/>
      <c r="Y105" s="584"/>
      <c r="Z105" s="563" t="s">
        <v>1124</v>
      </c>
      <c r="AA105" s="553"/>
      <c r="AB105" s="553"/>
      <c r="AC105" s="554"/>
      <c r="AD105" s="553"/>
      <c r="AE105" s="553"/>
      <c r="AF105" s="555"/>
      <c r="AG105" s="556"/>
      <c r="AH105" s="543"/>
    </row>
    <row r="106" spans="1:34" ht="116.25" customHeight="1">
      <c r="A106" s="543">
        <v>3</v>
      </c>
      <c r="B106" s="559" t="s">
        <v>1051</v>
      </c>
      <c r="C106" s="559" t="s">
        <v>1052</v>
      </c>
      <c r="D106" s="545" t="s">
        <v>1300</v>
      </c>
      <c r="E106" s="559" t="s">
        <v>1054</v>
      </c>
      <c r="F106" s="559" t="s">
        <v>1115</v>
      </c>
      <c r="G106" s="579" t="s">
        <v>1301</v>
      </c>
      <c r="H106" s="561" t="s">
        <v>1302</v>
      </c>
      <c r="I106" s="561">
        <v>0</v>
      </c>
      <c r="J106" s="561">
        <v>0</v>
      </c>
      <c r="K106" s="561">
        <v>0</v>
      </c>
      <c r="L106" s="561">
        <v>0</v>
      </c>
      <c r="M106" s="580"/>
      <c r="N106" s="561">
        <v>0</v>
      </c>
      <c r="O106" s="561">
        <v>0</v>
      </c>
      <c r="P106" s="581"/>
      <c r="Q106" s="561"/>
      <c r="R106" s="561"/>
      <c r="S106" s="582"/>
      <c r="T106" s="579" t="s">
        <v>36</v>
      </c>
      <c r="U106" s="579" t="s">
        <v>67</v>
      </c>
      <c r="V106" s="582" t="s">
        <v>1303</v>
      </c>
      <c r="W106" s="583"/>
      <c r="X106" s="583"/>
      <c r="Y106" s="584"/>
      <c r="Z106" s="563" t="s">
        <v>1124</v>
      </c>
      <c r="AA106" s="553"/>
      <c r="AB106" s="553"/>
      <c r="AC106" s="554"/>
      <c r="AD106" s="553"/>
      <c r="AE106" s="553"/>
      <c r="AF106" s="555"/>
      <c r="AH106" s="543"/>
    </row>
    <row r="107" spans="1:34" ht="220.5">
      <c r="A107" s="543">
        <v>4</v>
      </c>
      <c r="B107" s="559" t="s">
        <v>1051</v>
      </c>
      <c r="C107" s="559" t="s">
        <v>1052</v>
      </c>
      <c r="D107" s="559" t="s">
        <v>1304</v>
      </c>
      <c r="E107" s="559" t="s">
        <v>1054</v>
      </c>
      <c r="F107" s="559" t="s">
        <v>1115</v>
      </c>
      <c r="G107" s="579" t="s">
        <v>1136</v>
      </c>
      <c r="H107" s="561" t="s">
        <v>1305</v>
      </c>
      <c r="I107" s="561">
        <v>0</v>
      </c>
      <c r="J107" s="561">
        <v>0</v>
      </c>
      <c r="K107" s="561">
        <v>0</v>
      </c>
      <c r="L107" s="561">
        <v>0</v>
      </c>
      <c r="M107" s="580"/>
      <c r="N107" s="561">
        <v>0</v>
      </c>
      <c r="O107" s="561">
        <v>0</v>
      </c>
      <c r="P107" s="581"/>
      <c r="Q107" s="561"/>
      <c r="R107" s="561"/>
      <c r="S107" s="582"/>
      <c r="T107" s="579" t="s">
        <v>36</v>
      </c>
      <c r="U107" s="579" t="s">
        <v>67</v>
      </c>
      <c r="V107" s="582" t="s">
        <v>1306</v>
      </c>
      <c r="W107" s="583"/>
      <c r="X107" s="583"/>
      <c r="Y107" s="584"/>
      <c r="Z107" s="563" t="s">
        <v>1124</v>
      </c>
      <c r="AA107" s="553"/>
      <c r="AB107" s="553"/>
      <c r="AC107" s="554"/>
      <c r="AD107" s="553"/>
      <c r="AE107" s="553"/>
      <c r="AF107" s="555"/>
      <c r="AH107" s="543"/>
    </row>
  </sheetData>
  <mergeCells count="29">
    <mergeCell ref="F1:F3"/>
    <mergeCell ref="A1:A3"/>
    <mergeCell ref="B1:B3"/>
    <mergeCell ref="C1:C3"/>
    <mergeCell ref="D1:D3"/>
    <mergeCell ref="E1:E3"/>
    <mergeCell ref="AH1:AH3"/>
    <mergeCell ref="G2:G3"/>
    <mergeCell ref="H2:H3"/>
    <mergeCell ref="I2:I3"/>
    <mergeCell ref="J2:J3"/>
    <mergeCell ref="K2:M2"/>
    <mergeCell ref="AD2:AF2"/>
    <mergeCell ref="G1:J1"/>
    <mergeCell ref="K1:S1"/>
    <mergeCell ref="Z1:Z3"/>
    <mergeCell ref="AG1:AG3"/>
    <mergeCell ref="N2:P2"/>
    <mergeCell ref="Q2:S2"/>
    <mergeCell ref="T2:V2"/>
    <mergeCell ref="W2:Y2"/>
    <mergeCell ref="AA2:AC2"/>
    <mergeCell ref="A103:AG103"/>
    <mergeCell ref="A5:AG5"/>
    <mergeCell ref="B57:F57"/>
    <mergeCell ref="C58:F58"/>
    <mergeCell ref="B59:AG59"/>
    <mergeCell ref="C80:E80"/>
    <mergeCell ref="A82:AG8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87"/>
  <sheetViews>
    <sheetView tabSelected="1" topLeftCell="A22" workbookViewId="0">
      <selection activeCell="F16" sqref="F16"/>
    </sheetView>
  </sheetViews>
  <sheetFormatPr defaultRowHeight="15"/>
  <cols>
    <col min="1" max="1" width="4" style="712" customWidth="1"/>
    <col min="2" max="2" width="34.85546875" style="712" customWidth="1"/>
    <col min="3" max="3" width="50.5703125" style="712" customWidth="1"/>
    <col min="4" max="4" width="35.42578125" customWidth="1"/>
    <col min="5" max="5" width="28.42578125" customWidth="1"/>
    <col min="6" max="6" width="28" customWidth="1"/>
    <col min="7" max="7" width="13" customWidth="1"/>
    <col min="8" max="9" width="12.28515625" customWidth="1"/>
    <col min="10" max="10" width="7.42578125" customWidth="1"/>
    <col min="11" max="11" width="5.7109375" customWidth="1"/>
    <col min="12" max="12" width="6.140625" customWidth="1"/>
    <col min="13" max="13" width="16" style="714" customWidth="1"/>
    <col min="14" max="14" width="6" customWidth="1"/>
    <col min="15" max="15" width="7" customWidth="1"/>
    <col min="16" max="16" width="16.28515625" style="714" customWidth="1"/>
    <col min="17" max="17" width="9.7109375" customWidth="1"/>
    <col min="18" max="18" width="7.140625" customWidth="1"/>
    <col min="19" max="19" width="19.140625" style="714" customWidth="1"/>
    <col min="20" max="20" width="17.42578125" customWidth="1"/>
    <col min="21" max="21" width="7.28515625" customWidth="1"/>
    <col min="22" max="22" width="13.28515625" customWidth="1"/>
    <col min="257" max="257" width="4" customWidth="1"/>
    <col min="258" max="258" width="34.85546875" customWidth="1"/>
    <col min="259" max="259" width="50.5703125" customWidth="1"/>
    <col min="260" max="260" width="35.42578125" customWidth="1"/>
    <col min="261" max="261" width="28.42578125" customWidth="1"/>
    <col min="262" max="262" width="28" customWidth="1"/>
    <col min="263" max="263" width="12" customWidth="1"/>
    <col min="264" max="265" width="12.28515625" customWidth="1"/>
    <col min="266" max="266" width="7.42578125" customWidth="1"/>
    <col min="267" max="267" width="5.7109375" customWidth="1"/>
    <col min="268" max="268" width="6.140625" customWidth="1"/>
    <col min="269" max="269" width="16" customWidth="1"/>
    <col min="270" max="270" width="6" customWidth="1"/>
    <col min="271" max="271" width="7" customWidth="1"/>
    <col min="272" max="272" width="16.28515625" customWidth="1"/>
    <col min="273" max="273" width="9.7109375" customWidth="1"/>
    <col min="274" max="274" width="7.140625" customWidth="1"/>
    <col min="275" max="275" width="19.140625" customWidth="1"/>
    <col min="276" max="276" width="17.42578125" customWidth="1"/>
    <col min="277" max="277" width="7.28515625" customWidth="1"/>
    <col min="278" max="278" width="13.28515625" customWidth="1"/>
    <col min="513" max="513" width="4" customWidth="1"/>
    <col min="514" max="514" width="34.85546875" customWidth="1"/>
    <col min="515" max="515" width="50.5703125" customWidth="1"/>
    <col min="516" max="516" width="35.42578125" customWidth="1"/>
    <col min="517" max="517" width="28.42578125" customWidth="1"/>
    <col min="518" max="518" width="28" customWidth="1"/>
    <col min="519" max="519" width="12" customWidth="1"/>
    <col min="520" max="521" width="12.28515625" customWidth="1"/>
    <col min="522" max="522" width="7.42578125" customWidth="1"/>
    <col min="523" max="523" width="5.7109375" customWidth="1"/>
    <col min="524" max="524" width="6.140625" customWidth="1"/>
    <col min="525" max="525" width="16" customWidth="1"/>
    <col min="526" max="526" width="6" customWidth="1"/>
    <col min="527" max="527" width="7" customWidth="1"/>
    <col min="528" max="528" width="16.28515625" customWidth="1"/>
    <col min="529" max="529" width="9.7109375" customWidth="1"/>
    <col min="530" max="530" width="7.140625" customWidth="1"/>
    <col min="531" max="531" width="19.140625" customWidth="1"/>
    <col min="532" max="532" width="17.42578125" customWidth="1"/>
    <col min="533" max="533" width="7.28515625" customWidth="1"/>
    <col min="534" max="534" width="13.28515625" customWidth="1"/>
    <col min="769" max="769" width="4" customWidth="1"/>
    <col min="770" max="770" width="34.85546875" customWidth="1"/>
    <col min="771" max="771" width="50.5703125" customWidth="1"/>
    <col min="772" max="772" width="35.42578125" customWidth="1"/>
    <col min="773" max="773" width="28.42578125" customWidth="1"/>
    <col min="774" max="774" width="28" customWidth="1"/>
    <col min="775" max="775" width="12" customWidth="1"/>
    <col min="776" max="777" width="12.28515625" customWidth="1"/>
    <col min="778" max="778" width="7.42578125" customWidth="1"/>
    <col min="779" max="779" width="5.7109375" customWidth="1"/>
    <col min="780" max="780" width="6.140625" customWidth="1"/>
    <col min="781" max="781" width="16" customWidth="1"/>
    <col min="782" max="782" width="6" customWidth="1"/>
    <col min="783" max="783" width="7" customWidth="1"/>
    <col min="784" max="784" width="16.28515625" customWidth="1"/>
    <col min="785" max="785" width="9.7109375" customWidth="1"/>
    <col min="786" max="786" width="7.140625" customWidth="1"/>
    <col min="787" max="787" width="19.140625" customWidth="1"/>
    <col min="788" max="788" width="17.42578125" customWidth="1"/>
    <col min="789" max="789" width="7.28515625" customWidth="1"/>
    <col min="790" max="790" width="13.28515625" customWidth="1"/>
    <col min="1025" max="1025" width="4" customWidth="1"/>
    <col min="1026" max="1026" width="34.85546875" customWidth="1"/>
    <col min="1027" max="1027" width="50.5703125" customWidth="1"/>
    <col min="1028" max="1028" width="35.42578125" customWidth="1"/>
    <col min="1029" max="1029" width="28.42578125" customWidth="1"/>
    <col min="1030" max="1030" width="28" customWidth="1"/>
    <col min="1031" max="1031" width="12" customWidth="1"/>
    <col min="1032" max="1033" width="12.28515625" customWidth="1"/>
    <col min="1034" max="1034" width="7.42578125" customWidth="1"/>
    <col min="1035" max="1035" width="5.7109375" customWidth="1"/>
    <col min="1036" max="1036" width="6.140625" customWidth="1"/>
    <col min="1037" max="1037" width="16" customWidth="1"/>
    <col min="1038" max="1038" width="6" customWidth="1"/>
    <col min="1039" max="1039" width="7" customWidth="1"/>
    <col min="1040" max="1040" width="16.28515625" customWidth="1"/>
    <col min="1041" max="1041" width="9.7109375" customWidth="1"/>
    <col min="1042" max="1042" width="7.140625" customWidth="1"/>
    <col min="1043" max="1043" width="19.140625" customWidth="1"/>
    <col min="1044" max="1044" width="17.42578125" customWidth="1"/>
    <col min="1045" max="1045" width="7.28515625" customWidth="1"/>
    <col min="1046" max="1046" width="13.28515625" customWidth="1"/>
    <col min="1281" max="1281" width="4" customWidth="1"/>
    <col min="1282" max="1282" width="34.85546875" customWidth="1"/>
    <col min="1283" max="1283" width="50.5703125" customWidth="1"/>
    <col min="1284" max="1284" width="35.42578125" customWidth="1"/>
    <col min="1285" max="1285" width="28.42578125" customWidth="1"/>
    <col min="1286" max="1286" width="28" customWidth="1"/>
    <col min="1287" max="1287" width="12" customWidth="1"/>
    <col min="1288" max="1289" width="12.28515625" customWidth="1"/>
    <col min="1290" max="1290" width="7.42578125" customWidth="1"/>
    <col min="1291" max="1291" width="5.7109375" customWidth="1"/>
    <col min="1292" max="1292" width="6.140625" customWidth="1"/>
    <col min="1293" max="1293" width="16" customWidth="1"/>
    <col min="1294" max="1294" width="6" customWidth="1"/>
    <col min="1295" max="1295" width="7" customWidth="1"/>
    <col min="1296" max="1296" width="16.28515625" customWidth="1"/>
    <col min="1297" max="1297" width="9.7109375" customWidth="1"/>
    <col min="1298" max="1298" width="7.140625" customWidth="1"/>
    <col min="1299" max="1299" width="19.140625" customWidth="1"/>
    <col min="1300" max="1300" width="17.42578125" customWidth="1"/>
    <col min="1301" max="1301" width="7.28515625" customWidth="1"/>
    <col min="1302" max="1302" width="13.28515625" customWidth="1"/>
    <col min="1537" max="1537" width="4" customWidth="1"/>
    <col min="1538" max="1538" width="34.85546875" customWidth="1"/>
    <col min="1539" max="1539" width="50.5703125" customWidth="1"/>
    <col min="1540" max="1540" width="35.42578125" customWidth="1"/>
    <col min="1541" max="1541" width="28.42578125" customWidth="1"/>
    <col min="1542" max="1542" width="28" customWidth="1"/>
    <col min="1543" max="1543" width="12" customWidth="1"/>
    <col min="1544" max="1545" width="12.28515625" customWidth="1"/>
    <col min="1546" max="1546" width="7.42578125" customWidth="1"/>
    <col min="1547" max="1547" width="5.7109375" customWidth="1"/>
    <col min="1548" max="1548" width="6.140625" customWidth="1"/>
    <col min="1549" max="1549" width="16" customWidth="1"/>
    <col min="1550" max="1550" width="6" customWidth="1"/>
    <col min="1551" max="1551" width="7" customWidth="1"/>
    <col min="1552" max="1552" width="16.28515625" customWidth="1"/>
    <col min="1553" max="1553" width="9.7109375" customWidth="1"/>
    <col min="1554" max="1554" width="7.140625" customWidth="1"/>
    <col min="1555" max="1555" width="19.140625" customWidth="1"/>
    <col min="1556" max="1556" width="17.42578125" customWidth="1"/>
    <col min="1557" max="1557" width="7.28515625" customWidth="1"/>
    <col min="1558" max="1558" width="13.28515625" customWidth="1"/>
    <col min="1793" max="1793" width="4" customWidth="1"/>
    <col min="1794" max="1794" width="34.85546875" customWidth="1"/>
    <col min="1795" max="1795" width="50.5703125" customWidth="1"/>
    <col min="1796" max="1796" width="35.42578125" customWidth="1"/>
    <col min="1797" max="1797" width="28.42578125" customWidth="1"/>
    <col min="1798" max="1798" width="28" customWidth="1"/>
    <col min="1799" max="1799" width="12" customWidth="1"/>
    <col min="1800" max="1801" width="12.28515625" customWidth="1"/>
    <col min="1802" max="1802" width="7.42578125" customWidth="1"/>
    <col min="1803" max="1803" width="5.7109375" customWidth="1"/>
    <col min="1804" max="1804" width="6.140625" customWidth="1"/>
    <col min="1805" max="1805" width="16" customWidth="1"/>
    <col min="1806" max="1806" width="6" customWidth="1"/>
    <col min="1807" max="1807" width="7" customWidth="1"/>
    <col min="1808" max="1808" width="16.28515625" customWidth="1"/>
    <col min="1809" max="1809" width="9.7109375" customWidth="1"/>
    <col min="1810" max="1810" width="7.140625" customWidth="1"/>
    <col min="1811" max="1811" width="19.140625" customWidth="1"/>
    <col min="1812" max="1812" width="17.42578125" customWidth="1"/>
    <col min="1813" max="1813" width="7.28515625" customWidth="1"/>
    <col min="1814" max="1814" width="13.28515625" customWidth="1"/>
    <col min="2049" max="2049" width="4" customWidth="1"/>
    <col min="2050" max="2050" width="34.85546875" customWidth="1"/>
    <col min="2051" max="2051" width="50.5703125" customWidth="1"/>
    <col min="2052" max="2052" width="35.42578125" customWidth="1"/>
    <col min="2053" max="2053" width="28.42578125" customWidth="1"/>
    <col min="2054" max="2054" width="28" customWidth="1"/>
    <col min="2055" max="2055" width="12" customWidth="1"/>
    <col min="2056" max="2057" width="12.28515625" customWidth="1"/>
    <col min="2058" max="2058" width="7.42578125" customWidth="1"/>
    <col min="2059" max="2059" width="5.7109375" customWidth="1"/>
    <col min="2060" max="2060" width="6.140625" customWidth="1"/>
    <col min="2061" max="2061" width="16" customWidth="1"/>
    <col min="2062" max="2062" width="6" customWidth="1"/>
    <col min="2063" max="2063" width="7" customWidth="1"/>
    <col min="2064" max="2064" width="16.28515625" customWidth="1"/>
    <col min="2065" max="2065" width="9.7109375" customWidth="1"/>
    <col min="2066" max="2066" width="7.140625" customWidth="1"/>
    <col min="2067" max="2067" width="19.140625" customWidth="1"/>
    <col min="2068" max="2068" width="17.42578125" customWidth="1"/>
    <col min="2069" max="2069" width="7.28515625" customWidth="1"/>
    <col min="2070" max="2070" width="13.28515625" customWidth="1"/>
    <col min="2305" max="2305" width="4" customWidth="1"/>
    <col min="2306" max="2306" width="34.85546875" customWidth="1"/>
    <col min="2307" max="2307" width="50.5703125" customWidth="1"/>
    <col min="2308" max="2308" width="35.42578125" customWidth="1"/>
    <col min="2309" max="2309" width="28.42578125" customWidth="1"/>
    <col min="2310" max="2310" width="28" customWidth="1"/>
    <col min="2311" max="2311" width="12" customWidth="1"/>
    <col min="2312" max="2313" width="12.28515625" customWidth="1"/>
    <col min="2314" max="2314" width="7.42578125" customWidth="1"/>
    <col min="2315" max="2315" width="5.7109375" customWidth="1"/>
    <col min="2316" max="2316" width="6.140625" customWidth="1"/>
    <col min="2317" max="2317" width="16" customWidth="1"/>
    <col min="2318" max="2318" width="6" customWidth="1"/>
    <col min="2319" max="2319" width="7" customWidth="1"/>
    <col min="2320" max="2320" width="16.28515625" customWidth="1"/>
    <col min="2321" max="2321" width="9.7109375" customWidth="1"/>
    <col min="2322" max="2322" width="7.140625" customWidth="1"/>
    <col min="2323" max="2323" width="19.140625" customWidth="1"/>
    <col min="2324" max="2324" width="17.42578125" customWidth="1"/>
    <col min="2325" max="2325" width="7.28515625" customWidth="1"/>
    <col min="2326" max="2326" width="13.28515625" customWidth="1"/>
    <col min="2561" max="2561" width="4" customWidth="1"/>
    <col min="2562" max="2562" width="34.85546875" customWidth="1"/>
    <col min="2563" max="2563" width="50.5703125" customWidth="1"/>
    <col min="2564" max="2564" width="35.42578125" customWidth="1"/>
    <col min="2565" max="2565" width="28.42578125" customWidth="1"/>
    <col min="2566" max="2566" width="28" customWidth="1"/>
    <col min="2567" max="2567" width="12" customWidth="1"/>
    <col min="2568" max="2569" width="12.28515625" customWidth="1"/>
    <col min="2570" max="2570" width="7.42578125" customWidth="1"/>
    <col min="2571" max="2571" width="5.7109375" customWidth="1"/>
    <col min="2572" max="2572" width="6.140625" customWidth="1"/>
    <col min="2573" max="2573" width="16" customWidth="1"/>
    <col min="2574" max="2574" width="6" customWidth="1"/>
    <col min="2575" max="2575" width="7" customWidth="1"/>
    <col min="2576" max="2576" width="16.28515625" customWidth="1"/>
    <col min="2577" max="2577" width="9.7109375" customWidth="1"/>
    <col min="2578" max="2578" width="7.140625" customWidth="1"/>
    <col min="2579" max="2579" width="19.140625" customWidth="1"/>
    <col min="2580" max="2580" width="17.42578125" customWidth="1"/>
    <col min="2581" max="2581" width="7.28515625" customWidth="1"/>
    <col min="2582" max="2582" width="13.28515625" customWidth="1"/>
    <col min="2817" max="2817" width="4" customWidth="1"/>
    <col min="2818" max="2818" width="34.85546875" customWidth="1"/>
    <col min="2819" max="2819" width="50.5703125" customWidth="1"/>
    <col min="2820" max="2820" width="35.42578125" customWidth="1"/>
    <col min="2821" max="2821" width="28.42578125" customWidth="1"/>
    <col min="2822" max="2822" width="28" customWidth="1"/>
    <col min="2823" max="2823" width="12" customWidth="1"/>
    <col min="2824" max="2825" width="12.28515625" customWidth="1"/>
    <col min="2826" max="2826" width="7.42578125" customWidth="1"/>
    <col min="2827" max="2827" width="5.7109375" customWidth="1"/>
    <col min="2828" max="2828" width="6.140625" customWidth="1"/>
    <col min="2829" max="2829" width="16" customWidth="1"/>
    <col min="2830" max="2830" width="6" customWidth="1"/>
    <col min="2831" max="2831" width="7" customWidth="1"/>
    <col min="2832" max="2832" width="16.28515625" customWidth="1"/>
    <col min="2833" max="2833" width="9.7109375" customWidth="1"/>
    <col min="2834" max="2834" width="7.140625" customWidth="1"/>
    <col min="2835" max="2835" width="19.140625" customWidth="1"/>
    <col min="2836" max="2836" width="17.42578125" customWidth="1"/>
    <col min="2837" max="2837" width="7.28515625" customWidth="1"/>
    <col min="2838" max="2838" width="13.28515625" customWidth="1"/>
    <col min="3073" max="3073" width="4" customWidth="1"/>
    <col min="3074" max="3074" width="34.85546875" customWidth="1"/>
    <col min="3075" max="3075" width="50.5703125" customWidth="1"/>
    <col min="3076" max="3076" width="35.42578125" customWidth="1"/>
    <col min="3077" max="3077" width="28.42578125" customWidth="1"/>
    <col min="3078" max="3078" width="28" customWidth="1"/>
    <col min="3079" max="3079" width="12" customWidth="1"/>
    <col min="3080" max="3081" width="12.28515625" customWidth="1"/>
    <col min="3082" max="3082" width="7.42578125" customWidth="1"/>
    <col min="3083" max="3083" width="5.7109375" customWidth="1"/>
    <col min="3084" max="3084" width="6.140625" customWidth="1"/>
    <col min="3085" max="3085" width="16" customWidth="1"/>
    <col min="3086" max="3086" width="6" customWidth="1"/>
    <col min="3087" max="3087" width="7" customWidth="1"/>
    <col min="3088" max="3088" width="16.28515625" customWidth="1"/>
    <col min="3089" max="3089" width="9.7109375" customWidth="1"/>
    <col min="3090" max="3090" width="7.140625" customWidth="1"/>
    <col min="3091" max="3091" width="19.140625" customWidth="1"/>
    <col min="3092" max="3092" width="17.42578125" customWidth="1"/>
    <col min="3093" max="3093" width="7.28515625" customWidth="1"/>
    <col min="3094" max="3094" width="13.28515625" customWidth="1"/>
    <col min="3329" max="3329" width="4" customWidth="1"/>
    <col min="3330" max="3330" width="34.85546875" customWidth="1"/>
    <col min="3331" max="3331" width="50.5703125" customWidth="1"/>
    <col min="3332" max="3332" width="35.42578125" customWidth="1"/>
    <col min="3333" max="3333" width="28.42578125" customWidth="1"/>
    <col min="3334" max="3334" width="28" customWidth="1"/>
    <col min="3335" max="3335" width="12" customWidth="1"/>
    <col min="3336" max="3337" width="12.28515625" customWidth="1"/>
    <col min="3338" max="3338" width="7.42578125" customWidth="1"/>
    <col min="3339" max="3339" width="5.7109375" customWidth="1"/>
    <col min="3340" max="3340" width="6.140625" customWidth="1"/>
    <col min="3341" max="3341" width="16" customWidth="1"/>
    <col min="3342" max="3342" width="6" customWidth="1"/>
    <col min="3343" max="3343" width="7" customWidth="1"/>
    <col min="3344" max="3344" width="16.28515625" customWidth="1"/>
    <col min="3345" max="3345" width="9.7109375" customWidth="1"/>
    <col min="3346" max="3346" width="7.140625" customWidth="1"/>
    <col min="3347" max="3347" width="19.140625" customWidth="1"/>
    <col min="3348" max="3348" width="17.42578125" customWidth="1"/>
    <col min="3349" max="3349" width="7.28515625" customWidth="1"/>
    <col min="3350" max="3350" width="13.28515625" customWidth="1"/>
    <col min="3585" max="3585" width="4" customWidth="1"/>
    <col min="3586" max="3586" width="34.85546875" customWidth="1"/>
    <col min="3587" max="3587" width="50.5703125" customWidth="1"/>
    <col min="3588" max="3588" width="35.42578125" customWidth="1"/>
    <col min="3589" max="3589" width="28.42578125" customWidth="1"/>
    <col min="3590" max="3590" width="28" customWidth="1"/>
    <col min="3591" max="3591" width="12" customWidth="1"/>
    <col min="3592" max="3593" width="12.28515625" customWidth="1"/>
    <col min="3594" max="3594" width="7.42578125" customWidth="1"/>
    <col min="3595" max="3595" width="5.7109375" customWidth="1"/>
    <col min="3596" max="3596" width="6.140625" customWidth="1"/>
    <col min="3597" max="3597" width="16" customWidth="1"/>
    <col min="3598" max="3598" width="6" customWidth="1"/>
    <col min="3599" max="3599" width="7" customWidth="1"/>
    <col min="3600" max="3600" width="16.28515625" customWidth="1"/>
    <col min="3601" max="3601" width="9.7109375" customWidth="1"/>
    <col min="3602" max="3602" width="7.140625" customWidth="1"/>
    <col min="3603" max="3603" width="19.140625" customWidth="1"/>
    <col min="3604" max="3604" width="17.42578125" customWidth="1"/>
    <col min="3605" max="3605" width="7.28515625" customWidth="1"/>
    <col min="3606" max="3606" width="13.28515625" customWidth="1"/>
    <col min="3841" max="3841" width="4" customWidth="1"/>
    <col min="3842" max="3842" width="34.85546875" customWidth="1"/>
    <col min="3843" max="3843" width="50.5703125" customWidth="1"/>
    <col min="3844" max="3844" width="35.42578125" customWidth="1"/>
    <col min="3845" max="3845" width="28.42578125" customWidth="1"/>
    <col min="3846" max="3846" width="28" customWidth="1"/>
    <col min="3847" max="3847" width="12" customWidth="1"/>
    <col min="3848" max="3849" width="12.28515625" customWidth="1"/>
    <col min="3850" max="3850" width="7.42578125" customWidth="1"/>
    <col min="3851" max="3851" width="5.7109375" customWidth="1"/>
    <col min="3852" max="3852" width="6.140625" customWidth="1"/>
    <col min="3853" max="3853" width="16" customWidth="1"/>
    <col min="3854" max="3854" width="6" customWidth="1"/>
    <col min="3855" max="3855" width="7" customWidth="1"/>
    <col min="3856" max="3856" width="16.28515625" customWidth="1"/>
    <col min="3857" max="3857" width="9.7109375" customWidth="1"/>
    <col min="3858" max="3858" width="7.140625" customWidth="1"/>
    <col min="3859" max="3859" width="19.140625" customWidth="1"/>
    <col min="3860" max="3860" width="17.42578125" customWidth="1"/>
    <col min="3861" max="3861" width="7.28515625" customWidth="1"/>
    <col min="3862" max="3862" width="13.28515625" customWidth="1"/>
    <col min="4097" max="4097" width="4" customWidth="1"/>
    <col min="4098" max="4098" width="34.85546875" customWidth="1"/>
    <col min="4099" max="4099" width="50.5703125" customWidth="1"/>
    <col min="4100" max="4100" width="35.42578125" customWidth="1"/>
    <col min="4101" max="4101" width="28.42578125" customWidth="1"/>
    <col min="4102" max="4102" width="28" customWidth="1"/>
    <col min="4103" max="4103" width="12" customWidth="1"/>
    <col min="4104" max="4105" width="12.28515625" customWidth="1"/>
    <col min="4106" max="4106" width="7.42578125" customWidth="1"/>
    <col min="4107" max="4107" width="5.7109375" customWidth="1"/>
    <col min="4108" max="4108" width="6.140625" customWidth="1"/>
    <col min="4109" max="4109" width="16" customWidth="1"/>
    <col min="4110" max="4110" width="6" customWidth="1"/>
    <col min="4111" max="4111" width="7" customWidth="1"/>
    <col min="4112" max="4112" width="16.28515625" customWidth="1"/>
    <col min="4113" max="4113" width="9.7109375" customWidth="1"/>
    <col min="4114" max="4114" width="7.140625" customWidth="1"/>
    <col min="4115" max="4115" width="19.140625" customWidth="1"/>
    <col min="4116" max="4116" width="17.42578125" customWidth="1"/>
    <col min="4117" max="4117" width="7.28515625" customWidth="1"/>
    <col min="4118" max="4118" width="13.28515625" customWidth="1"/>
    <col min="4353" max="4353" width="4" customWidth="1"/>
    <col min="4354" max="4354" width="34.85546875" customWidth="1"/>
    <col min="4355" max="4355" width="50.5703125" customWidth="1"/>
    <col min="4356" max="4356" width="35.42578125" customWidth="1"/>
    <col min="4357" max="4357" width="28.42578125" customWidth="1"/>
    <col min="4358" max="4358" width="28" customWidth="1"/>
    <col min="4359" max="4359" width="12" customWidth="1"/>
    <col min="4360" max="4361" width="12.28515625" customWidth="1"/>
    <col min="4362" max="4362" width="7.42578125" customWidth="1"/>
    <col min="4363" max="4363" width="5.7109375" customWidth="1"/>
    <col min="4364" max="4364" width="6.140625" customWidth="1"/>
    <col min="4365" max="4365" width="16" customWidth="1"/>
    <col min="4366" max="4366" width="6" customWidth="1"/>
    <col min="4367" max="4367" width="7" customWidth="1"/>
    <col min="4368" max="4368" width="16.28515625" customWidth="1"/>
    <col min="4369" max="4369" width="9.7109375" customWidth="1"/>
    <col min="4370" max="4370" width="7.140625" customWidth="1"/>
    <col min="4371" max="4371" width="19.140625" customWidth="1"/>
    <col min="4372" max="4372" width="17.42578125" customWidth="1"/>
    <col min="4373" max="4373" width="7.28515625" customWidth="1"/>
    <col min="4374" max="4374" width="13.28515625" customWidth="1"/>
    <col min="4609" max="4609" width="4" customWidth="1"/>
    <col min="4610" max="4610" width="34.85546875" customWidth="1"/>
    <col min="4611" max="4611" width="50.5703125" customWidth="1"/>
    <col min="4612" max="4612" width="35.42578125" customWidth="1"/>
    <col min="4613" max="4613" width="28.42578125" customWidth="1"/>
    <col min="4614" max="4614" width="28" customWidth="1"/>
    <col min="4615" max="4615" width="12" customWidth="1"/>
    <col min="4616" max="4617" width="12.28515625" customWidth="1"/>
    <col min="4618" max="4618" width="7.42578125" customWidth="1"/>
    <col min="4619" max="4619" width="5.7109375" customWidth="1"/>
    <col min="4620" max="4620" width="6.140625" customWidth="1"/>
    <col min="4621" max="4621" width="16" customWidth="1"/>
    <col min="4622" max="4622" width="6" customWidth="1"/>
    <col min="4623" max="4623" width="7" customWidth="1"/>
    <col min="4624" max="4624" width="16.28515625" customWidth="1"/>
    <col min="4625" max="4625" width="9.7109375" customWidth="1"/>
    <col min="4626" max="4626" width="7.140625" customWidth="1"/>
    <col min="4627" max="4627" width="19.140625" customWidth="1"/>
    <col min="4628" max="4628" width="17.42578125" customWidth="1"/>
    <col min="4629" max="4629" width="7.28515625" customWidth="1"/>
    <col min="4630" max="4630" width="13.28515625" customWidth="1"/>
    <col min="4865" max="4865" width="4" customWidth="1"/>
    <col min="4866" max="4866" width="34.85546875" customWidth="1"/>
    <col min="4867" max="4867" width="50.5703125" customWidth="1"/>
    <col min="4868" max="4868" width="35.42578125" customWidth="1"/>
    <col min="4869" max="4869" width="28.42578125" customWidth="1"/>
    <col min="4870" max="4870" width="28" customWidth="1"/>
    <col min="4871" max="4871" width="12" customWidth="1"/>
    <col min="4872" max="4873" width="12.28515625" customWidth="1"/>
    <col min="4874" max="4874" width="7.42578125" customWidth="1"/>
    <col min="4875" max="4875" width="5.7109375" customWidth="1"/>
    <col min="4876" max="4876" width="6.140625" customWidth="1"/>
    <col min="4877" max="4877" width="16" customWidth="1"/>
    <col min="4878" max="4878" width="6" customWidth="1"/>
    <col min="4879" max="4879" width="7" customWidth="1"/>
    <col min="4880" max="4880" width="16.28515625" customWidth="1"/>
    <col min="4881" max="4881" width="9.7109375" customWidth="1"/>
    <col min="4882" max="4882" width="7.140625" customWidth="1"/>
    <col min="4883" max="4883" width="19.140625" customWidth="1"/>
    <col min="4884" max="4884" width="17.42578125" customWidth="1"/>
    <col min="4885" max="4885" width="7.28515625" customWidth="1"/>
    <col min="4886" max="4886" width="13.28515625" customWidth="1"/>
    <col min="5121" max="5121" width="4" customWidth="1"/>
    <col min="5122" max="5122" width="34.85546875" customWidth="1"/>
    <col min="5123" max="5123" width="50.5703125" customWidth="1"/>
    <col min="5124" max="5124" width="35.42578125" customWidth="1"/>
    <col min="5125" max="5125" width="28.42578125" customWidth="1"/>
    <col min="5126" max="5126" width="28" customWidth="1"/>
    <col min="5127" max="5127" width="12" customWidth="1"/>
    <col min="5128" max="5129" width="12.28515625" customWidth="1"/>
    <col min="5130" max="5130" width="7.42578125" customWidth="1"/>
    <col min="5131" max="5131" width="5.7109375" customWidth="1"/>
    <col min="5132" max="5132" width="6.140625" customWidth="1"/>
    <col min="5133" max="5133" width="16" customWidth="1"/>
    <col min="5134" max="5134" width="6" customWidth="1"/>
    <col min="5135" max="5135" width="7" customWidth="1"/>
    <col min="5136" max="5136" width="16.28515625" customWidth="1"/>
    <col min="5137" max="5137" width="9.7109375" customWidth="1"/>
    <col min="5138" max="5138" width="7.140625" customWidth="1"/>
    <col min="5139" max="5139" width="19.140625" customWidth="1"/>
    <col min="5140" max="5140" width="17.42578125" customWidth="1"/>
    <col min="5141" max="5141" width="7.28515625" customWidth="1"/>
    <col min="5142" max="5142" width="13.28515625" customWidth="1"/>
    <col min="5377" max="5377" width="4" customWidth="1"/>
    <col min="5378" max="5378" width="34.85546875" customWidth="1"/>
    <col min="5379" max="5379" width="50.5703125" customWidth="1"/>
    <col min="5380" max="5380" width="35.42578125" customWidth="1"/>
    <col min="5381" max="5381" width="28.42578125" customWidth="1"/>
    <col min="5382" max="5382" width="28" customWidth="1"/>
    <col min="5383" max="5383" width="12" customWidth="1"/>
    <col min="5384" max="5385" width="12.28515625" customWidth="1"/>
    <col min="5386" max="5386" width="7.42578125" customWidth="1"/>
    <col min="5387" max="5387" width="5.7109375" customWidth="1"/>
    <col min="5388" max="5388" width="6.140625" customWidth="1"/>
    <col min="5389" max="5389" width="16" customWidth="1"/>
    <col min="5390" max="5390" width="6" customWidth="1"/>
    <col min="5391" max="5391" width="7" customWidth="1"/>
    <col min="5392" max="5392" width="16.28515625" customWidth="1"/>
    <col min="5393" max="5393" width="9.7109375" customWidth="1"/>
    <col min="5394" max="5394" width="7.140625" customWidth="1"/>
    <col min="5395" max="5395" width="19.140625" customWidth="1"/>
    <col min="5396" max="5396" width="17.42578125" customWidth="1"/>
    <col min="5397" max="5397" width="7.28515625" customWidth="1"/>
    <col min="5398" max="5398" width="13.28515625" customWidth="1"/>
    <col min="5633" max="5633" width="4" customWidth="1"/>
    <col min="5634" max="5634" width="34.85546875" customWidth="1"/>
    <col min="5635" max="5635" width="50.5703125" customWidth="1"/>
    <col min="5636" max="5636" width="35.42578125" customWidth="1"/>
    <col min="5637" max="5637" width="28.42578125" customWidth="1"/>
    <col min="5638" max="5638" width="28" customWidth="1"/>
    <col min="5639" max="5639" width="12" customWidth="1"/>
    <col min="5640" max="5641" width="12.28515625" customWidth="1"/>
    <col min="5642" max="5642" width="7.42578125" customWidth="1"/>
    <col min="5643" max="5643" width="5.7109375" customWidth="1"/>
    <col min="5644" max="5644" width="6.140625" customWidth="1"/>
    <col min="5645" max="5645" width="16" customWidth="1"/>
    <col min="5646" max="5646" width="6" customWidth="1"/>
    <col min="5647" max="5647" width="7" customWidth="1"/>
    <col min="5648" max="5648" width="16.28515625" customWidth="1"/>
    <col min="5649" max="5649" width="9.7109375" customWidth="1"/>
    <col min="5650" max="5650" width="7.140625" customWidth="1"/>
    <col min="5651" max="5651" width="19.140625" customWidth="1"/>
    <col min="5652" max="5652" width="17.42578125" customWidth="1"/>
    <col min="5653" max="5653" width="7.28515625" customWidth="1"/>
    <col min="5654" max="5654" width="13.28515625" customWidth="1"/>
    <col min="5889" max="5889" width="4" customWidth="1"/>
    <col min="5890" max="5890" width="34.85546875" customWidth="1"/>
    <col min="5891" max="5891" width="50.5703125" customWidth="1"/>
    <col min="5892" max="5892" width="35.42578125" customWidth="1"/>
    <col min="5893" max="5893" width="28.42578125" customWidth="1"/>
    <col min="5894" max="5894" width="28" customWidth="1"/>
    <col min="5895" max="5895" width="12" customWidth="1"/>
    <col min="5896" max="5897" width="12.28515625" customWidth="1"/>
    <col min="5898" max="5898" width="7.42578125" customWidth="1"/>
    <col min="5899" max="5899" width="5.7109375" customWidth="1"/>
    <col min="5900" max="5900" width="6.140625" customWidth="1"/>
    <col min="5901" max="5901" width="16" customWidth="1"/>
    <col min="5902" max="5902" width="6" customWidth="1"/>
    <col min="5903" max="5903" width="7" customWidth="1"/>
    <col min="5904" max="5904" width="16.28515625" customWidth="1"/>
    <col min="5905" max="5905" width="9.7109375" customWidth="1"/>
    <col min="5906" max="5906" width="7.140625" customWidth="1"/>
    <col min="5907" max="5907" width="19.140625" customWidth="1"/>
    <col min="5908" max="5908" width="17.42578125" customWidth="1"/>
    <col min="5909" max="5909" width="7.28515625" customWidth="1"/>
    <col min="5910" max="5910" width="13.28515625" customWidth="1"/>
    <col min="6145" max="6145" width="4" customWidth="1"/>
    <col min="6146" max="6146" width="34.85546875" customWidth="1"/>
    <col min="6147" max="6147" width="50.5703125" customWidth="1"/>
    <col min="6148" max="6148" width="35.42578125" customWidth="1"/>
    <col min="6149" max="6149" width="28.42578125" customWidth="1"/>
    <col min="6150" max="6150" width="28" customWidth="1"/>
    <col min="6151" max="6151" width="12" customWidth="1"/>
    <col min="6152" max="6153" width="12.28515625" customWidth="1"/>
    <col min="6154" max="6154" width="7.42578125" customWidth="1"/>
    <col min="6155" max="6155" width="5.7109375" customWidth="1"/>
    <col min="6156" max="6156" width="6.140625" customWidth="1"/>
    <col min="6157" max="6157" width="16" customWidth="1"/>
    <col min="6158" max="6158" width="6" customWidth="1"/>
    <col min="6159" max="6159" width="7" customWidth="1"/>
    <col min="6160" max="6160" width="16.28515625" customWidth="1"/>
    <col min="6161" max="6161" width="9.7109375" customWidth="1"/>
    <col min="6162" max="6162" width="7.140625" customWidth="1"/>
    <col min="6163" max="6163" width="19.140625" customWidth="1"/>
    <col min="6164" max="6164" width="17.42578125" customWidth="1"/>
    <col min="6165" max="6165" width="7.28515625" customWidth="1"/>
    <col min="6166" max="6166" width="13.28515625" customWidth="1"/>
    <col min="6401" max="6401" width="4" customWidth="1"/>
    <col min="6402" max="6402" width="34.85546875" customWidth="1"/>
    <col min="6403" max="6403" width="50.5703125" customWidth="1"/>
    <col min="6404" max="6404" width="35.42578125" customWidth="1"/>
    <col min="6405" max="6405" width="28.42578125" customWidth="1"/>
    <col min="6406" max="6406" width="28" customWidth="1"/>
    <col min="6407" max="6407" width="12" customWidth="1"/>
    <col min="6408" max="6409" width="12.28515625" customWidth="1"/>
    <col min="6410" max="6410" width="7.42578125" customWidth="1"/>
    <col min="6411" max="6411" width="5.7109375" customWidth="1"/>
    <col min="6412" max="6412" width="6.140625" customWidth="1"/>
    <col min="6413" max="6413" width="16" customWidth="1"/>
    <col min="6414" max="6414" width="6" customWidth="1"/>
    <col min="6415" max="6415" width="7" customWidth="1"/>
    <col min="6416" max="6416" width="16.28515625" customWidth="1"/>
    <col min="6417" max="6417" width="9.7109375" customWidth="1"/>
    <col min="6418" max="6418" width="7.140625" customWidth="1"/>
    <col min="6419" max="6419" width="19.140625" customWidth="1"/>
    <col min="6420" max="6420" width="17.42578125" customWidth="1"/>
    <col min="6421" max="6421" width="7.28515625" customWidth="1"/>
    <col min="6422" max="6422" width="13.28515625" customWidth="1"/>
    <col min="6657" max="6657" width="4" customWidth="1"/>
    <col min="6658" max="6658" width="34.85546875" customWidth="1"/>
    <col min="6659" max="6659" width="50.5703125" customWidth="1"/>
    <col min="6660" max="6660" width="35.42578125" customWidth="1"/>
    <col min="6661" max="6661" width="28.42578125" customWidth="1"/>
    <col min="6662" max="6662" width="28" customWidth="1"/>
    <col min="6663" max="6663" width="12" customWidth="1"/>
    <col min="6664" max="6665" width="12.28515625" customWidth="1"/>
    <col min="6666" max="6666" width="7.42578125" customWidth="1"/>
    <col min="6667" max="6667" width="5.7109375" customWidth="1"/>
    <col min="6668" max="6668" width="6.140625" customWidth="1"/>
    <col min="6669" max="6669" width="16" customWidth="1"/>
    <col min="6670" max="6670" width="6" customWidth="1"/>
    <col min="6671" max="6671" width="7" customWidth="1"/>
    <col min="6672" max="6672" width="16.28515625" customWidth="1"/>
    <col min="6673" max="6673" width="9.7109375" customWidth="1"/>
    <col min="6674" max="6674" width="7.140625" customWidth="1"/>
    <col min="6675" max="6675" width="19.140625" customWidth="1"/>
    <col min="6676" max="6676" width="17.42578125" customWidth="1"/>
    <col min="6677" max="6677" width="7.28515625" customWidth="1"/>
    <col min="6678" max="6678" width="13.28515625" customWidth="1"/>
    <col min="6913" max="6913" width="4" customWidth="1"/>
    <col min="6914" max="6914" width="34.85546875" customWidth="1"/>
    <col min="6915" max="6915" width="50.5703125" customWidth="1"/>
    <col min="6916" max="6916" width="35.42578125" customWidth="1"/>
    <col min="6917" max="6917" width="28.42578125" customWidth="1"/>
    <col min="6918" max="6918" width="28" customWidth="1"/>
    <col min="6919" max="6919" width="12" customWidth="1"/>
    <col min="6920" max="6921" width="12.28515625" customWidth="1"/>
    <col min="6922" max="6922" width="7.42578125" customWidth="1"/>
    <col min="6923" max="6923" width="5.7109375" customWidth="1"/>
    <col min="6924" max="6924" width="6.140625" customWidth="1"/>
    <col min="6925" max="6925" width="16" customWidth="1"/>
    <col min="6926" max="6926" width="6" customWidth="1"/>
    <col min="6927" max="6927" width="7" customWidth="1"/>
    <col min="6928" max="6928" width="16.28515625" customWidth="1"/>
    <col min="6929" max="6929" width="9.7109375" customWidth="1"/>
    <col min="6930" max="6930" width="7.140625" customWidth="1"/>
    <col min="6931" max="6931" width="19.140625" customWidth="1"/>
    <col min="6932" max="6932" width="17.42578125" customWidth="1"/>
    <col min="6933" max="6933" width="7.28515625" customWidth="1"/>
    <col min="6934" max="6934" width="13.28515625" customWidth="1"/>
    <col min="7169" max="7169" width="4" customWidth="1"/>
    <col min="7170" max="7170" width="34.85546875" customWidth="1"/>
    <col min="7171" max="7171" width="50.5703125" customWidth="1"/>
    <col min="7172" max="7172" width="35.42578125" customWidth="1"/>
    <col min="7173" max="7173" width="28.42578125" customWidth="1"/>
    <col min="7174" max="7174" width="28" customWidth="1"/>
    <col min="7175" max="7175" width="12" customWidth="1"/>
    <col min="7176" max="7177" width="12.28515625" customWidth="1"/>
    <col min="7178" max="7178" width="7.42578125" customWidth="1"/>
    <col min="7179" max="7179" width="5.7109375" customWidth="1"/>
    <col min="7180" max="7180" width="6.140625" customWidth="1"/>
    <col min="7181" max="7181" width="16" customWidth="1"/>
    <col min="7182" max="7182" width="6" customWidth="1"/>
    <col min="7183" max="7183" width="7" customWidth="1"/>
    <col min="7184" max="7184" width="16.28515625" customWidth="1"/>
    <col min="7185" max="7185" width="9.7109375" customWidth="1"/>
    <col min="7186" max="7186" width="7.140625" customWidth="1"/>
    <col min="7187" max="7187" width="19.140625" customWidth="1"/>
    <col min="7188" max="7188" width="17.42578125" customWidth="1"/>
    <col min="7189" max="7189" width="7.28515625" customWidth="1"/>
    <col min="7190" max="7190" width="13.28515625" customWidth="1"/>
    <col min="7425" max="7425" width="4" customWidth="1"/>
    <col min="7426" max="7426" width="34.85546875" customWidth="1"/>
    <col min="7427" max="7427" width="50.5703125" customWidth="1"/>
    <col min="7428" max="7428" width="35.42578125" customWidth="1"/>
    <col min="7429" max="7429" width="28.42578125" customWidth="1"/>
    <col min="7430" max="7430" width="28" customWidth="1"/>
    <col min="7431" max="7431" width="12" customWidth="1"/>
    <col min="7432" max="7433" width="12.28515625" customWidth="1"/>
    <col min="7434" max="7434" width="7.42578125" customWidth="1"/>
    <col min="7435" max="7435" width="5.7109375" customWidth="1"/>
    <col min="7436" max="7436" width="6.140625" customWidth="1"/>
    <col min="7437" max="7437" width="16" customWidth="1"/>
    <col min="7438" max="7438" width="6" customWidth="1"/>
    <col min="7439" max="7439" width="7" customWidth="1"/>
    <col min="7440" max="7440" width="16.28515625" customWidth="1"/>
    <col min="7441" max="7441" width="9.7109375" customWidth="1"/>
    <col min="7442" max="7442" width="7.140625" customWidth="1"/>
    <col min="7443" max="7443" width="19.140625" customWidth="1"/>
    <col min="7444" max="7444" width="17.42578125" customWidth="1"/>
    <col min="7445" max="7445" width="7.28515625" customWidth="1"/>
    <col min="7446" max="7446" width="13.28515625" customWidth="1"/>
    <col min="7681" max="7681" width="4" customWidth="1"/>
    <col min="7682" max="7682" width="34.85546875" customWidth="1"/>
    <col min="7683" max="7683" width="50.5703125" customWidth="1"/>
    <col min="7684" max="7684" width="35.42578125" customWidth="1"/>
    <col min="7685" max="7685" width="28.42578125" customWidth="1"/>
    <col min="7686" max="7686" width="28" customWidth="1"/>
    <col min="7687" max="7687" width="12" customWidth="1"/>
    <col min="7688" max="7689" width="12.28515625" customWidth="1"/>
    <col min="7690" max="7690" width="7.42578125" customWidth="1"/>
    <col min="7691" max="7691" width="5.7109375" customWidth="1"/>
    <col min="7692" max="7692" width="6.140625" customWidth="1"/>
    <col min="7693" max="7693" width="16" customWidth="1"/>
    <col min="7694" max="7694" width="6" customWidth="1"/>
    <col min="7695" max="7695" width="7" customWidth="1"/>
    <col min="7696" max="7696" width="16.28515625" customWidth="1"/>
    <col min="7697" max="7697" width="9.7109375" customWidth="1"/>
    <col min="7698" max="7698" width="7.140625" customWidth="1"/>
    <col min="7699" max="7699" width="19.140625" customWidth="1"/>
    <col min="7700" max="7700" width="17.42578125" customWidth="1"/>
    <col min="7701" max="7701" width="7.28515625" customWidth="1"/>
    <col min="7702" max="7702" width="13.28515625" customWidth="1"/>
    <col min="7937" max="7937" width="4" customWidth="1"/>
    <col min="7938" max="7938" width="34.85546875" customWidth="1"/>
    <col min="7939" max="7939" width="50.5703125" customWidth="1"/>
    <col min="7940" max="7940" width="35.42578125" customWidth="1"/>
    <col min="7941" max="7941" width="28.42578125" customWidth="1"/>
    <col min="7942" max="7942" width="28" customWidth="1"/>
    <col min="7943" max="7943" width="12" customWidth="1"/>
    <col min="7944" max="7945" width="12.28515625" customWidth="1"/>
    <col min="7946" max="7946" width="7.42578125" customWidth="1"/>
    <col min="7947" max="7947" width="5.7109375" customWidth="1"/>
    <col min="7948" max="7948" width="6.140625" customWidth="1"/>
    <col min="7949" max="7949" width="16" customWidth="1"/>
    <col min="7950" max="7950" width="6" customWidth="1"/>
    <col min="7951" max="7951" width="7" customWidth="1"/>
    <col min="7952" max="7952" width="16.28515625" customWidth="1"/>
    <col min="7953" max="7953" width="9.7109375" customWidth="1"/>
    <col min="7954" max="7954" width="7.140625" customWidth="1"/>
    <col min="7955" max="7955" width="19.140625" customWidth="1"/>
    <col min="7956" max="7956" width="17.42578125" customWidth="1"/>
    <col min="7957" max="7957" width="7.28515625" customWidth="1"/>
    <col min="7958" max="7958" width="13.28515625" customWidth="1"/>
    <col min="8193" max="8193" width="4" customWidth="1"/>
    <col min="8194" max="8194" width="34.85546875" customWidth="1"/>
    <col min="8195" max="8195" width="50.5703125" customWidth="1"/>
    <col min="8196" max="8196" width="35.42578125" customWidth="1"/>
    <col min="8197" max="8197" width="28.42578125" customWidth="1"/>
    <col min="8198" max="8198" width="28" customWidth="1"/>
    <col min="8199" max="8199" width="12" customWidth="1"/>
    <col min="8200" max="8201" width="12.28515625" customWidth="1"/>
    <col min="8202" max="8202" width="7.42578125" customWidth="1"/>
    <col min="8203" max="8203" width="5.7109375" customWidth="1"/>
    <col min="8204" max="8204" width="6.140625" customWidth="1"/>
    <col min="8205" max="8205" width="16" customWidth="1"/>
    <col min="8206" max="8206" width="6" customWidth="1"/>
    <col min="8207" max="8207" width="7" customWidth="1"/>
    <col min="8208" max="8208" width="16.28515625" customWidth="1"/>
    <col min="8209" max="8209" width="9.7109375" customWidth="1"/>
    <col min="8210" max="8210" width="7.140625" customWidth="1"/>
    <col min="8211" max="8211" width="19.140625" customWidth="1"/>
    <col min="8212" max="8212" width="17.42578125" customWidth="1"/>
    <col min="8213" max="8213" width="7.28515625" customWidth="1"/>
    <col min="8214" max="8214" width="13.28515625" customWidth="1"/>
    <col min="8449" max="8449" width="4" customWidth="1"/>
    <col min="8450" max="8450" width="34.85546875" customWidth="1"/>
    <col min="8451" max="8451" width="50.5703125" customWidth="1"/>
    <col min="8452" max="8452" width="35.42578125" customWidth="1"/>
    <col min="8453" max="8453" width="28.42578125" customWidth="1"/>
    <col min="8454" max="8454" width="28" customWidth="1"/>
    <col min="8455" max="8455" width="12" customWidth="1"/>
    <col min="8456" max="8457" width="12.28515625" customWidth="1"/>
    <col min="8458" max="8458" width="7.42578125" customWidth="1"/>
    <col min="8459" max="8459" width="5.7109375" customWidth="1"/>
    <col min="8460" max="8460" width="6.140625" customWidth="1"/>
    <col min="8461" max="8461" width="16" customWidth="1"/>
    <col min="8462" max="8462" width="6" customWidth="1"/>
    <col min="8463" max="8463" width="7" customWidth="1"/>
    <col min="8464" max="8464" width="16.28515625" customWidth="1"/>
    <col min="8465" max="8465" width="9.7109375" customWidth="1"/>
    <col min="8466" max="8466" width="7.140625" customWidth="1"/>
    <col min="8467" max="8467" width="19.140625" customWidth="1"/>
    <col min="8468" max="8468" width="17.42578125" customWidth="1"/>
    <col min="8469" max="8469" width="7.28515625" customWidth="1"/>
    <col min="8470" max="8470" width="13.28515625" customWidth="1"/>
    <col min="8705" max="8705" width="4" customWidth="1"/>
    <col min="8706" max="8706" width="34.85546875" customWidth="1"/>
    <col min="8707" max="8707" width="50.5703125" customWidth="1"/>
    <col min="8708" max="8708" width="35.42578125" customWidth="1"/>
    <col min="8709" max="8709" width="28.42578125" customWidth="1"/>
    <col min="8710" max="8710" width="28" customWidth="1"/>
    <col min="8711" max="8711" width="12" customWidth="1"/>
    <col min="8712" max="8713" width="12.28515625" customWidth="1"/>
    <col min="8714" max="8714" width="7.42578125" customWidth="1"/>
    <col min="8715" max="8715" width="5.7109375" customWidth="1"/>
    <col min="8716" max="8716" width="6.140625" customWidth="1"/>
    <col min="8717" max="8717" width="16" customWidth="1"/>
    <col min="8718" max="8718" width="6" customWidth="1"/>
    <col min="8719" max="8719" width="7" customWidth="1"/>
    <col min="8720" max="8720" width="16.28515625" customWidth="1"/>
    <col min="8721" max="8721" width="9.7109375" customWidth="1"/>
    <col min="8722" max="8722" width="7.140625" customWidth="1"/>
    <col min="8723" max="8723" width="19.140625" customWidth="1"/>
    <col min="8724" max="8724" width="17.42578125" customWidth="1"/>
    <col min="8725" max="8725" width="7.28515625" customWidth="1"/>
    <col min="8726" max="8726" width="13.28515625" customWidth="1"/>
    <col min="8961" max="8961" width="4" customWidth="1"/>
    <col min="8962" max="8962" width="34.85546875" customWidth="1"/>
    <col min="8963" max="8963" width="50.5703125" customWidth="1"/>
    <col min="8964" max="8964" width="35.42578125" customWidth="1"/>
    <col min="8965" max="8965" width="28.42578125" customWidth="1"/>
    <col min="8966" max="8966" width="28" customWidth="1"/>
    <col min="8967" max="8967" width="12" customWidth="1"/>
    <col min="8968" max="8969" width="12.28515625" customWidth="1"/>
    <col min="8970" max="8970" width="7.42578125" customWidth="1"/>
    <col min="8971" max="8971" width="5.7109375" customWidth="1"/>
    <col min="8972" max="8972" width="6.140625" customWidth="1"/>
    <col min="8973" max="8973" width="16" customWidth="1"/>
    <col min="8974" max="8974" width="6" customWidth="1"/>
    <col min="8975" max="8975" width="7" customWidth="1"/>
    <col min="8976" max="8976" width="16.28515625" customWidth="1"/>
    <col min="8977" max="8977" width="9.7109375" customWidth="1"/>
    <col min="8978" max="8978" width="7.140625" customWidth="1"/>
    <col min="8979" max="8979" width="19.140625" customWidth="1"/>
    <col min="8980" max="8980" width="17.42578125" customWidth="1"/>
    <col min="8981" max="8981" width="7.28515625" customWidth="1"/>
    <col min="8982" max="8982" width="13.28515625" customWidth="1"/>
    <col min="9217" max="9217" width="4" customWidth="1"/>
    <col min="9218" max="9218" width="34.85546875" customWidth="1"/>
    <col min="9219" max="9219" width="50.5703125" customWidth="1"/>
    <col min="9220" max="9220" width="35.42578125" customWidth="1"/>
    <col min="9221" max="9221" width="28.42578125" customWidth="1"/>
    <col min="9222" max="9222" width="28" customWidth="1"/>
    <col min="9223" max="9223" width="12" customWidth="1"/>
    <col min="9224" max="9225" width="12.28515625" customWidth="1"/>
    <col min="9226" max="9226" width="7.42578125" customWidth="1"/>
    <col min="9227" max="9227" width="5.7109375" customWidth="1"/>
    <col min="9228" max="9228" width="6.140625" customWidth="1"/>
    <col min="9229" max="9229" width="16" customWidth="1"/>
    <col min="9230" max="9230" width="6" customWidth="1"/>
    <col min="9231" max="9231" width="7" customWidth="1"/>
    <col min="9232" max="9232" width="16.28515625" customWidth="1"/>
    <col min="9233" max="9233" width="9.7109375" customWidth="1"/>
    <col min="9234" max="9234" width="7.140625" customWidth="1"/>
    <col min="9235" max="9235" width="19.140625" customWidth="1"/>
    <col min="9236" max="9236" width="17.42578125" customWidth="1"/>
    <col min="9237" max="9237" width="7.28515625" customWidth="1"/>
    <col min="9238" max="9238" width="13.28515625" customWidth="1"/>
    <col min="9473" max="9473" width="4" customWidth="1"/>
    <col min="9474" max="9474" width="34.85546875" customWidth="1"/>
    <col min="9475" max="9475" width="50.5703125" customWidth="1"/>
    <col min="9476" max="9476" width="35.42578125" customWidth="1"/>
    <col min="9477" max="9477" width="28.42578125" customWidth="1"/>
    <col min="9478" max="9478" width="28" customWidth="1"/>
    <col min="9479" max="9479" width="12" customWidth="1"/>
    <col min="9480" max="9481" width="12.28515625" customWidth="1"/>
    <col min="9482" max="9482" width="7.42578125" customWidth="1"/>
    <col min="9483" max="9483" width="5.7109375" customWidth="1"/>
    <col min="9484" max="9484" width="6.140625" customWidth="1"/>
    <col min="9485" max="9485" width="16" customWidth="1"/>
    <col min="9486" max="9486" width="6" customWidth="1"/>
    <col min="9487" max="9487" width="7" customWidth="1"/>
    <col min="9488" max="9488" width="16.28515625" customWidth="1"/>
    <col min="9489" max="9489" width="9.7109375" customWidth="1"/>
    <col min="9490" max="9490" width="7.140625" customWidth="1"/>
    <col min="9491" max="9491" width="19.140625" customWidth="1"/>
    <col min="9492" max="9492" width="17.42578125" customWidth="1"/>
    <col min="9493" max="9493" width="7.28515625" customWidth="1"/>
    <col min="9494" max="9494" width="13.28515625" customWidth="1"/>
    <col min="9729" max="9729" width="4" customWidth="1"/>
    <col min="9730" max="9730" width="34.85546875" customWidth="1"/>
    <col min="9731" max="9731" width="50.5703125" customWidth="1"/>
    <col min="9732" max="9732" width="35.42578125" customWidth="1"/>
    <col min="9733" max="9733" width="28.42578125" customWidth="1"/>
    <col min="9734" max="9734" width="28" customWidth="1"/>
    <col min="9735" max="9735" width="12" customWidth="1"/>
    <col min="9736" max="9737" width="12.28515625" customWidth="1"/>
    <col min="9738" max="9738" width="7.42578125" customWidth="1"/>
    <col min="9739" max="9739" width="5.7109375" customWidth="1"/>
    <col min="9740" max="9740" width="6.140625" customWidth="1"/>
    <col min="9741" max="9741" width="16" customWidth="1"/>
    <col min="9742" max="9742" width="6" customWidth="1"/>
    <col min="9743" max="9743" width="7" customWidth="1"/>
    <col min="9744" max="9744" width="16.28515625" customWidth="1"/>
    <col min="9745" max="9745" width="9.7109375" customWidth="1"/>
    <col min="9746" max="9746" width="7.140625" customWidth="1"/>
    <col min="9747" max="9747" width="19.140625" customWidth="1"/>
    <col min="9748" max="9748" width="17.42578125" customWidth="1"/>
    <col min="9749" max="9749" width="7.28515625" customWidth="1"/>
    <col min="9750" max="9750" width="13.28515625" customWidth="1"/>
    <col min="9985" max="9985" width="4" customWidth="1"/>
    <col min="9986" max="9986" width="34.85546875" customWidth="1"/>
    <col min="9987" max="9987" width="50.5703125" customWidth="1"/>
    <col min="9988" max="9988" width="35.42578125" customWidth="1"/>
    <col min="9989" max="9989" width="28.42578125" customWidth="1"/>
    <col min="9990" max="9990" width="28" customWidth="1"/>
    <col min="9991" max="9991" width="12" customWidth="1"/>
    <col min="9992" max="9993" width="12.28515625" customWidth="1"/>
    <col min="9994" max="9994" width="7.42578125" customWidth="1"/>
    <col min="9995" max="9995" width="5.7109375" customWidth="1"/>
    <col min="9996" max="9996" width="6.140625" customWidth="1"/>
    <col min="9997" max="9997" width="16" customWidth="1"/>
    <col min="9998" max="9998" width="6" customWidth="1"/>
    <col min="9999" max="9999" width="7" customWidth="1"/>
    <col min="10000" max="10000" width="16.28515625" customWidth="1"/>
    <col min="10001" max="10001" width="9.7109375" customWidth="1"/>
    <col min="10002" max="10002" width="7.140625" customWidth="1"/>
    <col min="10003" max="10003" width="19.140625" customWidth="1"/>
    <col min="10004" max="10004" width="17.42578125" customWidth="1"/>
    <col min="10005" max="10005" width="7.28515625" customWidth="1"/>
    <col min="10006" max="10006" width="13.28515625" customWidth="1"/>
    <col min="10241" max="10241" width="4" customWidth="1"/>
    <col min="10242" max="10242" width="34.85546875" customWidth="1"/>
    <col min="10243" max="10243" width="50.5703125" customWidth="1"/>
    <col min="10244" max="10244" width="35.42578125" customWidth="1"/>
    <col min="10245" max="10245" width="28.42578125" customWidth="1"/>
    <col min="10246" max="10246" width="28" customWidth="1"/>
    <col min="10247" max="10247" width="12" customWidth="1"/>
    <col min="10248" max="10249" width="12.28515625" customWidth="1"/>
    <col min="10250" max="10250" width="7.42578125" customWidth="1"/>
    <col min="10251" max="10251" width="5.7109375" customWidth="1"/>
    <col min="10252" max="10252" width="6.140625" customWidth="1"/>
    <col min="10253" max="10253" width="16" customWidth="1"/>
    <col min="10254" max="10254" width="6" customWidth="1"/>
    <col min="10255" max="10255" width="7" customWidth="1"/>
    <col min="10256" max="10256" width="16.28515625" customWidth="1"/>
    <col min="10257" max="10257" width="9.7109375" customWidth="1"/>
    <col min="10258" max="10258" width="7.140625" customWidth="1"/>
    <col min="10259" max="10259" width="19.140625" customWidth="1"/>
    <col min="10260" max="10260" width="17.42578125" customWidth="1"/>
    <col min="10261" max="10261" width="7.28515625" customWidth="1"/>
    <col min="10262" max="10262" width="13.28515625" customWidth="1"/>
    <col min="10497" max="10497" width="4" customWidth="1"/>
    <col min="10498" max="10498" width="34.85546875" customWidth="1"/>
    <col min="10499" max="10499" width="50.5703125" customWidth="1"/>
    <col min="10500" max="10500" width="35.42578125" customWidth="1"/>
    <col min="10501" max="10501" width="28.42578125" customWidth="1"/>
    <col min="10502" max="10502" width="28" customWidth="1"/>
    <col min="10503" max="10503" width="12" customWidth="1"/>
    <col min="10504" max="10505" width="12.28515625" customWidth="1"/>
    <col min="10506" max="10506" width="7.42578125" customWidth="1"/>
    <col min="10507" max="10507" width="5.7109375" customWidth="1"/>
    <col min="10508" max="10508" width="6.140625" customWidth="1"/>
    <col min="10509" max="10509" width="16" customWidth="1"/>
    <col min="10510" max="10510" width="6" customWidth="1"/>
    <col min="10511" max="10511" width="7" customWidth="1"/>
    <col min="10512" max="10512" width="16.28515625" customWidth="1"/>
    <col min="10513" max="10513" width="9.7109375" customWidth="1"/>
    <col min="10514" max="10514" width="7.140625" customWidth="1"/>
    <col min="10515" max="10515" width="19.140625" customWidth="1"/>
    <col min="10516" max="10516" width="17.42578125" customWidth="1"/>
    <col min="10517" max="10517" width="7.28515625" customWidth="1"/>
    <col min="10518" max="10518" width="13.28515625" customWidth="1"/>
    <col min="10753" max="10753" width="4" customWidth="1"/>
    <col min="10754" max="10754" width="34.85546875" customWidth="1"/>
    <col min="10755" max="10755" width="50.5703125" customWidth="1"/>
    <col min="10756" max="10756" width="35.42578125" customWidth="1"/>
    <col min="10757" max="10757" width="28.42578125" customWidth="1"/>
    <col min="10758" max="10758" width="28" customWidth="1"/>
    <col min="10759" max="10759" width="12" customWidth="1"/>
    <col min="10760" max="10761" width="12.28515625" customWidth="1"/>
    <col min="10762" max="10762" width="7.42578125" customWidth="1"/>
    <col min="10763" max="10763" width="5.7109375" customWidth="1"/>
    <col min="10764" max="10764" width="6.140625" customWidth="1"/>
    <col min="10765" max="10765" width="16" customWidth="1"/>
    <col min="10766" max="10766" width="6" customWidth="1"/>
    <col min="10767" max="10767" width="7" customWidth="1"/>
    <col min="10768" max="10768" width="16.28515625" customWidth="1"/>
    <col min="10769" max="10769" width="9.7109375" customWidth="1"/>
    <col min="10770" max="10770" width="7.140625" customWidth="1"/>
    <col min="10771" max="10771" width="19.140625" customWidth="1"/>
    <col min="10772" max="10772" width="17.42578125" customWidth="1"/>
    <col min="10773" max="10773" width="7.28515625" customWidth="1"/>
    <col min="10774" max="10774" width="13.28515625" customWidth="1"/>
    <col min="11009" max="11009" width="4" customWidth="1"/>
    <col min="11010" max="11010" width="34.85546875" customWidth="1"/>
    <col min="11011" max="11011" width="50.5703125" customWidth="1"/>
    <col min="11012" max="11012" width="35.42578125" customWidth="1"/>
    <col min="11013" max="11013" width="28.42578125" customWidth="1"/>
    <col min="11014" max="11014" width="28" customWidth="1"/>
    <col min="11015" max="11015" width="12" customWidth="1"/>
    <col min="11016" max="11017" width="12.28515625" customWidth="1"/>
    <col min="11018" max="11018" width="7.42578125" customWidth="1"/>
    <col min="11019" max="11019" width="5.7109375" customWidth="1"/>
    <col min="11020" max="11020" width="6.140625" customWidth="1"/>
    <col min="11021" max="11021" width="16" customWidth="1"/>
    <col min="11022" max="11022" width="6" customWidth="1"/>
    <col min="11023" max="11023" width="7" customWidth="1"/>
    <col min="11024" max="11024" width="16.28515625" customWidth="1"/>
    <col min="11025" max="11025" width="9.7109375" customWidth="1"/>
    <col min="11026" max="11026" width="7.140625" customWidth="1"/>
    <col min="11027" max="11027" width="19.140625" customWidth="1"/>
    <col min="11028" max="11028" width="17.42578125" customWidth="1"/>
    <col min="11029" max="11029" width="7.28515625" customWidth="1"/>
    <col min="11030" max="11030" width="13.28515625" customWidth="1"/>
    <col min="11265" max="11265" width="4" customWidth="1"/>
    <col min="11266" max="11266" width="34.85546875" customWidth="1"/>
    <col min="11267" max="11267" width="50.5703125" customWidth="1"/>
    <col min="11268" max="11268" width="35.42578125" customWidth="1"/>
    <col min="11269" max="11269" width="28.42578125" customWidth="1"/>
    <col min="11270" max="11270" width="28" customWidth="1"/>
    <col min="11271" max="11271" width="12" customWidth="1"/>
    <col min="11272" max="11273" width="12.28515625" customWidth="1"/>
    <col min="11274" max="11274" width="7.42578125" customWidth="1"/>
    <col min="11275" max="11275" width="5.7109375" customWidth="1"/>
    <col min="11276" max="11276" width="6.140625" customWidth="1"/>
    <col min="11277" max="11277" width="16" customWidth="1"/>
    <col min="11278" max="11278" width="6" customWidth="1"/>
    <col min="11279" max="11279" width="7" customWidth="1"/>
    <col min="11280" max="11280" width="16.28515625" customWidth="1"/>
    <col min="11281" max="11281" width="9.7109375" customWidth="1"/>
    <col min="11282" max="11282" width="7.140625" customWidth="1"/>
    <col min="11283" max="11283" width="19.140625" customWidth="1"/>
    <col min="11284" max="11284" width="17.42578125" customWidth="1"/>
    <col min="11285" max="11285" width="7.28515625" customWidth="1"/>
    <col min="11286" max="11286" width="13.28515625" customWidth="1"/>
    <col min="11521" max="11521" width="4" customWidth="1"/>
    <col min="11522" max="11522" width="34.85546875" customWidth="1"/>
    <col min="11523" max="11523" width="50.5703125" customWidth="1"/>
    <col min="11524" max="11524" width="35.42578125" customWidth="1"/>
    <col min="11525" max="11525" width="28.42578125" customWidth="1"/>
    <col min="11526" max="11526" width="28" customWidth="1"/>
    <col min="11527" max="11527" width="12" customWidth="1"/>
    <col min="11528" max="11529" width="12.28515625" customWidth="1"/>
    <col min="11530" max="11530" width="7.42578125" customWidth="1"/>
    <col min="11531" max="11531" width="5.7109375" customWidth="1"/>
    <col min="11532" max="11532" width="6.140625" customWidth="1"/>
    <col min="11533" max="11533" width="16" customWidth="1"/>
    <col min="11534" max="11534" width="6" customWidth="1"/>
    <col min="11535" max="11535" width="7" customWidth="1"/>
    <col min="11536" max="11536" width="16.28515625" customWidth="1"/>
    <col min="11537" max="11537" width="9.7109375" customWidth="1"/>
    <col min="11538" max="11538" width="7.140625" customWidth="1"/>
    <col min="11539" max="11539" width="19.140625" customWidth="1"/>
    <col min="11540" max="11540" width="17.42578125" customWidth="1"/>
    <col min="11541" max="11541" width="7.28515625" customWidth="1"/>
    <col min="11542" max="11542" width="13.28515625" customWidth="1"/>
    <col min="11777" max="11777" width="4" customWidth="1"/>
    <col min="11778" max="11778" width="34.85546875" customWidth="1"/>
    <col min="11779" max="11779" width="50.5703125" customWidth="1"/>
    <col min="11780" max="11780" width="35.42578125" customWidth="1"/>
    <col min="11781" max="11781" width="28.42578125" customWidth="1"/>
    <col min="11782" max="11782" width="28" customWidth="1"/>
    <col min="11783" max="11783" width="12" customWidth="1"/>
    <col min="11784" max="11785" width="12.28515625" customWidth="1"/>
    <col min="11786" max="11786" width="7.42578125" customWidth="1"/>
    <col min="11787" max="11787" width="5.7109375" customWidth="1"/>
    <col min="11788" max="11788" width="6.140625" customWidth="1"/>
    <col min="11789" max="11789" width="16" customWidth="1"/>
    <col min="11790" max="11790" width="6" customWidth="1"/>
    <col min="11791" max="11791" width="7" customWidth="1"/>
    <col min="11792" max="11792" width="16.28515625" customWidth="1"/>
    <col min="11793" max="11793" width="9.7109375" customWidth="1"/>
    <col min="11794" max="11794" width="7.140625" customWidth="1"/>
    <col min="11795" max="11795" width="19.140625" customWidth="1"/>
    <col min="11796" max="11796" width="17.42578125" customWidth="1"/>
    <col min="11797" max="11797" width="7.28515625" customWidth="1"/>
    <col min="11798" max="11798" width="13.28515625" customWidth="1"/>
    <col min="12033" max="12033" width="4" customWidth="1"/>
    <col min="12034" max="12034" width="34.85546875" customWidth="1"/>
    <col min="12035" max="12035" width="50.5703125" customWidth="1"/>
    <col min="12036" max="12036" width="35.42578125" customWidth="1"/>
    <col min="12037" max="12037" width="28.42578125" customWidth="1"/>
    <col min="12038" max="12038" width="28" customWidth="1"/>
    <col min="12039" max="12039" width="12" customWidth="1"/>
    <col min="12040" max="12041" width="12.28515625" customWidth="1"/>
    <col min="12042" max="12042" width="7.42578125" customWidth="1"/>
    <col min="12043" max="12043" width="5.7109375" customWidth="1"/>
    <col min="12044" max="12044" width="6.140625" customWidth="1"/>
    <col min="12045" max="12045" width="16" customWidth="1"/>
    <col min="12046" max="12046" width="6" customWidth="1"/>
    <col min="12047" max="12047" width="7" customWidth="1"/>
    <col min="12048" max="12048" width="16.28515625" customWidth="1"/>
    <col min="12049" max="12049" width="9.7109375" customWidth="1"/>
    <col min="12050" max="12050" width="7.140625" customWidth="1"/>
    <col min="12051" max="12051" width="19.140625" customWidth="1"/>
    <col min="12052" max="12052" width="17.42578125" customWidth="1"/>
    <col min="12053" max="12053" width="7.28515625" customWidth="1"/>
    <col min="12054" max="12054" width="13.28515625" customWidth="1"/>
    <col min="12289" max="12289" width="4" customWidth="1"/>
    <col min="12290" max="12290" width="34.85546875" customWidth="1"/>
    <col min="12291" max="12291" width="50.5703125" customWidth="1"/>
    <col min="12292" max="12292" width="35.42578125" customWidth="1"/>
    <col min="12293" max="12293" width="28.42578125" customWidth="1"/>
    <col min="12294" max="12294" width="28" customWidth="1"/>
    <col min="12295" max="12295" width="12" customWidth="1"/>
    <col min="12296" max="12297" width="12.28515625" customWidth="1"/>
    <col min="12298" max="12298" width="7.42578125" customWidth="1"/>
    <col min="12299" max="12299" width="5.7109375" customWidth="1"/>
    <col min="12300" max="12300" width="6.140625" customWidth="1"/>
    <col min="12301" max="12301" width="16" customWidth="1"/>
    <col min="12302" max="12302" width="6" customWidth="1"/>
    <col min="12303" max="12303" width="7" customWidth="1"/>
    <col min="12304" max="12304" width="16.28515625" customWidth="1"/>
    <col min="12305" max="12305" width="9.7109375" customWidth="1"/>
    <col min="12306" max="12306" width="7.140625" customWidth="1"/>
    <col min="12307" max="12307" width="19.140625" customWidth="1"/>
    <col min="12308" max="12308" width="17.42578125" customWidth="1"/>
    <col min="12309" max="12309" width="7.28515625" customWidth="1"/>
    <col min="12310" max="12310" width="13.28515625" customWidth="1"/>
    <col min="12545" max="12545" width="4" customWidth="1"/>
    <col min="12546" max="12546" width="34.85546875" customWidth="1"/>
    <col min="12547" max="12547" width="50.5703125" customWidth="1"/>
    <col min="12548" max="12548" width="35.42578125" customWidth="1"/>
    <col min="12549" max="12549" width="28.42578125" customWidth="1"/>
    <col min="12550" max="12550" width="28" customWidth="1"/>
    <col min="12551" max="12551" width="12" customWidth="1"/>
    <col min="12552" max="12553" width="12.28515625" customWidth="1"/>
    <col min="12554" max="12554" width="7.42578125" customWidth="1"/>
    <col min="12555" max="12555" width="5.7109375" customWidth="1"/>
    <col min="12556" max="12556" width="6.140625" customWidth="1"/>
    <col min="12557" max="12557" width="16" customWidth="1"/>
    <col min="12558" max="12558" width="6" customWidth="1"/>
    <col min="12559" max="12559" width="7" customWidth="1"/>
    <col min="12560" max="12560" width="16.28515625" customWidth="1"/>
    <col min="12561" max="12561" width="9.7109375" customWidth="1"/>
    <col min="12562" max="12562" width="7.140625" customWidth="1"/>
    <col min="12563" max="12563" width="19.140625" customWidth="1"/>
    <col min="12564" max="12564" width="17.42578125" customWidth="1"/>
    <col min="12565" max="12565" width="7.28515625" customWidth="1"/>
    <col min="12566" max="12566" width="13.28515625" customWidth="1"/>
    <col min="12801" max="12801" width="4" customWidth="1"/>
    <col min="12802" max="12802" width="34.85546875" customWidth="1"/>
    <col min="12803" max="12803" width="50.5703125" customWidth="1"/>
    <col min="12804" max="12804" width="35.42578125" customWidth="1"/>
    <col min="12805" max="12805" width="28.42578125" customWidth="1"/>
    <col min="12806" max="12806" width="28" customWidth="1"/>
    <col min="12807" max="12807" width="12" customWidth="1"/>
    <col min="12808" max="12809" width="12.28515625" customWidth="1"/>
    <col min="12810" max="12810" width="7.42578125" customWidth="1"/>
    <col min="12811" max="12811" width="5.7109375" customWidth="1"/>
    <col min="12812" max="12812" width="6.140625" customWidth="1"/>
    <col min="12813" max="12813" width="16" customWidth="1"/>
    <col min="12814" max="12814" width="6" customWidth="1"/>
    <col min="12815" max="12815" width="7" customWidth="1"/>
    <col min="12816" max="12816" width="16.28515625" customWidth="1"/>
    <col min="12817" max="12817" width="9.7109375" customWidth="1"/>
    <col min="12818" max="12818" width="7.140625" customWidth="1"/>
    <col min="12819" max="12819" width="19.140625" customWidth="1"/>
    <col min="12820" max="12820" width="17.42578125" customWidth="1"/>
    <col min="12821" max="12821" width="7.28515625" customWidth="1"/>
    <col min="12822" max="12822" width="13.28515625" customWidth="1"/>
    <col min="13057" max="13057" width="4" customWidth="1"/>
    <col min="13058" max="13058" width="34.85546875" customWidth="1"/>
    <col min="13059" max="13059" width="50.5703125" customWidth="1"/>
    <col min="13060" max="13060" width="35.42578125" customWidth="1"/>
    <col min="13061" max="13061" width="28.42578125" customWidth="1"/>
    <col min="13062" max="13062" width="28" customWidth="1"/>
    <col min="13063" max="13063" width="12" customWidth="1"/>
    <col min="13064" max="13065" width="12.28515625" customWidth="1"/>
    <col min="13066" max="13066" width="7.42578125" customWidth="1"/>
    <col min="13067" max="13067" width="5.7109375" customWidth="1"/>
    <col min="13068" max="13068" width="6.140625" customWidth="1"/>
    <col min="13069" max="13069" width="16" customWidth="1"/>
    <col min="13070" max="13070" width="6" customWidth="1"/>
    <col min="13071" max="13071" width="7" customWidth="1"/>
    <col min="13072" max="13072" width="16.28515625" customWidth="1"/>
    <col min="13073" max="13073" width="9.7109375" customWidth="1"/>
    <col min="13074" max="13074" width="7.140625" customWidth="1"/>
    <col min="13075" max="13075" width="19.140625" customWidth="1"/>
    <col min="13076" max="13076" width="17.42578125" customWidth="1"/>
    <col min="13077" max="13077" width="7.28515625" customWidth="1"/>
    <col min="13078" max="13078" width="13.28515625" customWidth="1"/>
    <col min="13313" max="13313" width="4" customWidth="1"/>
    <col min="13314" max="13314" width="34.85546875" customWidth="1"/>
    <col min="13315" max="13315" width="50.5703125" customWidth="1"/>
    <col min="13316" max="13316" width="35.42578125" customWidth="1"/>
    <col min="13317" max="13317" width="28.42578125" customWidth="1"/>
    <col min="13318" max="13318" width="28" customWidth="1"/>
    <col min="13319" max="13319" width="12" customWidth="1"/>
    <col min="13320" max="13321" width="12.28515625" customWidth="1"/>
    <col min="13322" max="13322" width="7.42578125" customWidth="1"/>
    <col min="13323" max="13323" width="5.7109375" customWidth="1"/>
    <col min="13324" max="13324" width="6.140625" customWidth="1"/>
    <col min="13325" max="13325" width="16" customWidth="1"/>
    <col min="13326" max="13326" width="6" customWidth="1"/>
    <col min="13327" max="13327" width="7" customWidth="1"/>
    <col min="13328" max="13328" width="16.28515625" customWidth="1"/>
    <col min="13329" max="13329" width="9.7109375" customWidth="1"/>
    <col min="13330" max="13330" width="7.140625" customWidth="1"/>
    <col min="13331" max="13331" width="19.140625" customWidth="1"/>
    <col min="13332" max="13332" width="17.42578125" customWidth="1"/>
    <col min="13333" max="13333" width="7.28515625" customWidth="1"/>
    <col min="13334" max="13334" width="13.28515625" customWidth="1"/>
    <col min="13569" max="13569" width="4" customWidth="1"/>
    <col min="13570" max="13570" width="34.85546875" customWidth="1"/>
    <col min="13571" max="13571" width="50.5703125" customWidth="1"/>
    <col min="13572" max="13572" width="35.42578125" customWidth="1"/>
    <col min="13573" max="13573" width="28.42578125" customWidth="1"/>
    <col min="13574" max="13574" width="28" customWidth="1"/>
    <col min="13575" max="13575" width="12" customWidth="1"/>
    <col min="13576" max="13577" width="12.28515625" customWidth="1"/>
    <col min="13578" max="13578" width="7.42578125" customWidth="1"/>
    <col min="13579" max="13579" width="5.7109375" customWidth="1"/>
    <col min="13580" max="13580" width="6.140625" customWidth="1"/>
    <col min="13581" max="13581" width="16" customWidth="1"/>
    <col min="13582" max="13582" width="6" customWidth="1"/>
    <col min="13583" max="13583" width="7" customWidth="1"/>
    <col min="13584" max="13584" width="16.28515625" customWidth="1"/>
    <col min="13585" max="13585" width="9.7109375" customWidth="1"/>
    <col min="13586" max="13586" width="7.140625" customWidth="1"/>
    <col min="13587" max="13587" width="19.140625" customWidth="1"/>
    <col min="13588" max="13588" width="17.42578125" customWidth="1"/>
    <col min="13589" max="13589" width="7.28515625" customWidth="1"/>
    <col min="13590" max="13590" width="13.28515625" customWidth="1"/>
    <col min="13825" max="13825" width="4" customWidth="1"/>
    <col min="13826" max="13826" width="34.85546875" customWidth="1"/>
    <col min="13827" max="13827" width="50.5703125" customWidth="1"/>
    <col min="13828" max="13828" width="35.42578125" customWidth="1"/>
    <col min="13829" max="13829" width="28.42578125" customWidth="1"/>
    <col min="13830" max="13830" width="28" customWidth="1"/>
    <col min="13831" max="13831" width="12" customWidth="1"/>
    <col min="13832" max="13833" width="12.28515625" customWidth="1"/>
    <col min="13834" max="13834" width="7.42578125" customWidth="1"/>
    <col min="13835" max="13835" width="5.7109375" customWidth="1"/>
    <col min="13836" max="13836" width="6.140625" customWidth="1"/>
    <col min="13837" max="13837" width="16" customWidth="1"/>
    <col min="13838" max="13838" width="6" customWidth="1"/>
    <col min="13839" max="13839" width="7" customWidth="1"/>
    <col min="13840" max="13840" width="16.28515625" customWidth="1"/>
    <col min="13841" max="13841" width="9.7109375" customWidth="1"/>
    <col min="13842" max="13842" width="7.140625" customWidth="1"/>
    <col min="13843" max="13843" width="19.140625" customWidth="1"/>
    <col min="13844" max="13844" width="17.42578125" customWidth="1"/>
    <col min="13845" max="13845" width="7.28515625" customWidth="1"/>
    <col min="13846" max="13846" width="13.28515625" customWidth="1"/>
    <col min="14081" max="14081" width="4" customWidth="1"/>
    <col min="14082" max="14082" width="34.85546875" customWidth="1"/>
    <col min="14083" max="14083" width="50.5703125" customWidth="1"/>
    <col min="14084" max="14084" width="35.42578125" customWidth="1"/>
    <col min="14085" max="14085" width="28.42578125" customWidth="1"/>
    <col min="14086" max="14086" width="28" customWidth="1"/>
    <col min="14087" max="14087" width="12" customWidth="1"/>
    <col min="14088" max="14089" width="12.28515625" customWidth="1"/>
    <col min="14090" max="14090" width="7.42578125" customWidth="1"/>
    <col min="14091" max="14091" width="5.7109375" customWidth="1"/>
    <col min="14092" max="14092" width="6.140625" customWidth="1"/>
    <col min="14093" max="14093" width="16" customWidth="1"/>
    <col min="14094" max="14094" width="6" customWidth="1"/>
    <col min="14095" max="14095" width="7" customWidth="1"/>
    <col min="14096" max="14096" width="16.28515625" customWidth="1"/>
    <col min="14097" max="14097" width="9.7109375" customWidth="1"/>
    <col min="14098" max="14098" width="7.140625" customWidth="1"/>
    <col min="14099" max="14099" width="19.140625" customWidth="1"/>
    <col min="14100" max="14100" width="17.42578125" customWidth="1"/>
    <col min="14101" max="14101" width="7.28515625" customWidth="1"/>
    <col min="14102" max="14102" width="13.28515625" customWidth="1"/>
    <col min="14337" max="14337" width="4" customWidth="1"/>
    <col min="14338" max="14338" width="34.85546875" customWidth="1"/>
    <col min="14339" max="14339" width="50.5703125" customWidth="1"/>
    <col min="14340" max="14340" width="35.42578125" customWidth="1"/>
    <col min="14341" max="14341" width="28.42578125" customWidth="1"/>
    <col min="14342" max="14342" width="28" customWidth="1"/>
    <col min="14343" max="14343" width="12" customWidth="1"/>
    <col min="14344" max="14345" width="12.28515625" customWidth="1"/>
    <col min="14346" max="14346" width="7.42578125" customWidth="1"/>
    <col min="14347" max="14347" width="5.7109375" customWidth="1"/>
    <col min="14348" max="14348" width="6.140625" customWidth="1"/>
    <col min="14349" max="14349" width="16" customWidth="1"/>
    <col min="14350" max="14350" width="6" customWidth="1"/>
    <col min="14351" max="14351" width="7" customWidth="1"/>
    <col min="14352" max="14352" width="16.28515625" customWidth="1"/>
    <col min="14353" max="14353" width="9.7109375" customWidth="1"/>
    <col min="14354" max="14354" width="7.140625" customWidth="1"/>
    <col min="14355" max="14355" width="19.140625" customWidth="1"/>
    <col min="14356" max="14356" width="17.42578125" customWidth="1"/>
    <col min="14357" max="14357" width="7.28515625" customWidth="1"/>
    <col min="14358" max="14358" width="13.28515625" customWidth="1"/>
    <col min="14593" max="14593" width="4" customWidth="1"/>
    <col min="14594" max="14594" width="34.85546875" customWidth="1"/>
    <col min="14595" max="14595" width="50.5703125" customWidth="1"/>
    <col min="14596" max="14596" width="35.42578125" customWidth="1"/>
    <col min="14597" max="14597" width="28.42578125" customWidth="1"/>
    <col min="14598" max="14598" width="28" customWidth="1"/>
    <col min="14599" max="14599" width="12" customWidth="1"/>
    <col min="14600" max="14601" width="12.28515625" customWidth="1"/>
    <col min="14602" max="14602" width="7.42578125" customWidth="1"/>
    <col min="14603" max="14603" width="5.7109375" customWidth="1"/>
    <col min="14604" max="14604" width="6.140625" customWidth="1"/>
    <col min="14605" max="14605" width="16" customWidth="1"/>
    <col min="14606" max="14606" width="6" customWidth="1"/>
    <col min="14607" max="14607" width="7" customWidth="1"/>
    <col min="14608" max="14608" width="16.28515625" customWidth="1"/>
    <col min="14609" max="14609" width="9.7109375" customWidth="1"/>
    <col min="14610" max="14610" width="7.140625" customWidth="1"/>
    <col min="14611" max="14611" width="19.140625" customWidth="1"/>
    <col min="14612" max="14612" width="17.42578125" customWidth="1"/>
    <col min="14613" max="14613" width="7.28515625" customWidth="1"/>
    <col min="14614" max="14614" width="13.28515625" customWidth="1"/>
    <col min="14849" max="14849" width="4" customWidth="1"/>
    <col min="14850" max="14850" width="34.85546875" customWidth="1"/>
    <col min="14851" max="14851" width="50.5703125" customWidth="1"/>
    <col min="14852" max="14852" width="35.42578125" customWidth="1"/>
    <col min="14853" max="14853" width="28.42578125" customWidth="1"/>
    <col min="14854" max="14854" width="28" customWidth="1"/>
    <col min="14855" max="14855" width="12" customWidth="1"/>
    <col min="14856" max="14857" width="12.28515625" customWidth="1"/>
    <col min="14858" max="14858" width="7.42578125" customWidth="1"/>
    <col min="14859" max="14859" width="5.7109375" customWidth="1"/>
    <col min="14860" max="14860" width="6.140625" customWidth="1"/>
    <col min="14861" max="14861" width="16" customWidth="1"/>
    <col min="14862" max="14862" width="6" customWidth="1"/>
    <col min="14863" max="14863" width="7" customWidth="1"/>
    <col min="14864" max="14864" width="16.28515625" customWidth="1"/>
    <col min="14865" max="14865" width="9.7109375" customWidth="1"/>
    <col min="14866" max="14866" width="7.140625" customWidth="1"/>
    <col min="14867" max="14867" width="19.140625" customWidth="1"/>
    <col min="14868" max="14868" width="17.42578125" customWidth="1"/>
    <col min="14869" max="14869" width="7.28515625" customWidth="1"/>
    <col min="14870" max="14870" width="13.28515625" customWidth="1"/>
    <col min="15105" max="15105" width="4" customWidth="1"/>
    <col min="15106" max="15106" width="34.85546875" customWidth="1"/>
    <col min="15107" max="15107" width="50.5703125" customWidth="1"/>
    <col min="15108" max="15108" width="35.42578125" customWidth="1"/>
    <col min="15109" max="15109" width="28.42578125" customWidth="1"/>
    <col min="15110" max="15110" width="28" customWidth="1"/>
    <col min="15111" max="15111" width="12" customWidth="1"/>
    <col min="15112" max="15113" width="12.28515625" customWidth="1"/>
    <col min="15114" max="15114" width="7.42578125" customWidth="1"/>
    <col min="15115" max="15115" width="5.7109375" customWidth="1"/>
    <col min="15116" max="15116" width="6.140625" customWidth="1"/>
    <col min="15117" max="15117" width="16" customWidth="1"/>
    <col min="15118" max="15118" width="6" customWidth="1"/>
    <col min="15119" max="15119" width="7" customWidth="1"/>
    <col min="15120" max="15120" width="16.28515625" customWidth="1"/>
    <col min="15121" max="15121" width="9.7109375" customWidth="1"/>
    <col min="15122" max="15122" width="7.140625" customWidth="1"/>
    <col min="15123" max="15123" width="19.140625" customWidth="1"/>
    <col min="15124" max="15124" width="17.42578125" customWidth="1"/>
    <col min="15125" max="15125" width="7.28515625" customWidth="1"/>
    <col min="15126" max="15126" width="13.28515625" customWidth="1"/>
    <col min="15361" max="15361" width="4" customWidth="1"/>
    <col min="15362" max="15362" width="34.85546875" customWidth="1"/>
    <col min="15363" max="15363" width="50.5703125" customWidth="1"/>
    <col min="15364" max="15364" width="35.42578125" customWidth="1"/>
    <col min="15365" max="15365" width="28.42578125" customWidth="1"/>
    <col min="15366" max="15366" width="28" customWidth="1"/>
    <col min="15367" max="15367" width="12" customWidth="1"/>
    <col min="15368" max="15369" width="12.28515625" customWidth="1"/>
    <col min="15370" max="15370" width="7.42578125" customWidth="1"/>
    <col min="15371" max="15371" width="5.7109375" customWidth="1"/>
    <col min="15372" max="15372" width="6.140625" customWidth="1"/>
    <col min="15373" max="15373" width="16" customWidth="1"/>
    <col min="15374" max="15374" width="6" customWidth="1"/>
    <col min="15375" max="15375" width="7" customWidth="1"/>
    <col min="15376" max="15376" width="16.28515625" customWidth="1"/>
    <col min="15377" max="15377" width="9.7109375" customWidth="1"/>
    <col min="15378" max="15378" width="7.140625" customWidth="1"/>
    <col min="15379" max="15379" width="19.140625" customWidth="1"/>
    <col min="15380" max="15380" width="17.42578125" customWidth="1"/>
    <col min="15381" max="15381" width="7.28515625" customWidth="1"/>
    <col min="15382" max="15382" width="13.28515625" customWidth="1"/>
    <col min="15617" max="15617" width="4" customWidth="1"/>
    <col min="15618" max="15618" width="34.85546875" customWidth="1"/>
    <col min="15619" max="15619" width="50.5703125" customWidth="1"/>
    <col min="15620" max="15620" width="35.42578125" customWidth="1"/>
    <col min="15621" max="15621" width="28.42578125" customWidth="1"/>
    <col min="15622" max="15622" width="28" customWidth="1"/>
    <col min="15623" max="15623" width="12" customWidth="1"/>
    <col min="15624" max="15625" width="12.28515625" customWidth="1"/>
    <col min="15626" max="15626" width="7.42578125" customWidth="1"/>
    <col min="15627" max="15627" width="5.7109375" customWidth="1"/>
    <col min="15628" max="15628" width="6.140625" customWidth="1"/>
    <col min="15629" max="15629" width="16" customWidth="1"/>
    <col min="15630" max="15630" width="6" customWidth="1"/>
    <col min="15631" max="15631" width="7" customWidth="1"/>
    <col min="15632" max="15632" width="16.28515625" customWidth="1"/>
    <col min="15633" max="15633" width="9.7109375" customWidth="1"/>
    <col min="15634" max="15634" width="7.140625" customWidth="1"/>
    <col min="15635" max="15635" width="19.140625" customWidth="1"/>
    <col min="15636" max="15636" width="17.42578125" customWidth="1"/>
    <col min="15637" max="15637" width="7.28515625" customWidth="1"/>
    <col min="15638" max="15638" width="13.28515625" customWidth="1"/>
    <col min="15873" max="15873" width="4" customWidth="1"/>
    <col min="15874" max="15874" width="34.85546875" customWidth="1"/>
    <col min="15875" max="15875" width="50.5703125" customWidth="1"/>
    <col min="15876" max="15876" width="35.42578125" customWidth="1"/>
    <col min="15877" max="15877" width="28.42578125" customWidth="1"/>
    <col min="15878" max="15878" width="28" customWidth="1"/>
    <col min="15879" max="15879" width="12" customWidth="1"/>
    <col min="15880" max="15881" width="12.28515625" customWidth="1"/>
    <col min="15882" max="15882" width="7.42578125" customWidth="1"/>
    <col min="15883" max="15883" width="5.7109375" customWidth="1"/>
    <col min="15884" max="15884" width="6.140625" customWidth="1"/>
    <col min="15885" max="15885" width="16" customWidth="1"/>
    <col min="15886" max="15886" width="6" customWidth="1"/>
    <col min="15887" max="15887" width="7" customWidth="1"/>
    <col min="15888" max="15888" width="16.28515625" customWidth="1"/>
    <col min="15889" max="15889" width="9.7109375" customWidth="1"/>
    <col min="15890" max="15890" width="7.140625" customWidth="1"/>
    <col min="15891" max="15891" width="19.140625" customWidth="1"/>
    <col min="15892" max="15892" width="17.42578125" customWidth="1"/>
    <col min="15893" max="15893" width="7.28515625" customWidth="1"/>
    <col min="15894" max="15894" width="13.28515625" customWidth="1"/>
    <col min="16129" max="16129" width="4" customWidth="1"/>
    <col min="16130" max="16130" width="34.85546875" customWidth="1"/>
    <col min="16131" max="16131" width="50.5703125" customWidth="1"/>
    <col min="16132" max="16132" width="35.42578125" customWidth="1"/>
    <col min="16133" max="16133" width="28.42578125" customWidth="1"/>
    <col min="16134" max="16134" width="28" customWidth="1"/>
    <col min="16135" max="16135" width="12" customWidth="1"/>
    <col min="16136" max="16137" width="12.28515625" customWidth="1"/>
    <col min="16138" max="16138" width="7.42578125" customWidth="1"/>
    <col min="16139" max="16139" width="5.7109375" customWidth="1"/>
    <col min="16140" max="16140" width="6.140625" customWidth="1"/>
    <col min="16141" max="16141" width="16" customWidth="1"/>
    <col min="16142" max="16142" width="6" customWidth="1"/>
    <col min="16143" max="16143" width="7" customWidth="1"/>
    <col min="16144" max="16144" width="16.28515625" customWidth="1"/>
    <col min="16145" max="16145" width="9.7109375" customWidth="1"/>
    <col min="16146" max="16146" width="7.140625" customWidth="1"/>
    <col min="16147" max="16147" width="19.140625" customWidth="1"/>
    <col min="16148" max="16148" width="17.42578125" customWidth="1"/>
    <col min="16149" max="16149" width="7.28515625" customWidth="1"/>
    <col min="16150" max="16150" width="13.28515625" customWidth="1"/>
  </cols>
  <sheetData>
    <row r="2" spans="1:23" ht="18.75">
      <c r="B2" s="713" t="s">
        <v>1307</v>
      </c>
    </row>
    <row r="3" spans="1:23" ht="57" customHeight="1">
      <c r="A3" s="1288" t="s">
        <v>1308</v>
      </c>
      <c r="B3" s="1289"/>
      <c r="C3" s="1289"/>
      <c r="D3" s="1289"/>
      <c r="E3" s="1289"/>
      <c r="F3" s="1289"/>
      <c r="G3" s="1289"/>
      <c r="H3" s="1289"/>
      <c r="I3" s="1289"/>
      <c r="J3" s="1289"/>
      <c r="K3" s="1289"/>
      <c r="L3" s="1289"/>
      <c r="M3" s="1289"/>
      <c r="N3" s="1289"/>
      <c r="O3" s="1289"/>
      <c r="P3" s="1289"/>
      <c r="Q3" s="1289"/>
      <c r="R3" s="1289"/>
      <c r="S3" s="1289"/>
      <c r="T3" s="1289"/>
      <c r="U3" s="1289"/>
      <c r="V3" s="1290"/>
    </row>
    <row r="4" spans="1:23" ht="37.5" customHeight="1">
      <c r="A4" s="1291" t="s">
        <v>1309</v>
      </c>
      <c r="B4" s="1293" t="s">
        <v>1</v>
      </c>
      <c r="C4" s="1293" t="s">
        <v>2</v>
      </c>
      <c r="D4" s="1293" t="s">
        <v>1310</v>
      </c>
      <c r="E4" s="1293" t="s">
        <v>4</v>
      </c>
      <c r="F4" s="1293" t="s">
        <v>1311</v>
      </c>
      <c r="G4" s="1294">
        <v>6</v>
      </c>
      <c r="H4" s="1295"/>
      <c r="I4" s="1295"/>
      <c r="J4" s="1296"/>
      <c r="K4" s="1297" t="s">
        <v>1312</v>
      </c>
      <c r="L4" s="1298"/>
      <c r="M4" s="1298"/>
      <c r="N4" s="1298"/>
      <c r="O4" s="1298"/>
      <c r="P4" s="1298"/>
      <c r="Q4" s="1298"/>
      <c r="R4" s="1298"/>
      <c r="S4" s="1299"/>
      <c r="T4" s="1293" t="s">
        <v>1313</v>
      </c>
      <c r="U4" s="1293" t="s">
        <v>1314</v>
      </c>
      <c r="V4" s="715">
        <v>10</v>
      </c>
    </row>
    <row r="5" spans="1:23" ht="37.5" customHeight="1">
      <c r="A5" s="1291"/>
      <c r="B5" s="1293"/>
      <c r="C5" s="1293"/>
      <c r="D5" s="1293"/>
      <c r="E5" s="1293"/>
      <c r="F5" s="1293"/>
      <c r="G5" s="1303" t="s">
        <v>1315</v>
      </c>
      <c r="H5" s="1304"/>
      <c r="I5" s="1304"/>
      <c r="J5" s="1305"/>
      <c r="K5" s="1300"/>
      <c r="L5" s="1301"/>
      <c r="M5" s="1301"/>
      <c r="N5" s="1301"/>
      <c r="O5" s="1301"/>
      <c r="P5" s="1301"/>
      <c r="Q5" s="1301"/>
      <c r="R5" s="1301"/>
      <c r="S5" s="1302"/>
      <c r="T5" s="1293"/>
      <c r="U5" s="1293"/>
      <c r="V5" s="1306" t="s">
        <v>1316</v>
      </c>
    </row>
    <row r="6" spans="1:23" ht="62.25" customHeight="1">
      <c r="A6" s="1291"/>
      <c r="B6" s="1293"/>
      <c r="C6" s="1293"/>
      <c r="D6" s="1293"/>
      <c r="E6" s="1293"/>
      <c r="F6" s="1293"/>
      <c r="G6" s="1283" t="s">
        <v>1317</v>
      </c>
      <c r="H6" s="1283" t="s">
        <v>1318</v>
      </c>
      <c r="I6" s="1283" t="s">
        <v>1319</v>
      </c>
      <c r="J6" s="1283" t="s">
        <v>14</v>
      </c>
      <c r="K6" s="1285">
        <v>2019</v>
      </c>
      <c r="L6" s="1286"/>
      <c r="M6" s="1287"/>
      <c r="N6" s="1285">
        <v>2020</v>
      </c>
      <c r="O6" s="1286"/>
      <c r="P6" s="1287"/>
      <c r="Q6" s="1285">
        <v>2021</v>
      </c>
      <c r="R6" s="1286"/>
      <c r="S6" s="1287"/>
      <c r="T6" s="1293"/>
      <c r="U6" s="1293"/>
      <c r="V6" s="1307"/>
    </row>
    <row r="7" spans="1:23" ht="74.25" customHeight="1">
      <c r="A7" s="1292"/>
      <c r="B7" s="1284"/>
      <c r="C7" s="1284"/>
      <c r="D7" s="1284"/>
      <c r="E7" s="1284"/>
      <c r="F7" s="1284"/>
      <c r="G7" s="1284"/>
      <c r="H7" s="1284"/>
      <c r="I7" s="1284"/>
      <c r="J7" s="1284"/>
      <c r="K7" s="716" t="s">
        <v>18</v>
      </c>
      <c r="L7" s="716" t="s">
        <v>19</v>
      </c>
      <c r="M7" s="716" t="s">
        <v>20</v>
      </c>
      <c r="N7" s="716" t="s">
        <v>18</v>
      </c>
      <c r="O7" s="716" t="s">
        <v>1320</v>
      </c>
      <c r="P7" s="716" t="s">
        <v>20</v>
      </c>
      <c r="Q7" s="716" t="s">
        <v>18</v>
      </c>
      <c r="R7" s="716" t="s">
        <v>1320</v>
      </c>
      <c r="S7" s="716" t="s">
        <v>20</v>
      </c>
      <c r="T7" s="1284"/>
      <c r="U7" s="1284"/>
      <c r="V7" s="1308"/>
    </row>
    <row r="8" spans="1:23" ht="197.25" customHeight="1">
      <c r="A8" s="717">
        <v>1</v>
      </c>
      <c r="B8" s="718" t="s">
        <v>1321</v>
      </c>
      <c r="C8" s="719" t="s">
        <v>1322</v>
      </c>
      <c r="D8" s="720" t="s">
        <v>1323</v>
      </c>
      <c r="E8" s="721" t="s">
        <v>1324</v>
      </c>
      <c r="F8" s="720" t="s">
        <v>1325</v>
      </c>
      <c r="G8" s="722">
        <v>0.95</v>
      </c>
      <c r="H8" s="723">
        <v>0.05</v>
      </c>
      <c r="I8" s="414">
        <v>0</v>
      </c>
      <c r="J8" s="414">
        <v>0</v>
      </c>
      <c r="K8" s="724" t="s">
        <v>1326</v>
      </c>
      <c r="L8" s="724" t="s">
        <v>1327</v>
      </c>
      <c r="M8" s="434">
        <v>300000</v>
      </c>
      <c r="N8" s="725">
        <v>43931</v>
      </c>
      <c r="O8" s="725">
        <v>44145</v>
      </c>
      <c r="P8" s="726">
        <v>150000</v>
      </c>
      <c r="Q8" s="725" t="s">
        <v>1328</v>
      </c>
      <c r="R8" s="725" t="s">
        <v>1329</v>
      </c>
      <c r="S8" s="726">
        <v>800000</v>
      </c>
      <c r="T8" s="415" t="s">
        <v>1330</v>
      </c>
      <c r="U8" s="415"/>
      <c r="V8" s="727" t="s">
        <v>1331</v>
      </c>
      <c r="W8" s="310"/>
    </row>
    <row r="9" spans="1:23" ht="225.75" customHeight="1">
      <c r="A9" s="717">
        <v>2</v>
      </c>
      <c r="B9" s="718" t="s">
        <v>1332</v>
      </c>
      <c r="C9" s="728" t="s">
        <v>1333</v>
      </c>
      <c r="D9" s="729" t="s">
        <v>1334</v>
      </c>
      <c r="E9" s="730" t="s">
        <v>1335</v>
      </c>
      <c r="F9" s="729" t="s">
        <v>1330</v>
      </c>
      <c r="G9" s="726">
        <v>494000</v>
      </c>
      <c r="H9" s="723">
        <v>0.05</v>
      </c>
      <c r="I9" s="415">
        <v>0</v>
      </c>
      <c r="J9" s="415" t="s">
        <v>123</v>
      </c>
      <c r="K9" s="725" t="s">
        <v>1326</v>
      </c>
      <c r="L9" s="725" t="s">
        <v>1327</v>
      </c>
      <c r="M9" s="726">
        <v>520000</v>
      </c>
      <c r="N9" s="725"/>
      <c r="O9" s="725"/>
      <c r="P9" s="415"/>
      <c r="Q9" s="725"/>
      <c r="R9" s="725"/>
      <c r="S9" s="415"/>
      <c r="T9" s="415" t="s">
        <v>1330</v>
      </c>
      <c r="U9" s="415"/>
      <c r="V9" s="727" t="s">
        <v>1336</v>
      </c>
      <c r="W9" s="310"/>
    </row>
    <row r="10" spans="1:23" ht="132.75" customHeight="1">
      <c r="A10" s="717">
        <v>3</v>
      </c>
      <c r="B10" s="718" t="s">
        <v>1337</v>
      </c>
      <c r="C10" s="719" t="s">
        <v>1338</v>
      </c>
      <c r="D10" s="345" t="s">
        <v>1339</v>
      </c>
      <c r="E10" s="731" t="s">
        <v>1340</v>
      </c>
      <c r="F10" s="345" t="s">
        <v>1341</v>
      </c>
      <c r="G10" s="732" t="s">
        <v>1342</v>
      </c>
      <c r="H10" s="723">
        <v>0.05</v>
      </c>
      <c r="I10" s="732">
        <v>0</v>
      </c>
      <c r="J10" s="732">
        <v>0</v>
      </c>
      <c r="K10" s="732"/>
      <c r="L10" s="732"/>
      <c r="M10" s="732"/>
      <c r="N10" s="725" t="s">
        <v>1343</v>
      </c>
      <c r="O10" s="725" t="s">
        <v>1344</v>
      </c>
      <c r="P10" s="732" t="s">
        <v>1345</v>
      </c>
      <c r="Q10" s="725" t="s">
        <v>1328</v>
      </c>
      <c r="R10" s="725" t="s">
        <v>1329</v>
      </c>
      <c r="S10" s="733" t="s">
        <v>1346</v>
      </c>
      <c r="T10" s="732" t="s">
        <v>1330</v>
      </c>
      <c r="U10" s="732"/>
      <c r="V10" s="734" t="s">
        <v>1347</v>
      </c>
      <c r="W10" s="310"/>
    </row>
    <row r="11" spans="1:23" ht="180.75" customHeight="1">
      <c r="A11" s="717">
        <v>4</v>
      </c>
      <c r="B11" s="735" t="s">
        <v>1348</v>
      </c>
      <c r="C11" s="735" t="s">
        <v>1349</v>
      </c>
      <c r="D11" s="736" t="s">
        <v>1350</v>
      </c>
      <c r="E11" s="721" t="s">
        <v>1351</v>
      </c>
      <c r="F11" s="27" t="s">
        <v>1352</v>
      </c>
      <c r="G11" s="737">
        <v>1187500</v>
      </c>
      <c r="H11" s="723">
        <v>0.05</v>
      </c>
      <c r="I11" s="7">
        <v>0</v>
      </c>
      <c r="J11" s="7">
        <v>0</v>
      </c>
      <c r="K11" s="725" t="s">
        <v>1326</v>
      </c>
      <c r="L11" s="725" t="s">
        <v>1327</v>
      </c>
      <c r="M11" s="737">
        <v>250000</v>
      </c>
      <c r="N11" s="725" t="s">
        <v>1343</v>
      </c>
      <c r="O11" s="725" t="s">
        <v>1344</v>
      </c>
      <c r="P11" s="737">
        <v>500000</v>
      </c>
      <c r="Q11" s="725" t="s">
        <v>1353</v>
      </c>
      <c r="R11" s="725" t="s">
        <v>1329</v>
      </c>
      <c r="S11" s="737">
        <v>500000</v>
      </c>
      <c r="T11" s="415" t="s">
        <v>1330</v>
      </c>
      <c r="U11" s="415"/>
      <c r="V11" s="734" t="s">
        <v>1354</v>
      </c>
      <c r="W11" s="310"/>
    </row>
    <row r="12" spans="1:23" ht="155.25" customHeight="1">
      <c r="A12" s="717"/>
      <c r="B12" s="735" t="s">
        <v>1348</v>
      </c>
      <c r="C12" s="735" t="s">
        <v>1349</v>
      </c>
      <c r="D12" s="720" t="s">
        <v>1355</v>
      </c>
      <c r="E12" s="738" t="s">
        <v>1356</v>
      </c>
      <c r="F12" s="27" t="s">
        <v>1357</v>
      </c>
      <c r="G12" s="737">
        <v>1425000</v>
      </c>
      <c r="H12" s="723">
        <v>0.05</v>
      </c>
      <c r="I12" s="7"/>
      <c r="J12" s="7"/>
      <c r="K12" s="725" t="s">
        <v>1326</v>
      </c>
      <c r="L12" s="725" t="s">
        <v>1327</v>
      </c>
      <c r="M12" s="737">
        <v>1500000</v>
      </c>
      <c r="N12" s="725"/>
      <c r="O12" s="725"/>
      <c r="P12" s="737"/>
      <c r="Q12" s="725"/>
      <c r="R12" s="725"/>
      <c r="S12" s="739"/>
      <c r="T12" s="415" t="s">
        <v>1330</v>
      </c>
      <c r="U12" s="415"/>
      <c r="V12" s="727" t="s">
        <v>1358</v>
      </c>
      <c r="W12" s="310"/>
    </row>
    <row r="13" spans="1:23" ht="136.5" customHeight="1">
      <c r="A13" s="717">
        <v>6</v>
      </c>
      <c r="B13" s="718" t="s">
        <v>1359</v>
      </c>
      <c r="C13" s="728" t="s">
        <v>1360</v>
      </c>
      <c r="D13" s="720" t="s">
        <v>1361</v>
      </c>
      <c r="E13" s="721" t="s">
        <v>1362</v>
      </c>
      <c r="F13" s="729" t="s">
        <v>1330</v>
      </c>
      <c r="G13" s="726">
        <v>285000</v>
      </c>
      <c r="H13" s="723">
        <v>0.05</v>
      </c>
      <c r="I13" s="415">
        <v>0</v>
      </c>
      <c r="J13" s="415">
        <v>0</v>
      </c>
      <c r="K13" s="725" t="s">
        <v>1326</v>
      </c>
      <c r="L13" s="725" t="s">
        <v>1327</v>
      </c>
      <c r="M13" s="726">
        <v>300000</v>
      </c>
      <c r="N13" s="725" t="s">
        <v>123</v>
      </c>
      <c r="O13" s="725" t="s">
        <v>123</v>
      </c>
      <c r="P13" s="726"/>
      <c r="Q13" s="725"/>
      <c r="R13" s="725"/>
      <c r="S13" s="726"/>
      <c r="T13" s="415" t="s">
        <v>1330</v>
      </c>
      <c r="U13" s="415"/>
      <c r="V13" s="727" t="s">
        <v>1363</v>
      </c>
      <c r="W13" s="310"/>
    </row>
    <row r="14" spans="1:23" ht="135.75" customHeight="1">
      <c r="A14" s="717">
        <v>8</v>
      </c>
      <c r="B14" s="735" t="s">
        <v>1364</v>
      </c>
      <c r="C14" s="740" t="s">
        <v>1365</v>
      </c>
      <c r="D14" s="345" t="s">
        <v>1366</v>
      </c>
      <c r="E14" s="741" t="s">
        <v>1367</v>
      </c>
      <c r="F14" s="720" t="s">
        <v>1330</v>
      </c>
      <c r="G14" s="726">
        <v>351500</v>
      </c>
      <c r="H14" s="723">
        <v>0.05</v>
      </c>
      <c r="I14" s="415">
        <v>0</v>
      </c>
      <c r="J14" s="415">
        <v>0</v>
      </c>
      <c r="K14" s="725" t="s">
        <v>1326</v>
      </c>
      <c r="L14" s="725" t="s">
        <v>1327</v>
      </c>
      <c r="M14" s="742">
        <v>70000</v>
      </c>
      <c r="N14" s="415" t="s">
        <v>1343</v>
      </c>
      <c r="O14" s="415" t="s">
        <v>1344</v>
      </c>
      <c r="P14" s="726">
        <v>200000</v>
      </c>
      <c r="Q14" s="725" t="s">
        <v>1328</v>
      </c>
      <c r="R14" s="725" t="s">
        <v>1329</v>
      </c>
      <c r="S14" s="726">
        <v>100000</v>
      </c>
      <c r="T14" s="415" t="s">
        <v>1330</v>
      </c>
      <c r="U14" s="415"/>
      <c r="V14" s="727" t="s">
        <v>1347</v>
      </c>
      <c r="W14" s="310"/>
    </row>
    <row r="15" spans="1:23" ht="147.75" customHeight="1">
      <c r="A15" s="717">
        <v>9</v>
      </c>
      <c r="B15" s="720" t="s">
        <v>1368</v>
      </c>
      <c r="C15" s="720" t="s">
        <v>1369</v>
      </c>
      <c r="D15" s="743" t="s">
        <v>1370</v>
      </c>
      <c r="E15" s="744" t="s">
        <v>1371</v>
      </c>
      <c r="F15" s="729" t="s">
        <v>1372</v>
      </c>
      <c r="G15" s="737">
        <v>4132500</v>
      </c>
      <c r="H15" s="723">
        <v>0.05</v>
      </c>
      <c r="I15" s="415">
        <v>0</v>
      </c>
      <c r="J15" s="415">
        <v>0</v>
      </c>
      <c r="K15" s="725" t="s">
        <v>1326</v>
      </c>
      <c r="L15" s="725" t="s">
        <v>1327</v>
      </c>
      <c r="M15" s="415">
        <v>500000</v>
      </c>
      <c r="N15" s="415" t="s">
        <v>1343</v>
      </c>
      <c r="O15" s="415" t="s">
        <v>1344</v>
      </c>
      <c r="P15" s="726">
        <v>1250000</v>
      </c>
      <c r="Q15" s="725" t="s">
        <v>1328</v>
      </c>
      <c r="R15" s="725" t="s">
        <v>1329</v>
      </c>
      <c r="S15" s="726">
        <v>2600000</v>
      </c>
      <c r="T15" s="415" t="s">
        <v>1330</v>
      </c>
      <c r="U15" s="415"/>
      <c r="V15" s="727" t="s">
        <v>1373</v>
      </c>
      <c r="W15" s="310"/>
    </row>
    <row r="16" spans="1:23" ht="180.75" customHeight="1">
      <c r="A16" s="717">
        <v>10</v>
      </c>
      <c r="B16" s="720" t="s">
        <v>1348</v>
      </c>
      <c r="C16" s="728" t="s">
        <v>1365</v>
      </c>
      <c r="D16" s="720" t="s">
        <v>1374</v>
      </c>
      <c r="E16" s="721" t="s">
        <v>1375</v>
      </c>
      <c r="F16" s="720" t="s">
        <v>1376</v>
      </c>
      <c r="G16" s="726">
        <v>3661148</v>
      </c>
      <c r="H16" s="723">
        <v>0.05</v>
      </c>
      <c r="I16" s="415">
        <v>0</v>
      </c>
      <c r="J16" s="415">
        <v>0</v>
      </c>
      <c r="K16" s="725" t="s">
        <v>1326</v>
      </c>
      <c r="L16" s="725" t="s">
        <v>1327</v>
      </c>
      <c r="M16" s="742">
        <v>750000</v>
      </c>
      <c r="N16" s="415" t="s">
        <v>1343</v>
      </c>
      <c r="O16" s="415" t="s">
        <v>1344</v>
      </c>
      <c r="P16" s="726">
        <v>1551920</v>
      </c>
      <c r="Q16" s="725" t="s">
        <v>1328</v>
      </c>
      <c r="R16" s="725" t="s">
        <v>1329</v>
      </c>
      <c r="S16" s="726">
        <v>1551920</v>
      </c>
      <c r="T16" s="415" t="s">
        <v>1330</v>
      </c>
      <c r="U16" s="415"/>
      <c r="V16" s="727"/>
      <c r="W16" s="310"/>
    </row>
    <row r="17" spans="1:23" ht="180.75" customHeight="1">
      <c r="A17" s="717">
        <v>11</v>
      </c>
      <c r="B17" s="720" t="s">
        <v>1348</v>
      </c>
      <c r="C17" s="728" t="s">
        <v>1365</v>
      </c>
      <c r="D17" s="720" t="s">
        <v>1377</v>
      </c>
      <c r="E17" s="721" t="s">
        <v>1378</v>
      </c>
      <c r="F17" s="720" t="s">
        <v>1379</v>
      </c>
      <c r="G17" s="726">
        <v>4799052</v>
      </c>
      <c r="H17" s="723">
        <v>0.05</v>
      </c>
      <c r="I17" s="415">
        <v>0</v>
      </c>
      <c r="J17" s="415">
        <v>0</v>
      </c>
      <c r="K17" s="725" t="s">
        <v>1326</v>
      </c>
      <c r="L17" s="725" t="s">
        <v>1327</v>
      </c>
      <c r="M17" s="742">
        <v>750000</v>
      </c>
      <c r="N17" s="415" t="s">
        <v>1343</v>
      </c>
      <c r="O17" s="415" t="s">
        <v>1344</v>
      </c>
      <c r="P17" s="726">
        <v>2024526</v>
      </c>
      <c r="Q17" s="725" t="s">
        <v>1328</v>
      </c>
      <c r="R17" s="725" t="s">
        <v>1329</v>
      </c>
      <c r="S17" s="726">
        <v>2024526</v>
      </c>
      <c r="T17" s="415" t="s">
        <v>1330</v>
      </c>
      <c r="U17" s="415"/>
      <c r="V17" s="745"/>
      <c r="W17" s="310"/>
    </row>
    <row r="18" spans="1:23" ht="180.75" customHeight="1">
      <c r="A18" s="717">
        <v>14</v>
      </c>
      <c r="B18" s="720" t="s">
        <v>1348</v>
      </c>
      <c r="C18" s="728" t="s">
        <v>1365</v>
      </c>
      <c r="D18" s="746" t="s">
        <v>1380</v>
      </c>
      <c r="E18" s="721" t="s">
        <v>1381</v>
      </c>
      <c r="F18" s="720" t="s">
        <v>1382</v>
      </c>
      <c r="G18" s="726">
        <v>1133000</v>
      </c>
      <c r="H18" s="723">
        <v>0.05</v>
      </c>
      <c r="I18" s="415">
        <v>0</v>
      </c>
      <c r="J18" s="415">
        <v>0</v>
      </c>
      <c r="K18" s="725"/>
      <c r="L18" s="725"/>
      <c r="M18" s="742"/>
      <c r="N18" s="415" t="s">
        <v>1343</v>
      </c>
      <c r="O18" s="415" t="s">
        <v>1344</v>
      </c>
      <c r="P18" s="726">
        <v>1550000</v>
      </c>
      <c r="Q18" s="725" t="s">
        <v>1328</v>
      </c>
      <c r="R18" s="725" t="s">
        <v>1329</v>
      </c>
      <c r="S18" s="726">
        <v>2150000</v>
      </c>
      <c r="T18" s="415" t="s">
        <v>1330</v>
      </c>
      <c r="U18" s="415"/>
      <c r="V18" s="747" t="s">
        <v>1383</v>
      </c>
      <c r="W18" s="310"/>
    </row>
    <row r="19" spans="1:23" ht="180.75" customHeight="1">
      <c r="A19" s="717"/>
      <c r="B19" s="720" t="s">
        <v>1368</v>
      </c>
      <c r="C19" s="720" t="s">
        <v>1369</v>
      </c>
      <c r="D19" s="720" t="s">
        <v>1384</v>
      </c>
      <c r="E19" s="721" t="s">
        <v>1385</v>
      </c>
      <c r="F19" s="720" t="s">
        <v>1386</v>
      </c>
      <c r="G19" s="726">
        <v>61750</v>
      </c>
      <c r="H19" s="723">
        <v>0.05</v>
      </c>
      <c r="I19" s="415">
        <v>0</v>
      </c>
      <c r="J19" s="415">
        <v>0</v>
      </c>
      <c r="K19" s="725" t="s">
        <v>1326</v>
      </c>
      <c r="L19" s="725" t="s">
        <v>1327</v>
      </c>
      <c r="M19" s="742">
        <v>65000</v>
      </c>
      <c r="N19" s="725"/>
      <c r="O19" s="725"/>
      <c r="P19" s="415"/>
      <c r="Q19" s="725"/>
      <c r="R19" s="725"/>
      <c r="S19" s="415"/>
      <c r="T19" s="415" t="s">
        <v>1330</v>
      </c>
      <c r="U19" s="415"/>
      <c r="V19" s="747" t="s">
        <v>1387</v>
      </c>
      <c r="W19" s="310"/>
    </row>
    <row r="20" spans="1:23" ht="180.75" customHeight="1">
      <c r="A20" s="717"/>
      <c r="B20" s="720" t="s">
        <v>1348</v>
      </c>
      <c r="C20" s="728" t="s">
        <v>1365</v>
      </c>
      <c r="D20" s="720" t="s">
        <v>1388</v>
      </c>
      <c r="E20" s="721" t="s">
        <v>1378</v>
      </c>
      <c r="F20" s="720" t="s">
        <v>1379</v>
      </c>
      <c r="G20" s="726">
        <v>1710000</v>
      </c>
      <c r="H20" s="723">
        <v>0.05</v>
      </c>
      <c r="I20" s="415">
        <v>0</v>
      </c>
      <c r="J20" s="415">
        <v>0</v>
      </c>
      <c r="K20" s="725" t="s">
        <v>1326</v>
      </c>
      <c r="L20" s="725" t="s">
        <v>1327</v>
      </c>
      <c r="M20" s="742">
        <v>800000</v>
      </c>
      <c r="N20" s="415" t="s">
        <v>1343</v>
      </c>
      <c r="O20" s="415" t="s">
        <v>1344</v>
      </c>
      <c r="P20" s="726">
        <v>1000000</v>
      </c>
      <c r="Q20" s="725" t="s">
        <v>123</v>
      </c>
      <c r="R20" s="725"/>
      <c r="S20" s="726" t="s">
        <v>123</v>
      </c>
      <c r="T20" s="415" t="s">
        <v>1330</v>
      </c>
      <c r="U20" s="415"/>
      <c r="V20" s="747" t="s">
        <v>1389</v>
      </c>
      <c r="W20" s="310"/>
    </row>
    <row r="21" spans="1:23" ht="180.75" customHeight="1">
      <c r="A21" s="717"/>
      <c r="B21" s="720" t="s">
        <v>1348</v>
      </c>
      <c r="C21" s="728" t="s">
        <v>1365</v>
      </c>
      <c r="D21" s="720" t="s">
        <v>1390</v>
      </c>
      <c r="E21" s="721" t="s">
        <v>1378</v>
      </c>
      <c r="F21" s="720" t="s">
        <v>1379</v>
      </c>
      <c r="G21" s="726">
        <v>1520000</v>
      </c>
      <c r="H21" s="723">
        <v>0.05</v>
      </c>
      <c r="I21" s="415">
        <v>0</v>
      </c>
      <c r="J21" s="415">
        <v>0</v>
      </c>
      <c r="K21" s="725" t="s">
        <v>1326</v>
      </c>
      <c r="L21" s="725" t="s">
        <v>1327</v>
      </c>
      <c r="M21" s="742">
        <v>600000</v>
      </c>
      <c r="N21" s="415" t="s">
        <v>1343</v>
      </c>
      <c r="O21" s="415" t="s">
        <v>1344</v>
      </c>
      <c r="P21" s="726">
        <v>1000000</v>
      </c>
      <c r="Q21" s="725" t="s">
        <v>123</v>
      </c>
      <c r="R21" s="725"/>
      <c r="S21" s="726" t="s">
        <v>123</v>
      </c>
      <c r="T21" s="415" t="s">
        <v>1330</v>
      </c>
      <c r="U21" s="415"/>
      <c r="V21" s="747" t="s">
        <v>1391</v>
      </c>
      <c r="W21" s="310"/>
    </row>
    <row r="22" spans="1:23" ht="180.75" customHeight="1">
      <c r="A22" s="717"/>
      <c r="B22" s="748" t="s">
        <v>1348</v>
      </c>
      <c r="C22" s="749" t="s">
        <v>1365</v>
      </c>
      <c r="D22" s="748" t="s">
        <v>1392</v>
      </c>
      <c r="E22" s="750" t="s">
        <v>1393</v>
      </c>
      <c r="F22" s="748" t="s">
        <v>1394</v>
      </c>
      <c r="G22" s="751">
        <v>257302</v>
      </c>
      <c r="H22" s="752"/>
      <c r="I22" s="753">
        <v>0</v>
      </c>
      <c r="J22" s="753">
        <v>0</v>
      </c>
      <c r="K22" s="754" t="s">
        <v>1326</v>
      </c>
      <c r="L22" s="754" t="s">
        <v>1327</v>
      </c>
      <c r="M22" s="751">
        <v>270844</v>
      </c>
      <c r="N22" s="753"/>
      <c r="O22" s="753"/>
      <c r="P22" s="755"/>
      <c r="Q22" s="754"/>
      <c r="R22" s="754"/>
      <c r="S22" s="755"/>
      <c r="T22" s="753"/>
      <c r="U22" s="753"/>
      <c r="V22" s="747"/>
      <c r="W22" s="310"/>
    </row>
    <row r="23" spans="1:23" ht="180.75" customHeight="1">
      <c r="A23" s="756"/>
      <c r="B23" s="748" t="s">
        <v>1348</v>
      </c>
      <c r="C23" s="749" t="s">
        <v>1365</v>
      </c>
      <c r="D23" s="748" t="s">
        <v>1395</v>
      </c>
      <c r="E23" s="750" t="s">
        <v>1393</v>
      </c>
      <c r="F23" s="748" t="s">
        <v>1396</v>
      </c>
      <c r="G23" s="755">
        <v>269836</v>
      </c>
      <c r="H23" s="752">
        <v>0.05</v>
      </c>
      <c r="I23" s="753">
        <v>0</v>
      </c>
      <c r="J23" s="753">
        <v>0</v>
      </c>
      <c r="K23" s="754" t="s">
        <v>1326</v>
      </c>
      <c r="L23" s="754" t="s">
        <v>1327</v>
      </c>
      <c r="M23" s="751">
        <v>284034</v>
      </c>
      <c r="N23" s="753"/>
      <c r="O23" s="753"/>
      <c r="P23" s="755"/>
      <c r="Q23" s="754"/>
      <c r="R23" s="754"/>
      <c r="S23" s="755"/>
      <c r="T23" s="753"/>
      <c r="U23" s="753"/>
      <c r="V23" s="747"/>
      <c r="W23" s="310"/>
    </row>
    <row r="24" spans="1:23" ht="180.75" customHeight="1">
      <c r="A24" s="717">
        <v>15</v>
      </c>
      <c r="B24" s="718" t="s">
        <v>1397</v>
      </c>
      <c r="C24" s="719" t="s">
        <v>1398</v>
      </c>
      <c r="D24" s="720" t="s">
        <v>1399</v>
      </c>
      <c r="E24" s="757" t="s">
        <v>1400</v>
      </c>
      <c r="F24" s="720" t="s">
        <v>1330</v>
      </c>
      <c r="G24" s="726">
        <v>7000000</v>
      </c>
      <c r="H24" s="723">
        <v>0.05</v>
      </c>
      <c r="I24" s="415">
        <v>0</v>
      </c>
      <c r="J24" s="415">
        <v>0</v>
      </c>
      <c r="K24" s="725" t="s">
        <v>123</v>
      </c>
      <c r="L24" s="725" t="s">
        <v>123</v>
      </c>
      <c r="M24" s="726" t="s">
        <v>123</v>
      </c>
      <c r="N24" s="725"/>
      <c r="O24" s="725"/>
      <c r="P24" s="726"/>
      <c r="Q24" s="725"/>
      <c r="R24" s="725"/>
      <c r="S24" s="726"/>
      <c r="T24" s="415" t="s">
        <v>1330</v>
      </c>
      <c r="U24" s="415"/>
      <c r="V24" s="747" t="s">
        <v>1401</v>
      </c>
      <c r="W24" s="310"/>
    </row>
    <row r="25" spans="1:23" ht="180.75" customHeight="1">
      <c r="A25" s="717">
        <v>16</v>
      </c>
      <c r="B25" s="718" t="s">
        <v>1348</v>
      </c>
      <c r="C25" s="728" t="s">
        <v>1365</v>
      </c>
      <c r="D25" s="720" t="s">
        <v>1402</v>
      </c>
      <c r="E25" s="758" t="s">
        <v>1403</v>
      </c>
      <c r="F25" s="720" t="s">
        <v>1404</v>
      </c>
      <c r="G25" s="726">
        <v>257500</v>
      </c>
      <c r="H25" s="723">
        <v>0.05</v>
      </c>
      <c r="I25" s="415">
        <v>0</v>
      </c>
      <c r="J25" s="415">
        <v>0</v>
      </c>
      <c r="K25" s="725"/>
      <c r="L25" s="725"/>
      <c r="M25" s="742"/>
      <c r="N25" s="725" t="s">
        <v>123</v>
      </c>
      <c r="O25" s="725" t="s">
        <v>123</v>
      </c>
      <c r="P25" s="726" t="s">
        <v>123</v>
      </c>
      <c r="Q25" s="725" t="s">
        <v>123</v>
      </c>
      <c r="R25" s="725" t="s">
        <v>123</v>
      </c>
      <c r="S25" s="726" t="s">
        <v>123</v>
      </c>
      <c r="T25" s="415" t="s">
        <v>1330</v>
      </c>
      <c r="U25" s="415"/>
      <c r="V25" s="747" t="s">
        <v>1405</v>
      </c>
      <c r="W25" s="310"/>
    </row>
    <row r="26" spans="1:23" ht="180.75" customHeight="1">
      <c r="A26" s="717">
        <v>18</v>
      </c>
      <c r="B26" s="718" t="s">
        <v>1406</v>
      </c>
      <c r="C26" s="719" t="s">
        <v>1407</v>
      </c>
      <c r="D26" s="759" t="s">
        <v>1408</v>
      </c>
      <c r="E26" s="760" t="s">
        <v>1409</v>
      </c>
      <c r="F26" s="415" t="s">
        <v>1410</v>
      </c>
      <c r="G26" s="726">
        <v>206000</v>
      </c>
      <c r="H26" s="723">
        <v>0.05</v>
      </c>
      <c r="I26" s="415">
        <v>0</v>
      </c>
      <c r="J26" s="415">
        <v>0</v>
      </c>
      <c r="K26" s="725" t="s">
        <v>123</v>
      </c>
      <c r="L26" s="725" t="s">
        <v>123</v>
      </c>
      <c r="M26" s="742" t="s">
        <v>123</v>
      </c>
      <c r="N26" s="725"/>
      <c r="O26" s="725"/>
      <c r="P26" s="742"/>
      <c r="Q26" s="725"/>
      <c r="R26" s="725"/>
      <c r="S26" s="742"/>
      <c r="T26" s="415" t="s">
        <v>1330</v>
      </c>
      <c r="U26" s="415"/>
      <c r="V26" s="747" t="s">
        <v>1411</v>
      </c>
      <c r="W26" s="310"/>
    </row>
    <row r="27" spans="1:23" ht="180.75" customHeight="1">
      <c r="A27" s="717">
        <v>19</v>
      </c>
      <c r="B27" s="401" t="s">
        <v>1406</v>
      </c>
      <c r="C27" s="761" t="s">
        <v>1412</v>
      </c>
      <c r="D27" s="762" t="s">
        <v>1413</v>
      </c>
      <c r="E27" s="763" t="s">
        <v>1414</v>
      </c>
      <c r="F27" s="720" t="s">
        <v>1330</v>
      </c>
      <c r="G27" s="726">
        <v>158200</v>
      </c>
      <c r="H27" s="723">
        <v>0.05</v>
      </c>
      <c r="I27" s="415">
        <v>0</v>
      </c>
      <c r="J27" s="415">
        <v>0</v>
      </c>
      <c r="K27" s="725"/>
      <c r="L27" s="725"/>
      <c r="M27" s="726"/>
      <c r="N27" s="725" t="s">
        <v>123</v>
      </c>
      <c r="O27" s="725" t="s">
        <v>123</v>
      </c>
      <c r="P27" s="726" t="s">
        <v>123</v>
      </c>
      <c r="Q27" s="725" t="s">
        <v>123</v>
      </c>
      <c r="R27" s="725" t="s">
        <v>123</v>
      </c>
      <c r="S27" s="726" t="s">
        <v>123</v>
      </c>
      <c r="T27" s="415" t="s">
        <v>1330</v>
      </c>
      <c r="U27" s="415"/>
      <c r="V27" s="747" t="s">
        <v>1415</v>
      </c>
      <c r="W27" s="310"/>
    </row>
    <row r="28" spans="1:23" ht="51" customHeight="1">
      <c r="A28" s="717"/>
      <c r="B28" s="764"/>
      <c r="C28" s="765"/>
      <c r="D28" s="766"/>
      <c r="E28" s="767"/>
      <c r="F28" s="720"/>
      <c r="G28" s="726"/>
      <c r="H28" s="723"/>
      <c r="I28" s="415"/>
      <c r="J28" s="415"/>
      <c r="K28" s="725"/>
      <c r="L28" s="725"/>
      <c r="M28" s="726"/>
      <c r="N28" s="725"/>
      <c r="O28" s="725"/>
      <c r="P28" s="726"/>
      <c r="Q28" s="725"/>
      <c r="R28" s="725"/>
      <c r="S28" s="733"/>
      <c r="T28" s="415"/>
      <c r="U28" s="415"/>
      <c r="V28" s="747"/>
      <c r="W28" s="310"/>
    </row>
    <row r="29" spans="1:23" ht="111.75" customHeight="1">
      <c r="A29" s="717"/>
      <c r="B29" s="401"/>
      <c r="C29" s="402"/>
      <c r="D29" s="768" t="s">
        <v>123</v>
      </c>
      <c r="E29" s="392"/>
      <c r="F29" s="392"/>
      <c r="G29" s="392"/>
      <c r="H29" s="392"/>
      <c r="I29" s="392"/>
      <c r="J29" s="392"/>
      <c r="K29" s="769"/>
      <c r="L29" s="769"/>
      <c r="M29" s="742"/>
      <c r="N29" s="769"/>
      <c r="O29" s="769"/>
      <c r="P29" s="769"/>
      <c r="Q29" s="769"/>
      <c r="R29" s="769"/>
      <c r="S29" s="769"/>
      <c r="T29" s="392"/>
      <c r="U29" s="392"/>
      <c r="V29" s="770"/>
      <c r="W29" s="310"/>
    </row>
    <row r="30" spans="1:23" ht="111.75" customHeight="1">
      <c r="A30" s="717"/>
      <c r="B30" s="401"/>
      <c r="C30" s="402"/>
      <c r="D30" s="768" t="s">
        <v>123</v>
      </c>
      <c r="E30" s="392"/>
      <c r="F30" s="392"/>
      <c r="G30" s="392"/>
      <c r="H30" s="392"/>
      <c r="I30" s="392"/>
      <c r="J30" s="392"/>
      <c r="K30" s="769"/>
      <c r="L30" s="769"/>
      <c r="M30" s="742"/>
      <c r="N30" s="769"/>
      <c r="O30" s="769"/>
      <c r="P30" s="769"/>
      <c r="Q30" s="769"/>
      <c r="R30" s="769"/>
      <c r="S30" s="769"/>
      <c r="T30" s="392"/>
      <c r="U30" s="392"/>
      <c r="V30" s="770"/>
      <c r="W30" s="310"/>
    </row>
    <row r="31" spans="1:23" ht="111.75" customHeight="1">
      <c r="A31" s="717"/>
      <c r="B31" s="401"/>
      <c r="C31" s="402"/>
      <c r="D31" s="768" t="s">
        <v>123</v>
      </c>
      <c r="E31" s="392"/>
      <c r="F31" s="392"/>
      <c r="G31" s="392"/>
      <c r="H31" s="392"/>
      <c r="I31" s="392"/>
      <c r="J31" s="392"/>
      <c r="K31" s="769"/>
      <c r="L31" s="769"/>
      <c r="M31" s="742"/>
      <c r="N31" s="769"/>
      <c r="O31" s="769"/>
      <c r="P31" s="769"/>
      <c r="Q31" s="769"/>
      <c r="R31" s="769"/>
      <c r="S31" s="769"/>
      <c r="T31" s="392"/>
      <c r="U31" s="392"/>
      <c r="V31" s="770"/>
      <c r="W31" s="310"/>
    </row>
    <row r="32" spans="1:23" ht="111.75" customHeight="1">
      <c r="A32" s="717"/>
      <c r="B32" s="771"/>
      <c r="C32" s="402"/>
      <c r="D32" s="768" t="s">
        <v>123</v>
      </c>
      <c r="E32" s="392"/>
      <c r="F32" s="392"/>
      <c r="G32" s="392"/>
      <c r="H32" s="392"/>
      <c r="I32" s="392"/>
      <c r="J32" s="392"/>
      <c r="K32" s="769"/>
      <c r="L32" s="769"/>
      <c r="M32" s="772"/>
      <c r="N32" s="769"/>
      <c r="O32" s="769"/>
      <c r="P32" s="769"/>
      <c r="Q32" s="769"/>
      <c r="R32" s="769"/>
      <c r="S32" s="769"/>
      <c r="T32" s="392"/>
      <c r="U32" s="392"/>
      <c r="V32" s="770"/>
      <c r="W32" s="310"/>
    </row>
    <row r="33" spans="1:23" ht="78" customHeight="1">
      <c r="A33" s="717"/>
      <c r="B33" s="771"/>
      <c r="C33" s="773" t="s">
        <v>123</v>
      </c>
      <c r="D33" s="768" t="s">
        <v>123</v>
      </c>
      <c r="E33" s="392"/>
      <c r="F33" s="392"/>
      <c r="G33" s="392"/>
      <c r="H33" s="392"/>
      <c r="I33" s="392"/>
      <c r="J33" s="392"/>
      <c r="K33" s="769"/>
      <c r="L33" s="769"/>
      <c r="M33" s="742"/>
      <c r="N33" s="769"/>
      <c r="O33" s="769"/>
      <c r="P33" s="769"/>
      <c r="Q33" s="769"/>
      <c r="R33" s="769"/>
      <c r="S33" s="769"/>
      <c r="T33" s="392"/>
      <c r="U33" s="392"/>
      <c r="V33" s="770"/>
      <c r="W33" s="310"/>
    </row>
    <row r="34" spans="1:23" ht="48.75" customHeight="1">
      <c r="A34" s="717"/>
      <c r="B34" s="771"/>
      <c r="C34" s="774" t="s">
        <v>123</v>
      </c>
      <c r="D34" s="392"/>
      <c r="E34" s="392"/>
      <c r="F34" s="392"/>
      <c r="G34" s="392"/>
      <c r="H34" s="392"/>
      <c r="I34" s="392"/>
      <c r="J34" s="392"/>
      <c r="K34" s="769"/>
      <c r="L34" s="769"/>
      <c r="M34" s="769"/>
      <c r="N34" s="769"/>
      <c r="O34" s="769"/>
      <c r="P34" s="769"/>
      <c r="Q34" s="769"/>
      <c r="R34" s="769"/>
      <c r="S34" s="769"/>
      <c r="T34" s="392"/>
      <c r="U34" s="392"/>
      <c r="V34" s="770"/>
      <c r="W34" s="310"/>
    </row>
    <row r="35" spans="1:23" ht="75" customHeight="1">
      <c r="A35" s="717"/>
      <c r="B35" s="775"/>
      <c r="C35" s="773" t="s">
        <v>123</v>
      </c>
      <c r="D35" s="776" t="s">
        <v>123</v>
      </c>
      <c r="E35" s="392"/>
      <c r="F35" s="392"/>
      <c r="G35" s="777" t="s">
        <v>123</v>
      </c>
      <c r="H35" s="777"/>
      <c r="I35" s="386"/>
      <c r="J35" s="386"/>
      <c r="K35" s="778"/>
      <c r="L35" s="778"/>
      <c r="M35" s="778"/>
      <c r="N35" s="778"/>
      <c r="O35" s="778"/>
      <c r="P35" s="779"/>
      <c r="Q35" s="769"/>
      <c r="R35" s="769"/>
      <c r="S35" s="769"/>
      <c r="T35" s="777"/>
      <c r="U35" s="392"/>
      <c r="V35" s="770"/>
      <c r="W35" s="310"/>
    </row>
    <row r="36" spans="1:23" ht="83.25" customHeight="1">
      <c r="A36" s="717"/>
      <c r="B36" s="401" t="s">
        <v>123</v>
      </c>
      <c r="C36" s="780"/>
      <c r="D36" s="781" t="s">
        <v>123</v>
      </c>
      <c r="E36" s="392"/>
      <c r="F36" s="392"/>
      <c r="G36" s="777" t="s">
        <v>123</v>
      </c>
      <c r="H36" s="777"/>
      <c r="I36" s="386"/>
      <c r="J36" s="386"/>
      <c r="K36" s="778"/>
      <c r="L36" s="778"/>
      <c r="M36" s="779"/>
      <c r="N36" s="779"/>
      <c r="O36" s="778"/>
      <c r="P36" s="779"/>
      <c r="Q36" s="769"/>
      <c r="R36" s="769"/>
      <c r="S36" s="769"/>
      <c r="T36" s="777"/>
      <c r="U36" s="392"/>
      <c r="V36" s="770"/>
      <c r="W36" s="310"/>
    </row>
    <row r="37" spans="1:23" ht="75.75" customHeight="1">
      <c r="A37" s="717"/>
      <c r="B37" s="401"/>
      <c r="C37" s="782" t="s">
        <v>123</v>
      </c>
      <c r="D37" s="415"/>
      <c r="E37" s="392"/>
      <c r="F37" s="392"/>
      <c r="G37" s="392"/>
      <c r="H37" s="392"/>
      <c r="I37" s="392"/>
      <c r="J37" s="392"/>
      <c r="K37" s="769"/>
      <c r="L37" s="769"/>
      <c r="M37" s="769"/>
      <c r="N37" s="769"/>
      <c r="O37" s="769"/>
      <c r="P37" s="769"/>
      <c r="Q37" s="769"/>
      <c r="R37" s="769"/>
      <c r="S37" s="769"/>
      <c r="T37" s="386"/>
      <c r="U37" s="392"/>
      <c r="V37" s="770"/>
      <c r="W37" s="310"/>
    </row>
    <row r="38" spans="1:23" ht="63.75" customHeight="1">
      <c r="A38" s="717"/>
      <c r="B38" s="401"/>
      <c r="C38" s="402" t="s">
        <v>123</v>
      </c>
      <c r="D38" s="392"/>
      <c r="E38" s="392"/>
      <c r="F38" s="392"/>
      <c r="G38" s="392"/>
      <c r="H38" s="392"/>
      <c r="I38" s="392"/>
      <c r="J38" s="392"/>
      <c r="K38" s="769"/>
      <c r="L38" s="769"/>
      <c r="M38" s="769"/>
      <c r="N38" s="769"/>
      <c r="O38" s="769"/>
      <c r="P38" s="769"/>
      <c r="Q38" s="769"/>
      <c r="R38" s="769"/>
      <c r="S38" s="769"/>
      <c r="T38" s="777"/>
      <c r="U38" s="392"/>
      <c r="V38" s="770"/>
      <c r="W38" s="310"/>
    </row>
    <row r="39" spans="1:23" ht="84" customHeight="1">
      <c r="A39" s="717"/>
      <c r="B39" s="401"/>
      <c r="C39" s="773" t="s">
        <v>123</v>
      </c>
      <c r="D39" s="781" t="s">
        <v>123</v>
      </c>
      <c r="E39" s="392"/>
      <c r="F39" s="392"/>
      <c r="G39" s="392"/>
      <c r="H39" s="392"/>
      <c r="I39" s="392"/>
      <c r="J39" s="392"/>
      <c r="K39" s="769"/>
      <c r="L39" s="769"/>
      <c r="M39" s="783"/>
      <c r="N39" s="784"/>
      <c r="O39" s="784"/>
      <c r="P39" s="783"/>
      <c r="Q39" s="769"/>
      <c r="R39" s="769"/>
      <c r="S39" s="769"/>
      <c r="T39" s="777"/>
      <c r="U39" s="392"/>
      <c r="V39" s="770"/>
      <c r="W39" s="310"/>
    </row>
    <row r="40" spans="1:23" ht="84" customHeight="1">
      <c r="A40" s="717"/>
      <c r="B40" s="401"/>
      <c r="C40" s="780"/>
      <c r="D40" s="781" t="s">
        <v>123</v>
      </c>
      <c r="E40" s="392"/>
      <c r="F40" s="392"/>
      <c r="G40" s="392"/>
      <c r="H40" s="392"/>
      <c r="I40" s="392"/>
      <c r="J40" s="392"/>
      <c r="K40" s="769"/>
      <c r="L40" s="769"/>
      <c r="M40" s="783"/>
      <c r="N40" s="784"/>
      <c r="O40" s="784"/>
      <c r="P40" s="783"/>
      <c r="Q40" s="769"/>
      <c r="R40" s="769"/>
      <c r="S40" s="769"/>
      <c r="T40" s="785"/>
      <c r="U40" s="392"/>
      <c r="V40" s="770"/>
      <c r="W40" s="310"/>
    </row>
    <row r="41" spans="1:23" ht="63.75" customHeight="1">
      <c r="A41" s="717"/>
      <c r="B41" s="401"/>
      <c r="C41" s="384" t="s">
        <v>123</v>
      </c>
      <c r="D41" s="392"/>
      <c r="E41" s="392"/>
      <c r="F41" s="392"/>
      <c r="G41" s="392"/>
      <c r="H41" s="392"/>
      <c r="I41" s="392"/>
      <c r="J41" s="392"/>
      <c r="K41" s="769"/>
      <c r="L41" s="769"/>
      <c r="M41" s="769"/>
      <c r="N41" s="769"/>
      <c r="O41" s="769"/>
      <c r="P41" s="769"/>
      <c r="Q41" s="769"/>
      <c r="R41" s="769"/>
      <c r="S41" s="769"/>
      <c r="T41" s="392"/>
      <c r="U41" s="392"/>
      <c r="V41" s="770"/>
      <c r="W41" s="310"/>
    </row>
    <row r="42" spans="1:23" ht="27" customHeight="1">
      <c r="A42" s="717"/>
      <c r="B42" s="401"/>
      <c r="C42" s="402" t="s">
        <v>123</v>
      </c>
      <c r="D42" s="392"/>
      <c r="E42" s="392"/>
      <c r="F42" s="392"/>
      <c r="G42" s="392"/>
      <c r="H42" s="392"/>
      <c r="I42" s="392"/>
      <c r="J42" s="392"/>
      <c r="K42" s="769"/>
      <c r="L42" s="769"/>
      <c r="M42" s="769"/>
      <c r="N42" s="769"/>
      <c r="O42" s="769"/>
      <c r="P42" s="769"/>
      <c r="Q42" s="769"/>
      <c r="R42" s="769"/>
      <c r="S42" s="769"/>
      <c r="T42" s="392"/>
      <c r="U42" s="392"/>
      <c r="V42" s="770"/>
      <c r="W42" s="310"/>
    </row>
    <row r="43" spans="1:23" ht="51.75" customHeight="1">
      <c r="A43" s="717"/>
      <c r="B43" s="401"/>
      <c r="C43" s="402" t="s">
        <v>123</v>
      </c>
      <c r="D43" s="392"/>
      <c r="E43" s="392"/>
      <c r="F43" s="392"/>
      <c r="G43" s="392"/>
      <c r="H43" s="392"/>
      <c r="I43" s="392"/>
      <c r="J43" s="392"/>
      <c r="K43" s="769"/>
      <c r="L43" s="769"/>
      <c r="M43" s="769"/>
      <c r="N43" s="769"/>
      <c r="O43" s="769"/>
      <c r="P43" s="769"/>
      <c r="Q43" s="769"/>
      <c r="R43" s="769"/>
      <c r="S43" s="769"/>
      <c r="T43" s="392"/>
      <c r="U43" s="392"/>
      <c r="V43" s="770"/>
      <c r="W43" s="310"/>
    </row>
    <row r="44" spans="1:23" ht="55.5" customHeight="1">
      <c r="A44" s="717"/>
      <c r="B44" s="401"/>
      <c r="C44" s="402" t="s">
        <v>123</v>
      </c>
      <c r="D44" s="392"/>
      <c r="E44" s="392"/>
      <c r="F44" s="392"/>
      <c r="G44" s="392"/>
      <c r="H44" s="392"/>
      <c r="I44" s="392"/>
      <c r="J44" s="392"/>
      <c r="K44" s="769"/>
      <c r="L44" s="769"/>
      <c r="M44" s="769"/>
      <c r="N44" s="769"/>
      <c r="O44" s="769"/>
      <c r="P44" s="769"/>
      <c r="Q44" s="769"/>
      <c r="R44" s="769"/>
      <c r="S44" s="769"/>
      <c r="T44" s="392"/>
      <c r="U44" s="392"/>
      <c r="V44" s="770"/>
      <c r="W44" s="310"/>
    </row>
    <row r="45" spans="1:23" ht="72.75" customHeight="1">
      <c r="A45" s="717"/>
      <c r="B45" s="401" t="s">
        <v>123</v>
      </c>
      <c r="C45" s="402" t="s">
        <v>123</v>
      </c>
      <c r="D45" s="392"/>
      <c r="E45" s="392"/>
      <c r="F45" s="392"/>
      <c r="G45" s="392"/>
      <c r="H45" s="392"/>
      <c r="I45" s="392"/>
      <c r="J45" s="392"/>
      <c r="K45" s="769"/>
      <c r="L45" s="769"/>
      <c r="M45" s="769"/>
      <c r="N45" s="769"/>
      <c r="O45" s="769"/>
      <c r="P45" s="769"/>
      <c r="Q45" s="769"/>
      <c r="R45" s="769"/>
      <c r="S45" s="769"/>
      <c r="T45" s="392"/>
      <c r="U45" s="392"/>
      <c r="V45" s="770"/>
      <c r="W45" s="310"/>
    </row>
    <row r="46" spans="1:23" ht="67.5" customHeight="1">
      <c r="A46" s="786">
        <v>1</v>
      </c>
      <c r="B46" s="439"/>
      <c r="C46" s="392"/>
      <c r="D46" s="392"/>
      <c r="E46" s="392"/>
      <c r="F46" s="392"/>
      <c r="G46" s="392"/>
      <c r="H46" s="392"/>
      <c r="I46" s="392"/>
      <c r="J46" s="392"/>
      <c r="K46" s="769"/>
      <c r="L46" s="769"/>
      <c r="M46" s="769"/>
      <c r="N46" s="769"/>
      <c r="O46" s="769"/>
      <c r="P46" s="769"/>
      <c r="Q46" s="769"/>
      <c r="R46" s="769"/>
      <c r="S46" s="769"/>
      <c r="T46" s="392"/>
      <c r="U46" s="392"/>
      <c r="V46" s="770"/>
      <c r="W46" s="310"/>
    </row>
    <row r="47" spans="1:23" ht="114" customHeight="1">
      <c r="A47" s="786">
        <v>2</v>
      </c>
      <c r="B47" s="439"/>
      <c r="C47" s="439"/>
      <c r="D47" s="787"/>
      <c r="E47" s="439"/>
      <c r="F47" s="439"/>
      <c r="G47" s="439" t="s">
        <v>123</v>
      </c>
      <c r="H47" s="439"/>
      <c r="I47" s="439"/>
      <c r="J47" s="439"/>
      <c r="K47" s="439"/>
      <c r="L47" s="439"/>
      <c r="M47" s="788"/>
      <c r="N47" s="439"/>
      <c r="O47" s="439"/>
      <c r="P47" s="789"/>
      <c r="Q47" s="439"/>
      <c r="R47" s="439"/>
      <c r="S47" s="789"/>
      <c r="T47" s="439"/>
      <c r="U47" s="439"/>
      <c r="V47" s="439"/>
      <c r="W47" s="310"/>
    </row>
    <row r="48" spans="1:23" ht="64.5" customHeight="1">
      <c r="A48" s="786">
        <v>3</v>
      </c>
      <c r="B48" s="439"/>
      <c r="C48" s="439"/>
      <c r="D48" s="790"/>
      <c r="E48" s="439"/>
      <c r="F48" s="439"/>
      <c r="G48" s="439"/>
      <c r="H48" s="439"/>
      <c r="I48" s="439"/>
      <c r="J48" s="439"/>
      <c r="K48" s="439"/>
      <c r="L48" s="439"/>
      <c r="M48" s="788"/>
      <c r="N48" s="439"/>
      <c r="O48" s="439"/>
      <c r="P48" s="788"/>
      <c r="Q48" s="439"/>
      <c r="R48" s="439"/>
      <c r="S48" s="789"/>
      <c r="T48" s="439"/>
      <c r="U48" s="439"/>
      <c r="V48" s="439"/>
      <c r="W48" s="310"/>
    </row>
    <row r="49" spans="1:23" ht="49.5" customHeight="1">
      <c r="A49" s="786">
        <v>4</v>
      </c>
      <c r="B49" s="439"/>
      <c r="C49" s="439"/>
      <c r="D49" s="791"/>
      <c r="E49" s="439"/>
      <c r="F49" s="439"/>
      <c r="G49" s="439"/>
      <c r="H49" s="439"/>
      <c r="I49" s="439"/>
      <c r="J49" s="439"/>
      <c r="K49" s="439"/>
      <c r="L49" s="439"/>
      <c r="M49" s="788"/>
      <c r="N49" s="439"/>
      <c r="O49" s="439"/>
      <c r="P49" s="788"/>
      <c r="Q49" s="439"/>
      <c r="R49" s="439"/>
      <c r="S49" s="789"/>
      <c r="T49" s="439"/>
      <c r="U49" s="439"/>
      <c r="V49" s="439"/>
      <c r="W49" s="310"/>
    </row>
    <row r="50" spans="1:23" ht="85.5" customHeight="1">
      <c r="A50" s="786">
        <v>5</v>
      </c>
      <c r="B50" s="439"/>
      <c r="C50" s="439"/>
      <c r="D50" s="776"/>
      <c r="E50" s="439"/>
      <c r="F50" s="439"/>
      <c r="G50" s="439"/>
      <c r="H50" s="439"/>
      <c r="I50" s="439"/>
      <c r="J50" s="439"/>
      <c r="K50" s="439"/>
      <c r="L50" s="439"/>
      <c r="M50" s="792"/>
      <c r="N50" s="439"/>
      <c r="O50" s="439"/>
      <c r="P50" s="788"/>
      <c r="Q50" s="439"/>
      <c r="R50" s="439"/>
      <c r="S50" s="789"/>
      <c r="T50" s="439"/>
      <c r="U50" s="439"/>
      <c r="V50" s="439"/>
      <c r="W50" s="310"/>
    </row>
    <row r="51" spans="1:23" ht="72" customHeight="1">
      <c r="A51" s="786">
        <v>6</v>
      </c>
      <c r="B51" s="439"/>
      <c r="C51" s="439"/>
      <c r="D51" s="776"/>
      <c r="E51" s="439"/>
      <c r="F51" s="439"/>
      <c r="G51" s="439"/>
      <c r="H51" s="439"/>
      <c r="I51" s="439"/>
      <c r="J51" s="439"/>
      <c r="K51" s="439"/>
      <c r="L51" s="439"/>
      <c r="M51" s="788"/>
      <c r="N51" s="439"/>
      <c r="O51" s="439"/>
      <c r="P51" s="788"/>
      <c r="Q51" s="439"/>
      <c r="R51" s="439"/>
      <c r="S51" s="789"/>
      <c r="T51" s="439"/>
      <c r="U51" s="439"/>
      <c r="V51" s="439"/>
      <c r="W51" s="310"/>
    </row>
    <row r="52" spans="1:23" ht="45.75" customHeight="1">
      <c r="A52" s="786">
        <v>7</v>
      </c>
      <c r="B52" s="439"/>
      <c r="C52" s="439"/>
      <c r="D52" s="790"/>
      <c r="E52" s="439"/>
      <c r="F52" s="439"/>
      <c r="G52" s="439"/>
      <c r="H52" s="439"/>
      <c r="I52" s="439"/>
      <c r="J52" s="439"/>
      <c r="K52" s="439"/>
      <c r="L52" s="439"/>
      <c r="M52" s="788"/>
      <c r="N52" s="439"/>
      <c r="O52" s="439"/>
      <c r="P52" s="788"/>
      <c r="Q52" s="439"/>
      <c r="R52" s="439"/>
      <c r="S52" s="788"/>
      <c r="T52" s="439"/>
      <c r="U52" s="439"/>
      <c r="V52" s="439"/>
      <c r="W52" s="310"/>
    </row>
    <row r="53" spans="1:23" ht="45.75" customHeight="1">
      <c r="A53" s="786">
        <v>8</v>
      </c>
      <c r="B53" s="439"/>
      <c r="C53" s="439"/>
      <c r="D53" s="790"/>
      <c r="E53" s="439"/>
      <c r="F53" s="439"/>
      <c r="G53" s="439"/>
      <c r="H53" s="439"/>
      <c r="I53" s="439"/>
      <c r="J53" s="439"/>
      <c r="K53" s="439"/>
      <c r="L53" s="439"/>
      <c r="M53" s="788"/>
      <c r="N53" s="439"/>
      <c r="O53" s="439"/>
      <c r="P53" s="788"/>
      <c r="Q53" s="439"/>
      <c r="R53" s="439"/>
      <c r="S53" s="788"/>
      <c r="T53" s="439"/>
      <c r="U53" s="439"/>
      <c r="V53" s="439"/>
      <c r="W53" s="310"/>
    </row>
    <row r="54" spans="1:23" ht="63.75" customHeight="1">
      <c r="A54" s="786">
        <v>9</v>
      </c>
      <c r="B54" s="439"/>
      <c r="C54" s="439"/>
      <c r="D54" s="790"/>
      <c r="E54" s="439"/>
      <c r="F54" s="439"/>
      <c r="G54" s="439" t="s">
        <v>123</v>
      </c>
      <c r="H54" s="439"/>
      <c r="I54" s="439"/>
      <c r="J54" s="439"/>
      <c r="K54" s="439"/>
      <c r="L54" s="439"/>
      <c r="M54" s="788"/>
      <c r="N54" s="439"/>
      <c r="O54" s="439"/>
      <c r="P54" s="788"/>
      <c r="Q54" s="439"/>
      <c r="R54" s="439"/>
      <c r="S54" s="789"/>
      <c r="T54" s="439"/>
      <c r="U54" s="439"/>
      <c r="V54" s="439"/>
      <c r="W54" s="310"/>
    </row>
    <row r="55" spans="1:23" ht="51.75" customHeight="1">
      <c r="A55" s="786">
        <v>10</v>
      </c>
      <c r="B55" s="439"/>
      <c r="C55" s="439"/>
      <c r="D55" s="790"/>
      <c r="E55" s="439"/>
      <c r="F55" s="439"/>
      <c r="G55" s="439"/>
      <c r="H55" s="439"/>
      <c r="I55" s="439"/>
      <c r="J55" s="439"/>
      <c r="K55" s="439"/>
      <c r="L55" s="439"/>
      <c r="M55" s="788"/>
      <c r="N55" s="439"/>
      <c r="O55" s="439"/>
      <c r="P55" s="788"/>
      <c r="Q55" s="439"/>
      <c r="R55" s="439"/>
      <c r="S55" s="789"/>
      <c r="T55" s="439"/>
      <c r="U55" s="439"/>
      <c r="V55" s="439"/>
      <c r="W55" s="310"/>
    </row>
    <row r="56" spans="1:23" ht="76.5" customHeight="1">
      <c r="A56" s="786">
        <v>11</v>
      </c>
      <c r="B56" s="439"/>
      <c r="C56" s="439"/>
      <c r="D56" s="790"/>
      <c r="E56" s="439"/>
      <c r="F56" s="439"/>
      <c r="G56" s="439"/>
      <c r="H56" s="439"/>
      <c r="I56" s="439"/>
      <c r="J56" s="439"/>
      <c r="K56" s="439"/>
      <c r="L56" s="439"/>
      <c r="M56" s="788"/>
      <c r="N56" s="439"/>
      <c r="O56" s="439"/>
      <c r="P56" s="788"/>
      <c r="Q56" s="439"/>
      <c r="R56" s="439"/>
      <c r="S56" s="789"/>
      <c r="T56" s="439"/>
      <c r="U56" s="439"/>
      <c r="V56" s="439"/>
      <c r="W56" s="310"/>
    </row>
    <row r="57" spans="1:23" ht="103.5" customHeight="1">
      <c r="A57" s="786">
        <v>12</v>
      </c>
      <c r="B57" s="439"/>
      <c r="C57" s="439"/>
      <c r="D57" s="793"/>
      <c r="E57" s="439"/>
      <c r="F57" s="439"/>
      <c r="G57" s="439"/>
      <c r="H57" s="439"/>
      <c r="I57" s="439"/>
      <c r="J57" s="439"/>
      <c r="K57" s="439"/>
      <c r="L57" s="439"/>
      <c r="M57" s="788"/>
      <c r="N57" s="439"/>
      <c r="O57" s="439"/>
      <c r="P57" s="788"/>
      <c r="Q57" s="439"/>
      <c r="R57" s="439"/>
      <c r="S57" s="789"/>
      <c r="T57" s="439"/>
      <c r="U57" s="439"/>
      <c r="V57" s="439"/>
      <c r="W57" s="310"/>
    </row>
    <row r="58" spans="1:23" ht="60.75" customHeight="1">
      <c r="A58" s="786">
        <v>13</v>
      </c>
      <c r="B58" s="439"/>
      <c r="C58" s="439"/>
      <c r="D58" s="793"/>
      <c r="E58" s="439"/>
      <c r="F58" s="439"/>
      <c r="G58" s="439"/>
      <c r="H58" s="439"/>
      <c r="I58" s="439"/>
      <c r="J58" s="439"/>
      <c r="K58" s="439"/>
      <c r="L58" s="439"/>
      <c r="M58" s="788"/>
      <c r="N58" s="439"/>
      <c r="O58" s="439"/>
      <c r="P58" s="788"/>
      <c r="Q58" s="439"/>
      <c r="R58" s="439"/>
      <c r="S58" s="788"/>
      <c r="T58" s="439"/>
      <c r="U58" s="439"/>
      <c r="V58" s="439"/>
      <c r="W58" s="310"/>
    </row>
    <row r="59" spans="1:23" ht="95.25" customHeight="1">
      <c r="A59" s="786">
        <v>14</v>
      </c>
      <c r="B59" s="439"/>
      <c r="C59" s="439"/>
      <c r="D59" s="793"/>
      <c r="E59" s="439"/>
      <c r="F59" s="439"/>
      <c r="G59" s="439"/>
      <c r="H59" s="439"/>
      <c r="I59" s="439"/>
      <c r="J59" s="439"/>
      <c r="K59" s="439"/>
      <c r="L59" s="439"/>
      <c r="M59" s="789"/>
      <c r="N59" s="439"/>
      <c r="O59" s="439"/>
      <c r="P59" s="788"/>
      <c r="Q59" s="439"/>
      <c r="R59" s="439"/>
      <c r="S59" s="788"/>
      <c r="T59" s="439"/>
      <c r="U59" s="439"/>
      <c r="V59" s="439"/>
      <c r="W59" s="310"/>
    </row>
    <row r="60" spans="1:23" ht="65.25" customHeight="1">
      <c r="A60" s="786">
        <v>15</v>
      </c>
      <c r="B60" s="439"/>
      <c r="C60" s="439"/>
      <c r="D60" s="790"/>
      <c r="E60" s="439"/>
      <c r="F60" s="439"/>
      <c r="G60" s="439"/>
      <c r="H60" s="439"/>
      <c r="I60" s="439"/>
      <c r="J60" s="439"/>
      <c r="K60" s="439"/>
      <c r="L60" s="439"/>
      <c r="M60" s="788"/>
      <c r="N60" s="439"/>
      <c r="O60" s="439"/>
      <c r="P60" s="789"/>
      <c r="Q60" s="439"/>
      <c r="R60" s="439"/>
      <c r="S60" s="789"/>
      <c r="T60" s="439"/>
      <c r="U60" s="439"/>
      <c r="V60" s="439"/>
      <c r="W60" s="310"/>
    </row>
    <row r="61" spans="1:23" ht="46.5" customHeight="1">
      <c r="A61" s="786">
        <v>16</v>
      </c>
      <c r="B61" s="439"/>
      <c r="C61" s="439"/>
      <c r="D61" s="790"/>
      <c r="E61" s="439"/>
      <c r="F61" s="439"/>
      <c r="G61" s="439" t="s">
        <v>123</v>
      </c>
      <c r="H61" s="439"/>
      <c r="I61" s="439"/>
      <c r="J61" s="439"/>
      <c r="K61" s="439"/>
      <c r="L61" s="439"/>
      <c r="M61" s="788"/>
      <c r="N61" s="439"/>
      <c r="O61" s="439"/>
      <c r="P61" s="789"/>
      <c r="Q61" s="439"/>
      <c r="R61" s="439"/>
      <c r="S61" s="789"/>
      <c r="T61" s="439"/>
      <c r="U61" s="439"/>
      <c r="V61" s="439"/>
      <c r="W61" s="310"/>
    </row>
    <row r="62" spans="1:23" ht="62.25" customHeight="1">
      <c r="A62" s="786">
        <v>17</v>
      </c>
      <c r="B62" s="439"/>
      <c r="C62" s="439"/>
      <c r="D62" s="790"/>
      <c r="E62" s="439"/>
      <c r="F62" s="439"/>
      <c r="G62" s="439"/>
      <c r="H62" s="439"/>
      <c r="I62" s="439"/>
      <c r="J62" s="439"/>
      <c r="K62" s="439"/>
      <c r="L62" s="439"/>
      <c r="M62" s="788"/>
      <c r="N62" s="439"/>
      <c r="O62" s="439"/>
      <c r="P62" s="788"/>
      <c r="Q62" s="439"/>
      <c r="R62" s="439"/>
      <c r="S62" s="789"/>
      <c r="T62" s="439"/>
      <c r="U62" s="439"/>
      <c r="V62" s="439"/>
      <c r="W62" s="310"/>
    </row>
    <row r="63" spans="1:23" ht="72" customHeight="1">
      <c r="A63" s="786">
        <v>18</v>
      </c>
      <c r="B63" s="439"/>
      <c r="C63" s="439"/>
      <c r="D63" s="790"/>
      <c r="E63" s="439"/>
      <c r="F63" s="439"/>
      <c r="G63" s="439"/>
      <c r="H63" s="439"/>
      <c r="I63" s="439"/>
      <c r="J63" s="439"/>
      <c r="K63" s="439"/>
      <c r="L63" s="439"/>
      <c r="M63" s="788"/>
      <c r="N63" s="439"/>
      <c r="O63" s="439"/>
      <c r="P63" s="789"/>
      <c r="Q63" s="439"/>
      <c r="R63" s="439"/>
      <c r="S63" s="789"/>
      <c r="T63" s="439"/>
      <c r="U63" s="439"/>
      <c r="V63" s="439"/>
      <c r="W63" s="310"/>
    </row>
    <row r="64" spans="1:23" ht="84.75" customHeight="1">
      <c r="A64" s="786">
        <v>19</v>
      </c>
      <c r="B64" s="439"/>
      <c r="C64" s="439"/>
      <c r="D64" s="781"/>
      <c r="E64" s="439"/>
      <c r="F64" s="439"/>
      <c r="G64" s="439"/>
      <c r="H64" s="439"/>
      <c r="I64" s="439"/>
      <c r="J64" s="439"/>
      <c r="K64" s="439"/>
      <c r="L64" s="439"/>
      <c r="M64" s="788"/>
      <c r="N64" s="439"/>
      <c r="O64" s="439"/>
      <c r="P64" s="788"/>
      <c r="Q64" s="439"/>
      <c r="R64" s="439"/>
      <c r="S64" s="789"/>
      <c r="T64" s="439"/>
      <c r="U64" s="439"/>
      <c r="V64" s="439"/>
      <c r="W64" s="310"/>
    </row>
    <row r="65" spans="1:23" ht="46.5" customHeight="1">
      <c r="A65" s="786">
        <v>20</v>
      </c>
      <c r="B65" s="439"/>
      <c r="C65" s="439"/>
      <c r="D65" s="790"/>
      <c r="E65" s="439"/>
      <c r="F65" s="439"/>
      <c r="G65" s="439"/>
      <c r="H65" s="439"/>
      <c r="I65" s="439"/>
      <c r="J65" s="439"/>
      <c r="K65" s="439"/>
      <c r="L65" s="439"/>
      <c r="M65" s="788"/>
      <c r="N65" s="439"/>
      <c r="O65" s="439"/>
      <c r="P65" s="789"/>
      <c r="Q65" s="439"/>
      <c r="R65" s="439"/>
      <c r="S65" s="789"/>
      <c r="T65" s="439"/>
      <c r="U65" s="439"/>
      <c r="V65" s="439"/>
      <c r="W65" s="310"/>
    </row>
    <row r="66" spans="1:23" ht="47.25" customHeight="1">
      <c r="A66" s="786">
        <v>21</v>
      </c>
      <c r="B66" s="439"/>
      <c r="C66" s="439"/>
      <c r="D66" s="790"/>
      <c r="E66" s="439"/>
      <c r="F66" s="439"/>
      <c r="G66" s="439"/>
      <c r="H66" s="439"/>
      <c r="I66" s="439"/>
      <c r="J66" s="439"/>
      <c r="K66" s="439"/>
      <c r="L66" s="439"/>
      <c r="M66" s="788"/>
      <c r="N66" s="439"/>
      <c r="O66" s="439"/>
      <c r="P66" s="789"/>
      <c r="Q66" s="439"/>
      <c r="R66" s="439"/>
      <c r="S66" s="789"/>
      <c r="T66" s="439"/>
      <c r="U66" s="439"/>
      <c r="V66" s="439"/>
      <c r="W66" s="310"/>
    </row>
    <row r="67" spans="1:23" ht="45" customHeight="1">
      <c r="A67" s="786"/>
      <c r="B67" s="439"/>
      <c r="C67" s="439"/>
      <c r="D67" s="790"/>
      <c r="E67" s="439"/>
      <c r="F67" s="439"/>
      <c r="G67" s="439"/>
      <c r="H67" s="439"/>
      <c r="I67" s="439"/>
      <c r="J67" s="439"/>
      <c r="K67" s="439"/>
      <c r="L67" s="439"/>
      <c r="M67" s="788"/>
      <c r="N67" s="439"/>
      <c r="O67" s="439"/>
      <c r="P67" s="789"/>
      <c r="Q67" s="439"/>
      <c r="R67" s="439"/>
      <c r="S67" s="789"/>
      <c r="T67" s="439"/>
      <c r="U67" s="439"/>
      <c r="V67" s="439"/>
      <c r="W67" s="310"/>
    </row>
    <row r="68" spans="1:23" ht="45" customHeight="1">
      <c r="A68" s="794"/>
      <c r="B68" s="439"/>
      <c r="C68" s="439"/>
      <c r="D68" s="793"/>
      <c r="E68" s="439"/>
      <c r="F68" s="439"/>
      <c r="G68" s="439"/>
      <c r="H68" s="439"/>
      <c r="I68" s="439"/>
      <c r="J68" s="439"/>
      <c r="K68" s="439"/>
      <c r="L68" s="439"/>
      <c r="M68" s="788"/>
      <c r="N68" s="439"/>
      <c r="O68" s="439"/>
      <c r="P68" s="789"/>
      <c r="Q68" s="439"/>
      <c r="R68" s="439"/>
      <c r="S68" s="789"/>
      <c r="T68" s="439"/>
      <c r="U68" s="439"/>
      <c r="V68" s="439"/>
      <c r="W68" s="310"/>
    </row>
    <row r="69" spans="1:23" ht="45" customHeight="1">
      <c r="A69" s="786">
        <v>22</v>
      </c>
      <c r="B69" s="439"/>
      <c r="C69" s="439"/>
      <c r="D69" s="439"/>
      <c r="E69" s="439"/>
      <c r="F69" s="439"/>
      <c r="G69" s="439"/>
      <c r="H69" s="439"/>
      <c r="I69" s="439"/>
      <c r="J69" s="439"/>
      <c r="K69" s="439"/>
      <c r="L69" s="439"/>
      <c r="M69" s="439"/>
      <c r="N69" s="439"/>
      <c r="O69" s="439"/>
      <c r="P69" s="439"/>
      <c r="Q69" s="439"/>
      <c r="R69" s="439"/>
      <c r="S69" s="439"/>
      <c r="T69" s="439"/>
      <c r="U69" s="439"/>
      <c r="V69" s="439"/>
      <c r="W69" s="310"/>
    </row>
    <row r="70" spans="1:23" ht="32.25" customHeight="1">
      <c r="A70" s="786">
        <v>23</v>
      </c>
      <c r="B70" s="439"/>
      <c r="C70" s="439"/>
      <c r="D70" s="439"/>
      <c r="E70" s="439"/>
      <c r="F70" s="439"/>
      <c r="G70" s="439" t="s">
        <v>123</v>
      </c>
      <c r="H70" s="439"/>
      <c r="I70" s="439"/>
      <c r="J70" s="439"/>
      <c r="K70" s="439"/>
      <c r="L70" s="439"/>
      <c r="M70" s="789"/>
      <c r="N70" s="439"/>
      <c r="O70" s="439"/>
      <c r="P70" s="789"/>
      <c r="Q70" s="439"/>
      <c r="R70" s="439"/>
      <c r="S70" s="789"/>
      <c r="T70" s="439"/>
      <c r="U70" s="439"/>
      <c r="V70" s="439"/>
      <c r="W70" s="310"/>
    </row>
    <row r="71" spans="1:23" ht="32.25" customHeight="1">
      <c r="A71" s="786">
        <v>24</v>
      </c>
      <c r="B71" s="439"/>
      <c r="C71" s="439"/>
      <c r="D71" s="439"/>
      <c r="E71" s="439"/>
      <c r="F71" s="439"/>
      <c r="G71" s="439"/>
      <c r="H71" s="439"/>
      <c r="I71" s="439"/>
      <c r="J71" s="439"/>
      <c r="K71" s="439"/>
      <c r="L71" s="439"/>
      <c r="M71" s="789"/>
      <c r="N71" s="439"/>
      <c r="O71" s="439"/>
      <c r="P71" s="789"/>
      <c r="Q71" s="439"/>
      <c r="R71" s="439"/>
      <c r="S71" s="789"/>
      <c r="T71" s="439"/>
      <c r="U71" s="439"/>
      <c r="V71" s="439"/>
      <c r="W71" s="310"/>
    </row>
    <row r="72" spans="1:23" ht="32.25" customHeight="1">
      <c r="A72" s="786">
        <v>25</v>
      </c>
      <c r="B72" s="439"/>
      <c r="C72" s="439"/>
      <c r="D72" s="439"/>
      <c r="E72" s="439"/>
      <c r="F72" s="439"/>
      <c r="G72" s="439"/>
      <c r="H72" s="439"/>
      <c r="I72" s="439"/>
      <c r="J72" s="439"/>
      <c r="K72" s="439"/>
      <c r="L72" s="439"/>
      <c r="M72" s="789"/>
      <c r="N72" s="439"/>
      <c r="O72" s="439"/>
      <c r="P72" s="789"/>
      <c r="Q72" s="439"/>
      <c r="R72" s="439"/>
      <c r="S72" s="789"/>
      <c r="T72" s="439"/>
      <c r="U72" s="439"/>
      <c r="V72" s="439"/>
      <c r="W72" s="310"/>
    </row>
    <row r="73" spans="1:23" ht="32.25" customHeight="1">
      <c r="A73" s="786">
        <v>26</v>
      </c>
      <c r="B73" s="439"/>
      <c r="C73" s="439"/>
      <c r="D73" s="439"/>
      <c r="E73" s="439"/>
      <c r="F73" s="439"/>
      <c r="G73" s="439"/>
      <c r="H73" s="439"/>
      <c r="I73" s="439"/>
      <c r="J73" s="439"/>
      <c r="K73" s="439"/>
      <c r="L73" s="439"/>
      <c r="M73" s="789"/>
      <c r="N73" s="439"/>
      <c r="O73" s="439"/>
      <c r="P73" s="789"/>
      <c r="Q73" s="439"/>
      <c r="R73" s="439"/>
      <c r="S73" s="789"/>
      <c r="T73" s="439"/>
      <c r="U73" s="439"/>
      <c r="V73" s="439"/>
      <c r="W73" s="310"/>
    </row>
    <row r="74" spans="1:23" ht="32.25" customHeight="1">
      <c r="A74" s="786">
        <v>27</v>
      </c>
      <c r="B74" s="439"/>
      <c r="C74" s="439"/>
      <c r="D74" s="439"/>
      <c r="E74" s="439"/>
      <c r="F74" s="439"/>
      <c r="G74" s="439"/>
      <c r="H74" s="439"/>
      <c r="I74" s="439"/>
      <c r="J74" s="439"/>
      <c r="K74" s="439"/>
      <c r="L74" s="439"/>
      <c r="M74" s="789"/>
      <c r="N74" s="439"/>
      <c r="O74" s="439"/>
      <c r="P74" s="789"/>
      <c r="Q74" s="439"/>
      <c r="R74" s="439"/>
      <c r="S74" s="789"/>
      <c r="T74" s="439"/>
      <c r="U74" s="439"/>
      <c r="V74" s="439"/>
      <c r="W74" s="310"/>
    </row>
    <row r="75" spans="1:23" ht="32.25" customHeight="1">
      <c r="A75" s="786">
        <v>28</v>
      </c>
      <c r="B75" s="439"/>
      <c r="C75" s="439"/>
      <c r="D75" s="439"/>
      <c r="E75" s="439"/>
      <c r="F75" s="439"/>
      <c r="G75" s="439"/>
      <c r="H75" s="439"/>
      <c r="I75" s="439"/>
      <c r="J75" s="439"/>
      <c r="K75" s="439"/>
      <c r="L75" s="439"/>
      <c r="M75" s="789"/>
      <c r="N75" s="439"/>
      <c r="O75" s="439"/>
      <c r="P75" s="789"/>
      <c r="Q75" s="439"/>
      <c r="R75" s="439"/>
      <c r="S75" s="789"/>
      <c r="T75" s="439"/>
      <c r="U75" s="439"/>
      <c r="V75" s="439"/>
      <c r="W75" s="310"/>
    </row>
    <row r="76" spans="1:23" ht="32.25" customHeight="1">
      <c r="A76" s="786">
        <v>29</v>
      </c>
      <c r="B76" s="439"/>
      <c r="C76" s="439"/>
      <c r="D76" s="439"/>
      <c r="E76" s="439"/>
      <c r="F76" s="439"/>
      <c r="G76" s="439"/>
      <c r="H76" s="439"/>
      <c r="I76" s="439"/>
      <c r="J76" s="439"/>
      <c r="K76" s="439"/>
      <c r="L76" s="439"/>
      <c r="M76" s="789"/>
      <c r="N76" s="439"/>
      <c r="O76" s="439"/>
      <c r="P76" s="789"/>
      <c r="Q76" s="439"/>
      <c r="R76" s="439"/>
      <c r="S76" s="789"/>
      <c r="T76" s="439"/>
      <c r="U76" s="439"/>
      <c r="V76" s="439"/>
      <c r="W76" s="310"/>
    </row>
    <row r="77" spans="1:23" ht="32.25" customHeight="1">
      <c r="A77" s="786">
        <v>30</v>
      </c>
      <c r="B77" s="439"/>
      <c r="C77" s="439"/>
      <c r="D77" s="439"/>
      <c r="E77" s="439"/>
      <c r="F77" s="439"/>
      <c r="G77" s="439"/>
      <c r="H77" s="439"/>
      <c r="I77" s="439"/>
      <c r="J77" s="439"/>
      <c r="K77" s="439"/>
      <c r="L77" s="439"/>
      <c r="M77" s="789"/>
      <c r="N77" s="439"/>
      <c r="O77" s="439"/>
      <c r="P77" s="789"/>
      <c r="Q77" s="439"/>
      <c r="R77" s="439"/>
      <c r="S77" s="789"/>
      <c r="T77" s="439"/>
      <c r="U77" s="439"/>
      <c r="V77" s="439"/>
      <c r="W77" s="310"/>
    </row>
    <row r="78" spans="1:23" ht="32.25" customHeight="1">
      <c r="A78" s="786">
        <v>31</v>
      </c>
      <c r="B78" s="794"/>
      <c r="C78" s="794"/>
      <c r="D78" s="795"/>
      <c r="E78" s="795"/>
      <c r="F78" s="795"/>
      <c r="G78" s="795"/>
      <c r="H78" s="795"/>
      <c r="I78" s="795"/>
      <c r="J78" s="795"/>
      <c r="K78" s="795"/>
      <c r="L78" s="795"/>
      <c r="M78" s="796"/>
      <c r="N78" s="795"/>
      <c r="O78" s="795"/>
      <c r="P78" s="796"/>
      <c r="Q78" s="795"/>
      <c r="R78" s="795"/>
      <c r="S78" s="796"/>
      <c r="T78" s="795"/>
      <c r="U78" s="795"/>
      <c r="V78" s="795"/>
    </row>
    <row r="79" spans="1:23" ht="32.25" customHeight="1">
      <c r="A79" s="786">
        <v>32</v>
      </c>
      <c r="B79" s="794"/>
      <c r="C79" s="794"/>
      <c r="D79" s="795"/>
      <c r="E79" s="795"/>
      <c r="F79" s="795"/>
      <c r="G79" s="795"/>
      <c r="H79" s="795"/>
      <c r="I79" s="795"/>
      <c r="J79" s="795"/>
      <c r="K79" s="795"/>
      <c r="L79" s="795"/>
      <c r="M79" s="796"/>
      <c r="N79" s="795"/>
      <c r="O79" s="795"/>
      <c r="P79" s="796"/>
      <c r="Q79" s="795"/>
      <c r="R79" s="795"/>
      <c r="S79" s="796"/>
      <c r="T79" s="795"/>
      <c r="U79" s="795"/>
      <c r="V79" s="795"/>
    </row>
    <row r="80" spans="1:23" ht="32.25" customHeight="1">
      <c r="A80" s="786">
        <v>33</v>
      </c>
      <c r="B80" s="794"/>
      <c r="C80" s="794"/>
      <c r="D80" s="795"/>
      <c r="E80" s="795"/>
      <c r="F80" s="795"/>
      <c r="G80" s="795"/>
      <c r="H80" s="795"/>
      <c r="I80" s="795"/>
      <c r="J80" s="795"/>
      <c r="K80" s="795"/>
      <c r="L80" s="795"/>
      <c r="M80" s="796"/>
      <c r="N80" s="795"/>
      <c r="O80" s="795"/>
      <c r="P80" s="796"/>
      <c r="Q80" s="795"/>
      <c r="R80" s="795"/>
      <c r="S80" s="796"/>
      <c r="T80" s="795"/>
      <c r="U80" s="795"/>
      <c r="V80" s="795"/>
    </row>
    <row r="81" spans="1:22">
      <c r="A81" s="786">
        <v>34</v>
      </c>
      <c r="B81" s="794"/>
      <c r="C81" s="794"/>
      <c r="D81" s="795"/>
      <c r="E81" s="795"/>
      <c r="F81" s="795"/>
      <c r="G81" s="795" t="s">
        <v>123</v>
      </c>
      <c r="H81" s="795"/>
      <c r="I81" s="795"/>
      <c r="J81" s="795"/>
      <c r="K81" s="795"/>
      <c r="L81" s="795"/>
      <c r="M81" s="796"/>
      <c r="N81" s="795"/>
      <c r="O81" s="795"/>
      <c r="P81" s="796"/>
      <c r="Q81" s="795"/>
      <c r="R81" s="795"/>
      <c r="S81" s="796"/>
      <c r="T81" s="795"/>
      <c r="U81" s="795"/>
      <c r="V81" s="795"/>
    </row>
    <row r="82" spans="1:22">
      <c r="A82" s="786">
        <v>35</v>
      </c>
      <c r="B82" s="794"/>
      <c r="C82" s="794"/>
      <c r="D82" s="795"/>
      <c r="E82" s="795"/>
      <c r="F82" s="795"/>
      <c r="G82" s="795"/>
      <c r="H82" s="795"/>
      <c r="I82" s="795"/>
      <c r="J82" s="795"/>
      <c r="K82" s="795"/>
      <c r="L82" s="795"/>
      <c r="M82" s="796"/>
      <c r="N82" s="795"/>
      <c r="O82" s="795"/>
      <c r="P82" s="796"/>
      <c r="Q82" s="795"/>
      <c r="R82" s="795"/>
      <c r="S82" s="796"/>
      <c r="T82" s="795"/>
      <c r="U82" s="795"/>
      <c r="V82" s="795"/>
    </row>
    <row r="83" spans="1:22">
      <c r="A83" s="786">
        <v>36</v>
      </c>
      <c r="B83" s="794"/>
      <c r="C83" s="794"/>
      <c r="D83" s="795"/>
      <c r="E83" s="795"/>
      <c r="F83" s="795"/>
      <c r="G83" s="795"/>
      <c r="H83" s="795"/>
      <c r="I83" s="795"/>
      <c r="J83" s="795"/>
      <c r="K83" s="795"/>
      <c r="L83" s="795"/>
      <c r="M83" s="796"/>
      <c r="N83" s="795"/>
      <c r="O83" s="795"/>
      <c r="P83" s="796"/>
      <c r="Q83" s="795"/>
      <c r="R83" s="795"/>
      <c r="S83" s="796"/>
      <c r="T83" s="795"/>
      <c r="U83" s="795"/>
      <c r="V83" s="795"/>
    </row>
    <row r="84" spans="1:22">
      <c r="A84" s="786">
        <v>37</v>
      </c>
      <c r="B84" s="794"/>
      <c r="C84" s="794"/>
      <c r="D84" s="795"/>
      <c r="E84" s="795"/>
      <c r="F84" s="795"/>
      <c r="G84" s="795"/>
      <c r="H84" s="795"/>
      <c r="I84" s="795"/>
      <c r="J84" s="795"/>
      <c r="K84" s="795"/>
      <c r="L84" s="795"/>
      <c r="M84" s="796"/>
      <c r="N84" s="795"/>
      <c r="O84" s="795"/>
      <c r="P84" s="796"/>
      <c r="Q84" s="795"/>
      <c r="R84" s="795"/>
      <c r="S84" s="796"/>
      <c r="T84" s="795"/>
      <c r="U84" s="795"/>
      <c r="V84" s="795"/>
    </row>
    <row r="85" spans="1:22">
      <c r="A85" s="786">
        <v>38</v>
      </c>
      <c r="B85" s="794"/>
      <c r="C85" s="794"/>
      <c r="D85" s="795"/>
      <c r="E85" s="795"/>
      <c r="F85" s="795"/>
      <c r="G85" s="795"/>
      <c r="H85" s="795"/>
      <c r="I85" s="795"/>
      <c r="J85" s="795"/>
      <c r="K85" s="795"/>
      <c r="L85" s="795"/>
      <c r="M85" s="796"/>
      <c r="N85" s="795"/>
      <c r="O85" s="795"/>
      <c r="P85" s="796"/>
      <c r="Q85" s="795"/>
      <c r="R85" s="795"/>
      <c r="S85" s="796"/>
      <c r="T85" s="795"/>
      <c r="U85" s="795"/>
      <c r="V85" s="795"/>
    </row>
    <row r="86" spans="1:22">
      <c r="A86" s="786">
        <v>39</v>
      </c>
      <c r="B86" s="794"/>
      <c r="C86" s="794"/>
      <c r="D86" s="795"/>
      <c r="E86" s="795"/>
      <c r="F86" s="795"/>
      <c r="G86" s="795"/>
      <c r="H86" s="795"/>
      <c r="I86" s="795"/>
      <c r="J86" s="795"/>
      <c r="K86" s="795"/>
      <c r="L86" s="795"/>
      <c r="M86" s="796"/>
      <c r="N86" s="795"/>
      <c r="O86" s="795"/>
      <c r="P86" s="796"/>
      <c r="Q86" s="795"/>
      <c r="R86" s="795"/>
      <c r="S86" s="796"/>
      <c r="T86" s="795"/>
      <c r="U86" s="795"/>
      <c r="V86" s="795"/>
    </row>
    <row r="87" spans="1:22">
      <c r="C87" s="794"/>
      <c r="D87" s="795"/>
      <c r="E87" s="795"/>
      <c r="F87" s="795"/>
      <c r="G87" s="795"/>
      <c r="H87" s="795"/>
      <c r="I87" s="795"/>
      <c r="J87" s="795"/>
      <c r="K87" s="795"/>
      <c r="L87" s="795"/>
      <c r="M87" s="796"/>
      <c r="N87" s="795"/>
      <c r="O87" s="795"/>
      <c r="P87" s="796"/>
      <c r="Q87" s="795"/>
      <c r="R87" s="795"/>
      <c r="S87" s="796"/>
      <c r="T87" s="795"/>
      <c r="U87" s="795"/>
      <c r="V87" s="795"/>
    </row>
  </sheetData>
  <mergeCells count="20">
    <mergeCell ref="V5:V7"/>
    <mergeCell ref="G6:G7"/>
    <mergeCell ref="H6:H7"/>
    <mergeCell ref="I6:I7"/>
    <mergeCell ref="J6:J7"/>
    <mergeCell ref="K6:M6"/>
    <mergeCell ref="N6:P6"/>
    <mergeCell ref="Q6:S6"/>
    <mergeCell ref="A3:V3"/>
    <mergeCell ref="A4:A7"/>
    <mergeCell ref="B4:B7"/>
    <mergeCell ref="C4:C7"/>
    <mergeCell ref="D4:D7"/>
    <mergeCell ref="E4:E7"/>
    <mergeCell ref="F4:F7"/>
    <mergeCell ref="G4:J4"/>
    <mergeCell ref="K4:S5"/>
    <mergeCell ref="T4:T7"/>
    <mergeCell ref="U4:U7"/>
    <mergeCell ref="G5:J5"/>
  </mergeCells>
  <conditionalFormatting sqref="D11">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61"/>
  <sheetViews>
    <sheetView topLeftCell="A52" workbookViewId="0">
      <selection activeCell="J8" sqref="J8"/>
    </sheetView>
  </sheetViews>
  <sheetFormatPr defaultColWidth="8.85546875" defaultRowHeight="15"/>
  <cols>
    <col min="1" max="1" width="4.85546875" customWidth="1"/>
    <col min="2" max="2" width="17.7109375" customWidth="1"/>
    <col min="3" max="3" width="23.7109375" customWidth="1"/>
    <col min="4" max="4" width="39.42578125" customWidth="1"/>
    <col min="5" max="5" width="21.28515625" customWidth="1"/>
    <col min="6" max="6" width="22" customWidth="1"/>
    <col min="7" max="7" width="25" customWidth="1"/>
    <col min="8" max="8" width="22.7109375" customWidth="1"/>
    <col min="9" max="9" width="16.140625" customWidth="1"/>
    <col min="10" max="10" width="12.5703125" customWidth="1"/>
    <col min="11" max="11" width="14.42578125" customWidth="1"/>
    <col min="12" max="12" width="15" customWidth="1"/>
    <col min="13" max="13" width="18.140625" style="1105" customWidth="1"/>
    <col min="14" max="15" width="15.42578125" customWidth="1"/>
    <col min="16" max="16" width="23.28515625" style="364" customWidth="1"/>
    <col min="17" max="17" width="14.85546875" customWidth="1"/>
    <col min="18" max="21" width="14.7109375" customWidth="1"/>
    <col min="22" max="24" width="18.140625" style="1106" customWidth="1"/>
    <col min="25" max="25" width="18.140625" style="365" customWidth="1"/>
    <col min="26" max="27" width="18.140625" style="1106" customWidth="1"/>
    <col min="28" max="28" width="18.140625" style="513" customWidth="1"/>
    <col min="29" max="30" width="18.140625" style="1106" customWidth="1"/>
    <col min="31" max="31" width="18.140625" style="514" customWidth="1"/>
    <col min="32" max="32" width="15.42578125" customWidth="1"/>
    <col min="33" max="33" width="23.28515625" customWidth="1"/>
    <col min="34" max="34" width="31" customWidth="1"/>
    <col min="36" max="36" width="17.42578125" customWidth="1"/>
  </cols>
  <sheetData>
    <row r="1" spans="1:34">
      <c r="A1" s="1204" t="s">
        <v>0</v>
      </c>
      <c r="B1" s="1323" t="s">
        <v>1</v>
      </c>
      <c r="C1" s="1323" t="s">
        <v>2</v>
      </c>
      <c r="D1" s="1323" t="s">
        <v>3</v>
      </c>
      <c r="E1" s="1323" t="s">
        <v>4</v>
      </c>
      <c r="F1" s="1323" t="s">
        <v>5</v>
      </c>
      <c r="G1" s="1324" t="s">
        <v>6</v>
      </c>
      <c r="H1" s="1324"/>
      <c r="I1" s="1324"/>
      <c r="J1" s="1324"/>
      <c r="K1" s="1328" t="s">
        <v>7</v>
      </c>
      <c r="L1" s="1329"/>
      <c r="M1" s="1329"/>
      <c r="N1" s="1329"/>
      <c r="O1" s="1329"/>
      <c r="P1" s="1329"/>
      <c r="Q1" s="1329"/>
      <c r="R1" s="1329"/>
      <c r="S1" s="1329"/>
      <c r="T1" s="1329"/>
      <c r="U1" s="1329"/>
      <c r="V1" s="1329"/>
      <c r="W1" s="1329"/>
      <c r="X1" s="1329"/>
      <c r="Y1" s="1329"/>
      <c r="Z1" s="1329"/>
      <c r="AA1" s="1329"/>
      <c r="AB1" s="1329"/>
      <c r="AC1" s="1329"/>
      <c r="AD1" s="1329"/>
      <c r="AE1" s="1330"/>
      <c r="AF1" s="1331" t="s">
        <v>8</v>
      </c>
      <c r="AG1" s="1323" t="s">
        <v>9</v>
      </c>
      <c r="AH1" s="1320" t="s">
        <v>10</v>
      </c>
    </row>
    <row r="2" spans="1:34">
      <c r="A2" s="1204"/>
      <c r="B2" s="1323"/>
      <c r="C2" s="1323"/>
      <c r="D2" s="1323"/>
      <c r="E2" s="1323"/>
      <c r="F2" s="1323"/>
      <c r="G2" s="1323" t="s">
        <v>11</v>
      </c>
      <c r="H2" s="1323" t="s">
        <v>12</v>
      </c>
      <c r="I2" s="1323" t="s">
        <v>13</v>
      </c>
      <c r="J2" s="1323" t="s">
        <v>14</v>
      </c>
      <c r="K2" s="1324" t="s">
        <v>410</v>
      </c>
      <c r="L2" s="1324"/>
      <c r="M2" s="1324"/>
      <c r="N2" s="1324" t="s">
        <v>411</v>
      </c>
      <c r="O2" s="1324"/>
      <c r="P2" s="1324"/>
      <c r="Q2" s="1324" t="s">
        <v>412</v>
      </c>
      <c r="R2" s="1324"/>
      <c r="S2" s="1324"/>
      <c r="T2" s="1325" t="s">
        <v>15</v>
      </c>
      <c r="U2" s="1326"/>
      <c r="V2" s="1327"/>
      <c r="W2" s="1325" t="s">
        <v>16</v>
      </c>
      <c r="X2" s="1326"/>
      <c r="Y2" s="1327"/>
      <c r="Z2" s="1325" t="s">
        <v>17</v>
      </c>
      <c r="AA2" s="1326"/>
      <c r="AB2" s="1327"/>
      <c r="AC2" s="1325" t="s">
        <v>413</v>
      </c>
      <c r="AD2" s="1326"/>
      <c r="AE2" s="1327"/>
      <c r="AF2" s="1331"/>
      <c r="AG2" s="1323"/>
      <c r="AH2" s="1321"/>
    </row>
    <row r="3" spans="1:34" ht="36">
      <c r="A3" s="1204"/>
      <c r="B3" s="1323"/>
      <c r="C3" s="1323"/>
      <c r="D3" s="1323"/>
      <c r="E3" s="1323"/>
      <c r="F3" s="1323"/>
      <c r="G3" s="1323"/>
      <c r="H3" s="1323"/>
      <c r="I3" s="1323"/>
      <c r="J3" s="1323"/>
      <c r="K3" s="797" t="s">
        <v>18</v>
      </c>
      <c r="L3" s="797" t="s">
        <v>19</v>
      </c>
      <c r="M3" s="798" t="s">
        <v>20</v>
      </c>
      <c r="N3" s="797" t="s">
        <v>18</v>
      </c>
      <c r="O3" s="797" t="s">
        <v>19</v>
      </c>
      <c r="P3" s="799" t="s">
        <v>20</v>
      </c>
      <c r="Q3" s="797" t="s">
        <v>18</v>
      </c>
      <c r="R3" s="797" t="s">
        <v>19</v>
      </c>
      <c r="S3" s="800" t="s">
        <v>20</v>
      </c>
      <c r="T3" s="797" t="s">
        <v>18</v>
      </c>
      <c r="U3" s="797" t="s">
        <v>19</v>
      </c>
      <c r="V3" s="800" t="s">
        <v>20</v>
      </c>
      <c r="W3" s="797" t="s">
        <v>18</v>
      </c>
      <c r="X3" s="797" t="s">
        <v>19</v>
      </c>
      <c r="Y3" s="801" t="s">
        <v>20</v>
      </c>
      <c r="Z3" s="797" t="s">
        <v>18</v>
      </c>
      <c r="AA3" s="797" t="s">
        <v>19</v>
      </c>
      <c r="AB3" s="802" t="s">
        <v>20</v>
      </c>
      <c r="AC3" s="797" t="s">
        <v>18</v>
      </c>
      <c r="AD3" s="797" t="s">
        <v>19</v>
      </c>
      <c r="AE3" s="803" t="s">
        <v>20</v>
      </c>
      <c r="AF3" s="1331"/>
      <c r="AG3" s="1323"/>
      <c r="AH3" s="1322"/>
    </row>
    <row r="4" spans="1:34">
      <c r="A4" s="67"/>
      <c r="B4" s="211">
        <v>1</v>
      </c>
      <c r="C4" s="211">
        <v>2</v>
      </c>
      <c r="D4" s="211">
        <v>3</v>
      </c>
      <c r="E4" s="211">
        <v>4</v>
      </c>
      <c r="F4" s="211">
        <v>5</v>
      </c>
      <c r="G4" s="211">
        <v>6.1</v>
      </c>
      <c r="H4" s="211">
        <v>6.2</v>
      </c>
      <c r="I4" s="211">
        <v>6.3</v>
      </c>
      <c r="J4" s="211">
        <v>6.4</v>
      </c>
      <c r="K4" s="212" t="s">
        <v>21</v>
      </c>
      <c r="L4" s="212" t="s">
        <v>22</v>
      </c>
      <c r="M4" s="213" t="s">
        <v>23</v>
      </c>
      <c r="N4" s="212" t="s">
        <v>24</v>
      </c>
      <c r="O4" s="212" t="s">
        <v>25</v>
      </c>
      <c r="P4" s="214" t="s">
        <v>26</v>
      </c>
      <c r="Q4" s="212" t="s">
        <v>27</v>
      </c>
      <c r="R4" s="212" t="s">
        <v>28</v>
      </c>
      <c r="S4" s="216" t="s">
        <v>29</v>
      </c>
      <c r="T4" s="212"/>
      <c r="U4" s="212"/>
      <c r="V4" s="216"/>
      <c r="W4" s="369"/>
      <c r="X4" s="369"/>
      <c r="Y4" s="443"/>
      <c r="Z4" s="369"/>
      <c r="AA4" s="369"/>
      <c r="AB4" s="444"/>
      <c r="AC4" s="369"/>
      <c r="AD4" s="369"/>
      <c r="AE4" s="445"/>
      <c r="AF4" s="211">
        <v>8</v>
      </c>
      <c r="AG4" s="211">
        <v>9</v>
      </c>
      <c r="AH4" s="211">
        <v>10</v>
      </c>
    </row>
    <row r="5" spans="1:34" ht="19.5">
      <c r="A5" s="1312" t="s">
        <v>1416</v>
      </c>
      <c r="B5" s="1313"/>
      <c r="C5" s="1313"/>
      <c r="D5" s="1313"/>
      <c r="E5" s="1313"/>
      <c r="F5" s="1313"/>
      <c r="G5" s="1313"/>
      <c r="H5" s="1313"/>
      <c r="I5" s="1313"/>
      <c r="J5" s="1313"/>
      <c r="K5" s="1313"/>
      <c r="L5" s="1313"/>
      <c r="M5" s="1313"/>
      <c r="N5" s="1313"/>
      <c r="O5" s="1313"/>
      <c r="P5" s="1313"/>
      <c r="Q5" s="1313"/>
      <c r="R5" s="1313"/>
      <c r="S5" s="1313"/>
      <c r="T5" s="1313"/>
      <c r="U5" s="1313"/>
      <c r="V5" s="1313"/>
      <c r="W5" s="1313"/>
      <c r="X5" s="1313"/>
      <c r="Y5" s="1313"/>
      <c r="Z5" s="1313"/>
      <c r="AA5" s="1313"/>
      <c r="AB5" s="1313"/>
      <c r="AC5" s="1313"/>
      <c r="AD5" s="1313"/>
      <c r="AE5" s="1313"/>
      <c r="AF5" s="1313"/>
      <c r="AG5" s="1313"/>
      <c r="AH5" s="1314"/>
    </row>
    <row r="6" spans="1:34" ht="90">
      <c r="A6" s="804">
        <v>1</v>
      </c>
      <c r="B6" s="805" t="s">
        <v>1417</v>
      </c>
      <c r="C6" s="806" t="s">
        <v>1418</v>
      </c>
      <c r="D6" s="807" t="s">
        <v>1419</v>
      </c>
      <c r="E6" s="805" t="s">
        <v>1420</v>
      </c>
      <c r="F6" s="808" t="s">
        <v>1421</v>
      </c>
      <c r="G6" s="809">
        <v>517116</v>
      </c>
      <c r="H6" s="810"/>
      <c r="I6" s="811"/>
      <c r="J6" s="811"/>
      <c r="K6" s="812" t="s">
        <v>1422</v>
      </c>
      <c r="L6" s="813" t="s">
        <v>75</v>
      </c>
      <c r="M6" s="814">
        <v>517116</v>
      </c>
      <c r="N6" s="815" t="s">
        <v>123</v>
      </c>
      <c r="O6" s="815"/>
      <c r="P6" s="816"/>
      <c r="Q6" s="815"/>
      <c r="R6" s="815"/>
      <c r="S6" s="817"/>
      <c r="T6" s="818"/>
      <c r="U6" s="818"/>
      <c r="V6" s="817"/>
      <c r="W6" s="819"/>
      <c r="X6" s="819"/>
      <c r="Y6" s="811"/>
      <c r="Z6" s="819"/>
      <c r="AA6" s="819"/>
      <c r="AB6" s="820"/>
      <c r="AC6" s="819"/>
      <c r="AD6" s="819"/>
      <c r="AE6" s="821"/>
      <c r="AF6" s="810" t="s">
        <v>1423</v>
      </c>
      <c r="AG6" s="811"/>
      <c r="AH6" s="822"/>
    </row>
    <row r="7" spans="1:34" ht="180">
      <c r="A7" s="67">
        <v>2</v>
      </c>
      <c r="B7" s="806" t="s">
        <v>1424</v>
      </c>
      <c r="C7" s="806" t="s">
        <v>1425</v>
      </c>
      <c r="D7" s="805" t="s">
        <v>1426</v>
      </c>
      <c r="E7" s="823" t="s">
        <v>1427</v>
      </c>
      <c r="F7" s="808" t="s">
        <v>1428</v>
      </c>
      <c r="G7" s="809">
        <v>238818</v>
      </c>
      <c r="H7" s="824"/>
      <c r="I7" s="824"/>
      <c r="J7" s="824"/>
      <c r="K7" s="812" t="s">
        <v>36</v>
      </c>
      <c r="L7" s="812" t="s">
        <v>243</v>
      </c>
      <c r="M7" s="814">
        <v>238818</v>
      </c>
      <c r="N7" s="812"/>
      <c r="O7" s="825" t="s">
        <v>123</v>
      </c>
      <c r="P7" s="826"/>
      <c r="Q7" s="812"/>
      <c r="R7" s="825"/>
      <c r="S7" s="827"/>
      <c r="T7" s="828"/>
      <c r="U7" s="828"/>
      <c r="V7" s="827"/>
      <c r="W7" s="829"/>
      <c r="X7" s="829"/>
      <c r="Y7" s="830"/>
      <c r="Z7" s="829"/>
      <c r="AA7" s="829"/>
      <c r="AB7" s="831"/>
      <c r="AC7" s="829"/>
      <c r="AD7" s="829"/>
      <c r="AE7" s="832"/>
      <c r="AF7" s="810" t="s">
        <v>1423</v>
      </c>
      <c r="AG7" s="824"/>
      <c r="AH7" s="822"/>
    </row>
    <row r="8" spans="1:34" ht="195">
      <c r="A8" s="804">
        <v>3</v>
      </c>
      <c r="B8" s="833" t="s">
        <v>1429</v>
      </c>
      <c r="C8" s="833" t="s">
        <v>922</v>
      </c>
      <c r="D8" s="805" t="s">
        <v>1430</v>
      </c>
      <c r="E8" s="834" t="s">
        <v>1431</v>
      </c>
      <c r="F8" s="808" t="s">
        <v>1428</v>
      </c>
      <c r="G8" s="809">
        <v>74454</v>
      </c>
      <c r="H8" s="824"/>
      <c r="I8" s="824"/>
      <c r="J8" s="824"/>
      <c r="K8" s="812" t="s">
        <v>78</v>
      </c>
      <c r="L8" s="825" t="s">
        <v>37</v>
      </c>
      <c r="M8" s="814">
        <v>74454</v>
      </c>
      <c r="N8" s="812"/>
      <c r="O8" s="825" t="s">
        <v>123</v>
      </c>
      <c r="P8" s="826"/>
      <c r="Q8" s="812"/>
      <c r="R8" s="825"/>
      <c r="S8" s="827"/>
      <c r="T8" s="828"/>
      <c r="U8" s="828"/>
      <c r="V8" s="827"/>
      <c r="W8" s="829"/>
      <c r="X8" s="829"/>
      <c r="Y8" s="830"/>
      <c r="Z8" s="829"/>
      <c r="AA8" s="829"/>
      <c r="AB8" s="831"/>
      <c r="AC8" s="829"/>
      <c r="AD8" s="829"/>
      <c r="AE8" s="832"/>
      <c r="AF8" s="810" t="s">
        <v>1423</v>
      </c>
      <c r="AG8" s="824"/>
      <c r="AH8" s="822"/>
    </row>
    <row r="9" spans="1:34" ht="330">
      <c r="A9" s="67">
        <v>4</v>
      </c>
      <c r="B9" s="806" t="s">
        <v>1432</v>
      </c>
      <c r="C9" s="806" t="s">
        <v>1433</v>
      </c>
      <c r="D9" s="805" t="s">
        <v>1434</v>
      </c>
      <c r="E9" s="805" t="s">
        <v>1435</v>
      </c>
      <c r="F9" s="808" t="s">
        <v>1428</v>
      </c>
      <c r="G9" s="835">
        <v>544998</v>
      </c>
      <c r="H9" s="824"/>
      <c r="I9" s="824"/>
      <c r="J9" s="824"/>
      <c r="K9" s="836" t="s">
        <v>78</v>
      </c>
      <c r="L9" s="813" t="s">
        <v>1436</v>
      </c>
      <c r="M9" s="837">
        <v>544998</v>
      </c>
      <c r="N9" s="836"/>
      <c r="O9" s="813" t="s">
        <v>123</v>
      </c>
      <c r="P9" s="838"/>
      <c r="Q9" s="836"/>
      <c r="R9" s="813"/>
      <c r="S9" s="839"/>
      <c r="T9" s="840"/>
      <c r="U9" s="840"/>
      <c r="V9" s="839"/>
      <c r="W9" s="841"/>
      <c r="X9" s="841"/>
      <c r="Y9" s="842"/>
      <c r="Z9" s="841"/>
      <c r="AA9" s="841"/>
      <c r="AB9" s="843"/>
      <c r="AC9" s="841"/>
      <c r="AD9" s="841"/>
      <c r="AE9" s="844"/>
      <c r="AF9" s="810" t="s">
        <v>1423</v>
      </c>
      <c r="AG9" s="824"/>
      <c r="AH9" s="822"/>
    </row>
    <row r="10" spans="1:34" ht="90">
      <c r="A10" s="804">
        <v>5</v>
      </c>
      <c r="B10" s="806" t="s">
        <v>1437</v>
      </c>
      <c r="C10" s="806" t="s">
        <v>1418</v>
      </c>
      <c r="D10" s="805" t="s">
        <v>1438</v>
      </c>
      <c r="E10" s="805" t="s">
        <v>1420</v>
      </c>
      <c r="F10" s="808" t="s">
        <v>1439</v>
      </c>
      <c r="G10" s="835">
        <v>121599</v>
      </c>
      <c r="H10" s="824"/>
      <c r="I10" s="824"/>
      <c r="J10" s="824"/>
      <c r="K10" s="812" t="s">
        <v>51</v>
      </c>
      <c r="L10" s="813" t="s">
        <v>1436</v>
      </c>
      <c r="M10" s="837">
        <v>121599</v>
      </c>
      <c r="N10" s="845"/>
      <c r="O10" s="846"/>
      <c r="P10" s="847"/>
      <c r="Q10" s="845"/>
      <c r="R10" s="845"/>
      <c r="S10" s="848"/>
      <c r="T10" s="849"/>
      <c r="U10" s="849"/>
      <c r="V10" s="848"/>
      <c r="W10" s="850"/>
      <c r="X10" s="850"/>
      <c r="Y10" s="851"/>
      <c r="Z10" s="850"/>
      <c r="AA10" s="850"/>
      <c r="AB10" s="852"/>
      <c r="AC10" s="850"/>
      <c r="AD10" s="850"/>
      <c r="AE10" s="853"/>
      <c r="AF10" s="810" t="s">
        <v>1423</v>
      </c>
      <c r="AG10" s="824"/>
      <c r="AH10" s="854"/>
    </row>
    <row r="11" spans="1:34" ht="165">
      <c r="A11" s="67">
        <v>6</v>
      </c>
      <c r="B11" s="855" t="s">
        <v>1440</v>
      </c>
      <c r="C11" s="855" t="s">
        <v>1441</v>
      </c>
      <c r="D11" s="855" t="s">
        <v>1442</v>
      </c>
      <c r="E11" s="855" t="s">
        <v>1443</v>
      </c>
      <c r="F11" s="855" t="s">
        <v>1444</v>
      </c>
      <c r="G11" s="856">
        <v>308488</v>
      </c>
      <c r="H11" s="857"/>
      <c r="I11" s="857"/>
      <c r="J11" s="857"/>
      <c r="K11" s="857"/>
      <c r="L11" s="857"/>
      <c r="M11" s="858">
        <v>308488</v>
      </c>
      <c r="N11" s="859" t="s">
        <v>74</v>
      </c>
      <c r="O11" s="857" t="s">
        <v>67</v>
      </c>
      <c r="P11" s="860"/>
      <c r="Q11" s="857"/>
      <c r="R11" s="857"/>
      <c r="S11" s="861"/>
      <c r="T11" s="855"/>
      <c r="U11" s="855"/>
      <c r="V11" s="861"/>
      <c r="W11" s="423"/>
      <c r="X11" s="423"/>
      <c r="Y11" s="862"/>
      <c r="Z11" s="423"/>
      <c r="AA11" s="423"/>
      <c r="AB11" s="863"/>
      <c r="AC11" s="423"/>
      <c r="AD11" s="423"/>
      <c r="AE11" s="864"/>
      <c r="AF11" s="857" t="s">
        <v>1423</v>
      </c>
      <c r="AG11" s="857"/>
      <c r="AH11" s="857"/>
    </row>
    <row r="12" spans="1:34" s="310" customFormat="1" ht="90">
      <c r="A12" s="804">
        <v>7</v>
      </c>
      <c r="B12" s="855" t="s">
        <v>1445</v>
      </c>
      <c r="C12" s="865" t="s">
        <v>1418</v>
      </c>
      <c r="D12" s="855" t="s">
        <v>1446</v>
      </c>
      <c r="E12" s="855" t="s">
        <v>1447</v>
      </c>
      <c r="F12" s="855" t="s">
        <v>1448</v>
      </c>
      <c r="G12" s="866">
        <v>474525</v>
      </c>
      <c r="H12" s="867">
        <v>24975</v>
      </c>
      <c r="I12" s="855"/>
      <c r="J12" s="855"/>
      <c r="K12" s="855"/>
      <c r="L12" s="855"/>
      <c r="M12" s="868"/>
      <c r="N12" s="869" t="s">
        <v>447</v>
      </c>
      <c r="O12" s="869" t="s">
        <v>75</v>
      </c>
      <c r="P12" s="870">
        <v>499500</v>
      </c>
      <c r="Q12" s="871"/>
      <c r="R12" s="869"/>
      <c r="S12" s="423"/>
      <c r="T12" s="869"/>
      <c r="U12" s="869"/>
      <c r="V12" s="423"/>
      <c r="W12" s="423"/>
      <c r="X12" s="423"/>
      <c r="Y12" s="423"/>
      <c r="Z12" s="423"/>
      <c r="AA12" s="423"/>
      <c r="AB12" s="423"/>
      <c r="AC12" s="423"/>
      <c r="AD12" s="423"/>
      <c r="AE12" s="423"/>
      <c r="AF12" s="855" t="s">
        <v>1423</v>
      </c>
      <c r="AG12" s="855"/>
      <c r="AH12" s="855" t="s">
        <v>1449</v>
      </c>
    </row>
    <row r="13" spans="1:34" s="310" customFormat="1" ht="165">
      <c r="A13" s="804">
        <v>8</v>
      </c>
      <c r="B13" s="855" t="s">
        <v>1440</v>
      </c>
      <c r="C13" s="855" t="s">
        <v>1441</v>
      </c>
      <c r="D13" s="855" t="s">
        <v>1450</v>
      </c>
      <c r="E13" s="855" t="s">
        <v>1443</v>
      </c>
      <c r="F13" s="855" t="s">
        <v>1444</v>
      </c>
      <c r="G13" s="866">
        <v>464443</v>
      </c>
      <c r="H13" s="867">
        <v>24445</v>
      </c>
      <c r="I13" s="855"/>
      <c r="J13" s="855"/>
      <c r="K13" s="855"/>
      <c r="L13" s="855"/>
      <c r="M13" s="868"/>
      <c r="N13" s="872" t="s">
        <v>447</v>
      </c>
      <c r="O13" s="869" t="s">
        <v>67</v>
      </c>
      <c r="P13" s="866">
        <v>488888</v>
      </c>
      <c r="Q13" s="855"/>
      <c r="R13" s="855"/>
      <c r="S13" s="423"/>
      <c r="T13" s="855"/>
      <c r="U13" s="855"/>
      <c r="V13" s="423"/>
      <c r="W13" s="423"/>
      <c r="X13" s="423"/>
      <c r="Y13" s="423"/>
      <c r="Z13" s="423"/>
      <c r="AA13" s="423"/>
      <c r="AB13" s="423"/>
      <c r="AC13" s="423"/>
      <c r="AD13" s="423"/>
      <c r="AE13" s="423"/>
      <c r="AF13" s="855" t="s">
        <v>1423</v>
      </c>
      <c r="AG13" s="855"/>
      <c r="AH13" s="855" t="s">
        <v>1451</v>
      </c>
    </row>
    <row r="14" spans="1:34" s="310" customFormat="1" ht="90">
      <c r="A14" s="367">
        <v>9</v>
      </c>
      <c r="B14" s="855" t="s">
        <v>1452</v>
      </c>
      <c r="C14" s="855" t="s">
        <v>1425</v>
      </c>
      <c r="D14" s="855" t="s">
        <v>1453</v>
      </c>
      <c r="E14" s="855" t="s">
        <v>1454</v>
      </c>
      <c r="F14" s="855" t="s">
        <v>1444</v>
      </c>
      <c r="G14" s="866">
        <f>500000+349846-203013</f>
        <v>646833</v>
      </c>
      <c r="H14" s="867">
        <f>25000+178013</f>
        <v>203013</v>
      </c>
      <c r="I14" s="873"/>
      <c r="J14" s="871"/>
      <c r="K14" s="871"/>
      <c r="L14" s="871"/>
      <c r="M14" s="868"/>
      <c r="N14" s="874" t="s">
        <v>47</v>
      </c>
      <c r="O14" s="855" t="s">
        <v>59</v>
      </c>
      <c r="P14" s="866">
        <v>500000</v>
      </c>
      <c r="Q14" s="855" t="s">
        <v>78</v>
      </c>
      <c r="R14" s="855" t="s">
        <v>243</v>
      </c>
      <c r="S14" s="875">
        <v>349846</v>
      </c>
      <c r="T14" s="855"/>
      <c r="U14" s="855"/>
      <c r="V14" s="875"/>
      <c r="W14" s="875"/>
      <c r="X14" s="875"/>
      <c r="Y14" s="875"/>
      <c r="Z14" s="875"/>
      <c r="AA14" s="875"/>
      <c r="AB14" s="875"/>
      <c r="AC14" s="875"/>
      <c r="AD14" s="875"/>
      <c r="AE14" s="875"/>
      <c r="AF14" s="855" t="s">
        <v>1423</v>
      </c>
      <c r="AG14" s="855"/>
      <c r="AH14" s="855" t="s">
        <v>1455</v>
      </c>
    </row>
    <row r="15" spans="1:34" s="310" customFormat="1" ht="60">
      <c r="A15" s="804">
        <v>10</v>
      </c>
      <c r="B15" s="855" t="s">
        <v>1187</v>
      </c>
      <c r="C15" s="855" t="s">
        <v>1433</v>
      </c>
      <c r="D15" s="855" t="s">
        <v>1456</v>
      </c>
      <c r="E15" s="855" t="s">
        <v>1457</v>
      </c>
      <c r="F15" s="855" t="s">
        <v>1444</v>
      </c>
      <c r="G15" s="866">
        <f>P15+V15-H15</f>
        <v>185105</v>
      </c>
      <c r="H15" s="867">
        <f>28489+356183</f>
        <v>384672</v>
      </c>
      <c r="I15" s="876"/>
      <c r="J15" s="877"/>
      <c r="K15" s="871"/>
      <c r="L15" s="871"/>
      <c r="M15" s="868"/>
      <c r="N15" s="872" t="s">
        <v>447</v>
      </c>
      <c r="O15" s="869" t="s">
        <v>78</v>
      </c>
      <c r="P15" s="866">
        <v>569777</v>
      </c>
      <c r="Q15" s="855" t="s">
        <v>78</v>
      </c>
      <c r="R15" s="855" t="s">
        <v>37</v>
      </c>
      <c r="S15" s="866">
        <v>700000</v>
      </c>
      <c r="T15" s="855"/>
      <c r="U15" s="855"/>
      <c r="V15" s="866"/>
      <c r="W15" s="866"/>
      <c r="X15" s="866"/>
      <c r="Y15" s="866"/>
      <c r="Z15" s="866"/>
      <c r="AA15" s="866"/>
      <c r="AB15" s="866"/>
      <c r="AC15" s="866"/>
      <c r="AD15" s="866"/>
      <c r="AE15" s="866"/>
      <c r="AF15" s="855" t="s">
        <v>1423</v>
      </c>
      <c r="AG15" s="855"/>
      <c r="AH15" s="855" t="s">
        <v>1449</v>
      </c>
    </row>
    <row r="16" spans="1:34" s="310" customFormat="1" ht="120">
      <c r="A16" s="367">
        <v>11</v>
      </c>
      <c r="B16" s="855" t="s">
        <v>1452</v>
      </c>
      <c r="C16" s="855" t="s">
        <v>1458</v>
      </c>
      <c r="D16" s="855" t="s">
        <v>1459</v>
      </c>
      <c r="E16" s="855" t="s">
        <v>1460</v>
      </c>
      <c r="F16" s="855" t="s">
        <v>1444</v>
      </c>
      <c r="G16" s="866">
        <v>422748</v>
      </c>
      <c r="H16" s="867">
        <v>22250</v>
      </c>
      <c r="I16" s="855"/>
      <c r="J16" s="855"/>
      <c r="K16" s="871"/>
      <c r="L16" s="855"/>
      <c r="M16" s="868"/>
      <c r="N16" s="874" t="s">
        <v>47</v>
      </c>
      <c r="O16" s="855" t="s">
        <v>59</v>
      </c>
      <c r="P16" s="866">
        <v>444998</v>
      </c>
      <c r="Q16" s="855"/>
      <c r="R16" s="855"/>
      <c r="S16" s="866"/>
      <c r="T16" s="855"/>
      <c r="U16" s="855"/>
      <c r="V16" s="866"/>
      <c r="W16" s="866"/>
      <c r="X16" s="866"/>
      <c r="Y16" s="866"/>
      <c r="Z16" s="866"/>
      <c r="AA16" s="866"/>
      <c r="AB16" s="866"/>
      <c r="AC16" s="866"/>
      <c r="AD16" s="866"/>
      <c r="AE16" s="866"/>
      <c r="AF16" s="855" t="s">
        <v>1423</v>
      </c>
      <c r="AG16" s="855"/>
      <c r="AH16" s="855" t="s">
        <v>1461</v>
      </c>
    </row>
    <row r="17" spans="1:34" ht="120">
      <c r="A17" s="804">
        <v>12</v>
      </c>
      <c r="B17" s="855" t="s">
        <v>1187</v>
      </c>
      <c r="C17" s="855" t="s">
        <v>1462</v>
      </c>
      <c r="D17" s="855" t="s">
        <v>1463</v>
      </c>
      <c r="E17" s="855" t="s">
        <v>1457</v>
      </c>
      <c r="F17" s="855" t="s">
        <v>1464</v>
      </c>
      <c r="G17" s="866">
        <v>343817</v>
      </c>
      <c r="H17" s="544">
        <v>356183</v>
      </c>
      <c r="I17" s="855"/>
      <c r="J17" s="855"/>
      <c r="K17" s="855"/>
      <c r="L17" s="855"/>
      <c r="M17" s="878"/>
      <c r="N17" s="855"/>
      <c r="O17" s="855"/>
      <c r="P17" s="879"/>
      <c r="Q17" s="855" t="s">
        <v>78</v>
      </c>
      <c r="R17" s="855" t="s">
        <v>243</v>
      </c>
      <c r="S17" s="880">
        <v>700000</v>
      </c>
      <c r="T17" s="855"/>
      <c r="U17" s="855"/>
      <c r="V17" s="880"/>
      <c r="W17" s="866"/>
      <c r="X17" s="866"/>
      <c r="Y17" s="856"/>
      <c r="Z17" s="866"/>
      <c r="AA17" s="866"/>
      <c r="AB17" s="881"/>
      <c r="AC17" s="866"/>
      <c r="AD17" s="866"/>
      <c r="AE17" s="882"/>
      <c r="AF17" s="855" t="s">
        <v>1423</v>
      </c>
      <c r="AG17" s="865"/>
      <c r="AH17" s="855"/>
    </row>
    <row r="18" spans="1:34" ht="120">
      <c r="A18" s="67">
        <v>13</v>
      </c>
      <c r="B18" s="855" t="s">
        <v>1187</v>
      </c>
      <c r="C18" s="855" t="s">
        <v>1462</v>
      </c>
      <c r="D18" s="855" t="s">
        <v>1465</v>
      </c>
      <c r="E18" s="855" t="s">
        <v>1457</v>
      </c>
      <c r="F18" s="855" t="s">
        <v>1466</v>
      </c>
      <c r="G18" s="883">
        <v>245600</v>
      </c>
      <c r="H18" s="883">
        <v>254400</v>
      </c>
      <c r="I18" s="855"/>
      <c r="J18" s="855"/>
      <c r="K18" s="855"/>
      <c r="L18" s="855"/>
      <c r="M18" s="878"/>
      <c r="N18" s="855"/>
      <c r="O18" s="855"/>
      <c r="P18" s="879"/>
      <c r="Q18" s="855" t="s">
        <v>75</v>
      </c>
      <c r="R18" s="855" t="s">
        <v>59</v>
      </c>
      <c r="S18" s="884">
        <v>500000</v>
      </c>
      <c r="T18" s="885"/>
      <c r="U18" s="885"/>
      <c r="V18" s="884"/>
      <c r="W18" s="886"/>
      <c r="X18" s="886"/>
      <c r="Y18" s="887"/>
      <c r="Z18" s="886"/>
      <c r="AA18" s="886"/>
      <c r="AB18" s="888"/>
      <c r="AC18" s="886"/>
      <c r="AD18" s="886"/>
      <c r="AE18" s="889"/>
      <c r="AF18" s="855" t="s">
        <v>1423</v>
      </c>
      <c r="AG18" s="865"/>
      <c r="AH18" s="890" t="s">
        <v>1467</v>
      </c>
    </row>
    <row r="19" spans="1:34" ht="165">
      <c r="A19" s="804">
        <v>14</v>
      </c>
      <c r="B19" s="855" t="s">
        <v>1440</v>
      </c>
      <c r="C19" s="855" t="s">
        <v>1441</v>
      </c>
      <c r="D19" s="855" t="s">
        <v>1468</v>
      </c>
      <c r="E19" s="855" t="s">
        <v>1469</v>
      </c>
      <c r="F19" s="855" t="s">
        <v>1470</v>
      </c>
      <c r="G19" s="866">
        <v>98233</v>
      </c>
      <c r="H19" s="544">
        <v>101767</v>
      </c>
      <c r="I19" s="855"/>
      <c r="J19" s="855"/>
      <c r="K19" s="855"/>
      <c r="L19" s="855"/>
      <c r="M19" s="878"/>
      <c r="N19" s="855"/>
      <c r="O19" s="855"/>
      <c r="P19" s="879"/>
      <c r="Q19" s="855" t="s">
        <v>75</v>
      </c>
      <c r="R19" s="855" t="s">
        <v>243</v>
      </c>
      <c r="S19" s="884">
        <v>200000</v>
      </c>
      <c r="T19" s="885"/>
      <c r="U19" s="885"/>
      <c r="V19" s="884"/>
      <c r="W19" s="886"/>
      <c r="X19" s="886"/>
      <c r="Y19" s="887"/>
      <c r="Z19" s="886"/>
      <c r="AA19" s="886"/>
      <c r="AB19" s="888"/>
      <c r="AC19" s="886"/>
      <c r="AD19" s="886"/>
      <c r="AE19" s="889"/>
      <c r="AF19" s="855" t="s">
        <v>1423</v>
      </c>
      <c r="AG19" s="865"/>
      <c r="AH19" s="855"/>
    </row>
    <row r="20" spans="1:34" ht="120">
      <c r="A20" s="804">
        <v>15</v>
      </c>
      <c r="B20" s="855" t="s">
        <v>1187</v>
      </c>
      <c r="C20" s="891" t="s">
        <v>1471</v>
      </c>
      <c r="D20" s="855" t="s">
        <v>1472</v>
      </c>
      <c r="E20" s="855" t="s">
        <v>1457</v>
      </c>
      <c r="F20" s="855" t="s">
        <v>1473</v>
      </c>
      <c r="G20" s="883">
        <v>322723</v>
      </c>
      <c r="H20" s="883">
        <v>494331</v>
      </c>
      <c r="I20" s="225"/>
      <c r="J20" s="225"/>
      <c r="K20" s="225"/>
      <c r="L20" s="225"/>
      <c r="M20" s="892"/>
      <c r="N20" s="225"/>
      <c r="O20" s="876"/>
      <c r="P20" s="893"/>
      <c r="Q20" s="855" t="s">
        <v>78</v>
      </c>
      <c r="R20" s="855" t="s">
        <v>75</v>
      </c>
      <c r="S20" s="894">
        <v>817054</v>
      </c>
      <c r="T20" s="885"/>
      <c r="U20" s="885"/>
      <c r="V20" s="894"/>
      <c r="W20" s="895"/>
      <c r="X20" s="895"/>
      <c r="Y20" s="896"/>
      <c r="Z20" s="895"/>
      <c r="AA20" s="895"/>
      <c r="AB20" s="897"/>
      <c r="AC20" s="895"/>
      <c r="AD20" s="895"/>
      <c r="AE20" s="898"/>
      <c r="AF20" s="855" t="s">
        <v>1423</v>
      </c>
      <c r="AG20" s="865"/>
      <c r="AH20" s="890" t="s">
        <v>1474</v>
      </c>
    </row>
    <row r="21" spans="1:34" ht="195">
      <c r="A21" s="67">
        <v>16</v>
      </c>
      <c r="B21" s="833" t="s">
        <v>1429</v>
      </c>
      <c r="C21" s="833" t="s">
        <v>922</v>
      </c>
      <c r="D21" s="805" t="s">
        <v>1475</v>
      </c>
      <c r="E21" s="834" t="s">
        <v>1431</v>
      </c>
      <c r="F21" s="808" t="s">
        <v>1428</v>
      </c>
      <c r="G21" s="866">
        <v>39293</v>
      </c>
      <c r="H21" s="225">
        <v>40707</v>
      </c>
      <c r="I21" s="225"/>
      <c r="J21" s="225"/>
      <c r="K21" s="225"/>
      <c r="L21" s="225"/>
      <c r="M21" s="892"/>
      <c r="N21" s="225"/>
      <c r="O21" s="876"/>
      <c r="P21" s="893"/>
      <c r="Q21" s="855" t="s">
        <v>75</v>
      </c>
      <c r="R21" s="855" t="s">
        <v>67</v>
      </c>
      <c r="S21" s="880">
        <v>80000</v>
      </c>
      <c r="T21" s="855"/>
      <c r="U21" s="855"/>
      <c r="V21" s="880"/>
      <c r="W21" s="866"/>
      <c r="X21" s="866"/>
      <c r="Y21" s="856"/>
      <c r="Z21" s="866"/>
      <c r="AA21" s="866"/>
      <c r="AB21" s="881"/>
      <c r="AC21" s="866"/>
      <c r="AD21" s="866"/>
      <c r="AE21" s="882"/>
      <c r="AF21" s="855" t="s">
        <v>1423</v>
      </c>
      <c r="AG21" s="865"/>
      <c r="AH21" s="890"/>
    </row>
    <row r="22" spans="1:34" ht="90">
      <c r="A22" s="804">
        <v>17</v>
      </c>
      <c r="B22" s="855" t="s">
        <v>1445</v>
      </c>
      <c r="C22" s="865" t="s">
        <v>1418</v>
      </c>
      <c r="D22" s="855" t="s">
        <v>1476</v>
      </c>
      <c r="E22" s="855" t="s">
        <v>1447</v>
      </c>
      <c r="F22" s="885" t="s">
        <v>1477</v>
      </c>
      <c r="G22" s="883">
        <v>294720</v>
      </c>
      <c r="H22" s="899">
        <v>305280</v>
      </c>
      <c r="I22" s="225"/>
      <c r="J22" s="225"/>
      <c r="K22" s="225"/>
      <c r="L22" s="225"/>
      <c r="M22" s="892"/>
      <c r="N22" s="225"/>
      <c r="O22" s="876"/>
      <c r="P22" s="893"/>
      <c r="Q22" s="855" t="s">
        <v>75</v>
      </c>
      <c r="R22" s="855" t="s">
        <v>59</v>
      </c>
      <c r="S22" s="900">
        <v>600000</v>
      </c>
      <c r="T22" s="855"/>
      <c r="U22" s="855"/>
      <c r="V22" s="901"/>
      <c r="W22" s="902"/>
      <c r="X22" s="902"/>
      <c r="Y22" s="903"/>
      <c r="Z22" s="902"/>
      <c r="AA22" s="902"/>
      <c r="AB22" s="904"/>
      <c r="AC22" s="902"/>
      <c r="AD22" s="902"/>
      <c r="AE22" s="905"/>
      <c r="AF22" s="855" t="s">
        <v>1423</v>
      </c>
      <c r="AG22" s="865"/>
      <c r="AH22" s="890"/>
    </row>
    <row r="23" spans="1:34" ht="150">
      <c r="A23" s="67">
        <v>18</v>
      </c>
      <c r="B23" s="906" t="s">
        <v>1452</v>
      </c>
      <c r="C23" s="906" t="s">
        <v>1458</v>
      </c>
      <c r="D23" s="907" t="s">
        <v>1478</v>
      </c>
      <c r="E23" s="908" t="s">
        <v>1479</v>
      </c>
      <c r="F23" s="909" t="s">
        <v>1480</v>
      </c>
      <c r="G23" s="910">
        <v>54128</v>
      </c>
      <c r="H23" s="911">
        <v>3000</v>
      </c>
      <c r="I23" s="225"/>
      <c r="J23" s="876"/>
      <c r="K23" s="876"/>
      <c r="L23" s="225"/>
      <c r="M23" s="892"/>
      <c r="N23" s="225"/>
      <c r="O23" s="225"/>
      <c r="P23" s="893"/>
      <c r="Q23" s="855" t="s">
        <v>37</v>
      </c>
      <c r="R23" s="855" t="s">
        <v>75</v>
      </c>
      <c r="S23" s="912">
        <v>57128</v>
      </c>
      <c r="T23" s="855"/>
      <c r="U23" s="855"/>
      <c r="V23" s="913"/>
      <c r="W23" s="902"/>
      <c r="X23" s="902"/>
      <c r="Y23" s="903"/>
      <c r="Z23" s="902"/>
      <c r="AA23" s="902"/>
      <c r="AB23" s="904"/>
      <c r="AC23" s="902"/>
      <c r="AD23" s="902"/>
      <c r="AE23" s="905"/>
      <c r="AF23" s="855" t="s">
        <v>1423</v>
      </c>
      <c r="AG23" s="865"/>
      <c r="AH23" s="855"/>
    </row>
    <row r="24" spans="1:34" ht="120">
      <c r="A24" s="804">
        <v>19</v>
      </c>
      <c r="B24" s="855" t="s">
        <v>1187</v>
      </c>
      <c r="C24" s="891" t="s">
        <v>1471</v>
      </c>
      <c r="D24" s="914" t="s">
        <v>1481</v>
      </c>
      <c r="E24" s="855" t="s">
        <v>1457</v>
      </c>
      <c r="F24" s="915" t="s">
        <v>1482</v>
      </c>
      <c r="G24" s="916">
        <v>323000</v>
      </c>
      <c r="H24" s="916">
        <v>17000</v>
      </c>
      <c r="I24" s="225"/>
      <c r="J24" s="876"/>
      <c r="K24" s="876"/>
      <c r="L24" s="225"/>
      <c r="M24" s="892"/>
      <c r="N24" s="225"/>
      <c r="O24" s="225"/>
      <c r="P24" s="893"/>
      <c r="Q24" s="855" t="s">
        <v>75</v>
      </c>
      <c r="R24" s="855" t="s">
        <v>67</v>
      </c>
      <c r="S24" s="917">
        <v>340000</v>
      </c>
      <c r="T24" s="855"/>
      <c r="U24" s="855"/>
      <c r="V24" s="917"/>
      <c r="W24" s="902"/>
      <c r="X24" s="902"/>
      <c r="Y24" s="903"/>
      <c r="Z24" s="902"/>
      <c r="AA24" s="902"/>
      <c r="AB24" s="904"/>
      <c r="AC24" s="902"/>
      <c r="AD24" s="902"/>
      <c r="AE24" s="905"/>
      <c r="AF24" s="855" t="s">
        <v>1423</v>
      </c>
      <c r="AG24" s="865"/>
      <c r="AH24" s="855"/>
    </row>
    <row r="25" spans="1:34" ht="120">
      <c r="A25" s="67">
        <v>20</v>
      </c>
      <c r="B25" s="855" t="s">
        <v>1187</v>
      </c>
      <c r="C25" s="891" t="s">
        <v>1471</v>
      </c>
      <c r="D25" s="914" t="s">
        <v>1483</v>
      </c>
      <c r="E25" s="855" t="s">
        <v>1457</v>
      </c>
      <c r="F25" s="909" t="s">
        <v>1480</v>
      </c>
      <c r="G25" s="916">
        <v>164350</v>
      </c>
      <c r="H25" s="916">
        <v>8650</v>
      </c>
      <c r="I25" s="225"/>
      <c r="J25" s="876"/>
      <c r="K25" s="876"/>
      <c r="L25" s="225"/>
      <c r="M25" s="892"/>
      <c r="N25" s="225"/>
      <c r="O25" s="225"/>
      <c r="P25" s="893"/>
      <c r="Q25" s="855" t="s">
        <v>75</v>
      </c>
      <c r="R25" s="855" t="s">
        <v>67</v>
      </c>
      <c r="S25" s="913">
        <v>173000</v>
      </c>
      <c r="T25" s="855"/>
      <c r="U25" s="855"/>
      <c r="V25" s="917"/>
      <c r="W25" s="902"/>
      <c r="X25" s="902"/>
      <c r="Y25" s="903"/>
      <c r="Z25" s="902"/>
      <c r="AA25" s="902"/>
      <c r="AB25" s="904"/>
      <c r="AC25" s="902"/>
      <c r="AD25" s="902"/>
      <c r="AE25" s="905"/>
      <c r="AF25" s="855" t="s">
        <v>1423</v>
      </c>
      <c r="AG25" s="865"/>
      <c r="AH25" s="855"/>
    </row>
    <row r="26" spans="1:34" ht="120">
      <c r="A26" s="804">
        <v>21</v>
      </c>
      <c r="B26" s="855" t="s">
        <v>1187</v>
      </c>
      <c r="C26" s="891" t="s">
        <v>1471</v>
      </c>
      <c r="D26" s="855" t="s">
        <v>1472</v>
      </c>
      <c r="E26" s="855" t="s">
        <v>1457</v>
      </c>
      <c r="F26" s="855" t="s">
        <v>1473</v>
      </c>
      <c r="G26" s="883">
        <v>286658</v>
      </c>
      <c r="H26" s="883">
        <v>15087</v>
      </c>
      <c r="I26" s="225"/>
      <c r="J26" s="225"/>
      <c r="K26" s="225"/>
      <c r="L26" s="225"/>
      <c r="M26" s="918"/>
      <c r="N26" s="225"/>
      <c r="O26" s="876"/>
      <c r="P26" s="919"/>
      <c r="Q26" s="855"/>
      <c r="R26" s="855"/>
      <c r="S26" s="920"/>
      <c r="T26" s="885" t="s">
        <v>450</v>
      </c>
      <c r="U26" s="885" t="s">
        <v>36</v>
      </c>
      <c r="V26" s="894">
        <v>301745</v>
      </c>
      <c r="W26" s="895"/>
      <c r="X26" s="895"/>
      <c r="Y26" s="896"/>
      <c r="Z26" s="895"/>
      <c r="AA26" s="895"/>
      <c r="AB26" s="897"/>
      <c r="AC26" s="895"/>
      <c r="AD26" s="895"/>
      <c r="AE26" s="898"/>
      <c r="AF26" s="855" t="s">
        <v>1484</v>
      </c>
      <c r="AG26" s="865"/>
      <c r="AH26" s="921" t="s">
        <v>1485</v>
      </c>
    </row>
    <row r="27" spans="1:34" ht="90">
      <c r="A27" s="804">
        <v>22</v>
      </c>
      <c r="B27" s="855" t="s">
        <v>1445</v>
      </c>
      <c r="C27" s="865" t="s">
        <v>1418</v>
      </c>
      <c r="D27" s="855" t="s">
        <v>1476</v>
      </c>
      <c r="E27" s="855" t="s">
        <v>1447</v>
      </c>
      <c r="F27" s="885" t="s">
        <v>1477</v>
      </c>
      <c r="G27" s="883">
        <v>304000</v>
      </c>
      <c r="H27" s="899">
        <v>16000</v>
      </c>
      <c r="I27" s="225"/>
      <c r="J27" s="225"/>
      <c r="K27" s="225"/>
      <c r="L27" s="225"/>
      <c r="M27" s="918"/>
      <c r="N27" s="225"/>
      <c r="O27" s="876"/>
      <c r="P27" s="919"/>
      <c r="Q27" s="855"/>
      <c r="R27" s="855"/>
      <c r="S27" s="922"/>
      <c r="T27" s="855" t="s">
        <v>450</v>
      </c>
      <c r="U27" s="855" t="s">
        <v>78</v>
      </c>
      <c r="V27" s="917">
        <v>320000</v>
      </c>
      <c r="W27" s="902"/>
      <c r="X27" s="902"/>
      <c r="Y27" s="903"/>
      <c r="Z27" s="902"/>
      <c r="AA27" s="902"/>
      <c r="AB27" s="904"/>
      <c r="AC27" s="902"/>
      <c r="AD27" s="902"/>
      <c r="AE27" s="905"/>
      <c r="AF27" s="855" t="s">
        <v>1484</v>
      </c>
      <c r="AG27" s="865"/>
      <c r="AH27" s="921" t="s">
        <v>1486</v>
      </c>
    </row>
    <row r="28" spans="1:34" ht="120">
      <c r="A28" s="67">
        <v>23</v>
      </c>
      <c r="B28" s="855" t="s">
        <v>1187</v>
      </c>
      <c r="C28" s="855" t="s">
        <v>1462</v>
      </c>
      <c r="D28" s="855" t="s">
        <v>1465</v>
      </c>
      <c r="E28" s="855" t="s">
        <v>1457</v>
      </c>
      <c r="F28" s="855" t="s">
        <v>1466</v>
      </c>
      <c r="G28" s="883">
        <v>557309</v>
      </c>
      <c r="H28" s="883">
        <v>29332</v>
      </c>
      <c r="I28" s="855"/>
      <c r="J28" s="855"/>
      <c r="K28" s="855"/>
      <c r="L28" s="855"/>
      <c r="M28" s="868"/>
      <c r="N28" s="855"/>
      <c r="O28" s="855"/>
      <c r="P28" s="923"/>
      <c r="Q28" s="855"/>
      <c r="R28" s="855"/>
      <c r="S28" s="924"/>
      <c r="T28" s="885" t="s">
        <v>450</v>
      </c>
      <c r="U28" s="885" t="s">
        <v>47</v>
      </c>
      <c r="V28" s="925">
        <v>586641</v>
      </c>
      <c r="W28" s="924"/>
      <c r="X28" s="924"/>
      <c r="Y28" s="926"/>
      <c r="Z28" s="924"/>
      <c r="AA28" s="924"/>
      <c r="AB28" s="927"/>
      <c r="AC28" s="924"/>
      <c r="AD28" s="924"/>
      <c r="AE28" s="928"/>
      <c r="AF28" s="855" t="s">
        <v>1484</v>
      </c>
      <c r="AG28" s="865"/>
      <c r="AH28" s="921" t="s">
        <v>1487</v>
      </c>
    </row>
    <row r="29" spans="1:34" ht="120">
      <c r="A29" s="804">
        <v>24</v>
      </c>
      <c r="B29" s="929" t="s">
        <v>1488</v>
      </c>
      <c r="C29" s="70" t="s">
        <v>1489</v>
      </c>
      <c r="D29" s="930" t="s">
        <v>1490</v>
      </c>
      <c r="E29" s="931" t="s">
        <v>1491</v>
      </c>
      <c r="F29" s="855" t="s">
        <v>1444</v>
      </c>
      <c r="G29" s="916">
        <v>675000</v>
      </c>
      <c r="H29" s="916">
        <v>325000</v>
      </c>
      <c r="I29" s="225"/>
      <c r="J29" s="876"/>
      <c r="K29" s="876"/>
      <c r="L29" s="225"/>
      <c r="M29" s="932"/>
      <c r="N29" s="225"/>
      <c r="O29" s="225"/>
      <c r="P29" s="932"/>
      <c r="Q29" s="855"/>
      <c r="R29" s="855"/>
      <c r="S29" s="933"/>
      <c r="T29" s="855" t="s">
        <v>47</v>
      </c>
      <c r="U29" s="855" t="s">
        <v>59</v>
      </c>
      <c r="V29" s="934">
        <v>500000</v>
      </c>
      <c r="W29" s="935" t="s">
        <v>450</v>
      </c>
      <c r="X29" s="935" t="s">
        <v>47</v>
      </c>
      <c r="Y29" s="936">
        <v>500000</v>
      </c>
      <c r="Z29" s="935"/>
      <c r="AA29" s="935"/>
      <c r="AB29" s="937"/>
      <c r="AC29" s="935"/>
      <c r="AD29" s="935"/>
      <c r="AE29" s="938"/>
      <c r="AF29" s="855" t="s">
        <v>1484</v>
      </c>
      <c r="AG29" s="865"/>
      <c r="AH29" s="939" t="s">
        <v>1492</v>
      </c>
    </row>
    <row r="30" spans="1:34" ht="60">
      <c r="A30" s="67">
        <v>25</v>
      </c>
      <c r="B30" s="855" t="s">
        <v>1187</v>
      </c>
      <c r="C30" s="855" t="s">
        <v>1433</v>
      </c>
      <c r="D30" s="855" t="s">
        <v>1456</v>
      </c>
      <c r="E30" s="855" t="s">
        <v>1457</v>
      </c>
      <c r="F30" s="855" t="s">
        <v>1444</v>
      </c>
      <c r="G30" s="866">
        <v>156000</v>
      </c>
      <c r="H30" s="867">
        <v>244000</v>
      </c>
      <c r="I30" s="876"/>
      <c r="J30" s="877"/>
      <c r="K30" s="871"/>
      <c r="L30" s="871"/>
      <c r="M30" s="868"/>
      <c r="N30" s="872"/>
      <c r="O30" s="869"/>
      <c r="P30" s="866"/>
      <c r="Q30" s="855"/>
      <c r="R30" s="855"/>
      <c r="S30" s="940"/>
      <c r="T30" s="855" t="s">
        <v>450</v>
      </c>
      <c r="U30" s="855" t="s">
        <v>47</v>
      </c>
      <c r="V30" s="941">
        <v>400000</v>
      </c>
      <c r="W30" s="940"/>
      <c r="X30" s="940"/>
      <c r="Y30" s="942"/>
      <c r="Z30" s="940"/>
      <c r="AA30" s="940"/>
      <c r="AB30" s="943"/>
      <c r="AC30" s="940"/>
      <c r="AD30" s="940"/>
      <c r="AE30" s="944"/>
      <c r="AF30" s="855" t="s">
        <v>1484</v>
      </c>
      <c r="AG30" s="865"/>
      <c r="AH30" s="890"/>
    </row>
    <row r="31" spans="1:34" ht="120">
      <c r="A31" s="804">
        <v>26</v>
      </c>
      <c r="B31" s="855" t="s">
        <v>1187</v>
      </c>
      <c r="C31" s="945" t="s">
        <v>1493</v>
      </c>
      <c r="D31" s="890" t="s">
        <v>1494</v>
      </c>
      <c r="E31" s="855" t="s">
        <v>1457</v>
      </c>
      <c r="F31" s="909" t="s">
        <v>1495</v>
      </c>
      <c r="G31" s="916">
        <v>110000</v>
      </c>
      <c r="H31" s="916">
        <v>90000</v>
      </c>
      <c r="I31" s="225"/>
      <c r="J31" s="876"/>
      <c r="K31" s="876"/>
      <c r="L31" s="225"/>
      <c r="M31" s="932"/>
      <c r="N31" s="225"/>
      <c r="O31" s="225"/>
      <c r="P31" s="932"/>
      <c r="Q31" s="855"/>
      <c r="R31" s="855"/>
      <c r="S31" s="946"/>
      <c r="T31" s="855" t="s">
        <v>36</v>
      </c>
      <c r="U31" s="855" t="s">
        <v>74</v>
      </c>
      <c r="V31" s="917">
        <v>200000</v>
      </c>
      <c r="W31" s="902"/>
      <c r="X31" s="902"/>
      <c r="Y31" s="903"/>
      <c r="Z31" s="902"/>
      <c r="AA31" s="902"/>
      <c r="AB31" s="904"/>
      <c r="AC31" s="902"/>
      <c r="AD31" s="902"/>
      <c r="AE31" s="905"/>
      <c r="AF31" s="855" t="s">
        <v>1484</v>
      </c>
      <c r="AG31" s="865"/>
      <c r="AH31" s="890"/>
    </row>
    <row r="32" spans="1:34" ht="120">
      <c r="A32" s="67">
        <v>27</v>
      </c>
      <c r="B32" s="855" t="s">
        <v>1187</v>
      </c>
      <c r="C32" s="945" t="s">
        <v>1493</v>
      </c>
      <c r="D32" s="890" t="s">
        <v>1496</v>
      </c>
      <c r="E32" s="855" t="s">
        <v>1457</v>
      </c>
      <c r="F32" s="909" t="s">
        <v>1464</v>
      </c>
      <c r="G32" s="947">
        <v>620000</v>
      </c>
      <c r="H32" s="947">
        <v>300000</v>
      </c>
      <c r="I32" s="225"/>
      <c r="J32" s="876"/>
      <c r="K32" s="876"/>
      <c r="L32" s="225"/>
      <c r="M32" s="932"/>
      <c r="N32" s="225"/>
      <c r="O32" s="225"/>
      <c r="P32" s="932"/>
      <c r="Q32" s="855"/>
      <c r="R32" s="855"/>
      <c r="S32" s="935"/>
      <c r="T32" s="855" t="s">
        <v>450</v>
      </c>
      <c r="U32" s="855" t="s">
        <v>74</v>
      </c>
      <c r="V32" s="934">
        <v>920000</v>
      </c>
      <c r="W32" s="935"/>
      <c r="X32" s="935"/>
      <c r="Y32" s="936"/>
      <c r="Z32" s="935"/>
      <c r="AA32" s="935"/>
      <c r="AB32" s="937"/>
      <c r="AC32" s="935"/>
      <c r="AD32" s="935"/>
      <c r="AE32" s="938"/>
      <c r="AF32" s="855" t="s">
        <v>1484</v>
      </c>
      <c r="AG32" s="865"/>
      <c r="AH32" s="890" t="s">
        <v>1497</v>
      </c>
    </row>
    <row r="33" spans="1:34" ht="120">
      <c r="A33" s="804">
        <v>28</v>
      </c>
      <c r="B33" s="855" t="s">
        <v>1187</v>
      </c>
      <c r="C33" s="945" t="s">
        <v>1493</v>
      </c>
      <c r="D33" s="890" t="s">
        <v>1498</v>
      </c>
      <c r="E33" s="945" t="s">
        <v>1493</v>
      </c>
      <c r="F33" s="909" t="s">
        <v>1499</v>
      </c>
      <c r="G33" s="916">
        <v>399000</v>
      </c>
      <c r="H33" s="916">
        <v>481000</v>
      </c>
      <c r="I33" s="619"/>
      <c r="J33" s="948"/>
      <c r="K33" s="948"/>
      <c r="L33" s="619"/>
      <c r="M33" s="949"/>
      <c r="N33" s="619"/>
      <c r="O33" s="619"/>
      <c r="P33" s="949"/>
      <c r="Q33" s="544"/>
      <c r="R33" s="544"/>
      <c r="S33" s="902"/>
      <c r="T33" s="855" t="s">
        <v>36</v>
      </c>
      <c r="U33" s="855" t="s">
        <v>47</v>
      </c>
      <c r="V33" s="917">
        <v>880000</v>
      </c>
      <c r="W33" s="902"/>
      <c r="X33" s="902"/>
      <c r="Y33" s="903"/>
      <c r="Z33" s="902"/>
      <c r="AA33" s="902"/>
      <c r="AB33" s="904"/>
      <c r="AC33" s="902"/>
      <c r="AD33" s="902"/>
      <c r="AE33" s="905"/>
      <c r="AF33" s="855" t="s">
        <v>1484</v>
      </c>
      <c r="AG33" s="865"/>
      <c r="AH33" s="890" t="s">
        <v>1500</v>
      </c>
    </row>
    <row r="34" spans="1:34" ht="120">
      <c r="A34" s="804">
        <v>29</v>
      </c>
      <c r="B34" s="929" t="s">
        <v>1488</v>
      </c>
      <c r="C34" s="70" t="s">
        <v>1489</v>
      </c>
      <c r="D34" s="930" t="s">
        <v>1501</v>
      </c>
      <c r="E34" s="931" t="s">
        <v>1491</v>
      </c>
      <c r="F34" s="855" t="s">
        <v>1444</v>
      </c>
      <c r="G34" s="916">
        <v>950000</v>
      </c>
      <c r="H34" s="916">
        <v>50000</v>
      </c>
      <c r="I34" s="619"/>
      <c r="J34" s="948"/>
      <c r="K34" s="948"/>
      <c r="L34" s="619"/>
      <c r="M34" s="949"/>
      <c r="N34" s="619"/>
      <c r="O34" s="619"/>
      <c r="P34" s="949"/>
      <c r="Q34" s="544"/>
      <c r="R34" s="544"/>
      <c r="S34" s="902"/>
      <c r="T34" s="855"/>
      <c r="U34" s="855"/>
      <c r="V34" s="917"/>
      <c r="W34" s="902" t="s">
        <v>36</v>
      </c>
      <c r="X34" s="902" t="s">
        <v>37</v>
      </c>
      <c r="Y34" s="903">
        <v>1000000</v>
      </c>
      <c r="Z34" s="902"/>
      <c r="AA34" s="902"/>
      <c r="AB34" s="904"/>
      <c r="AC34" s="902"/>
      <c r="AD34" s="902"/>
      <c r="AE34" s="905"/>
      <c r="AF34" s="855"/>
      <c r="AG34" s="865"/>
      <c r="AH34" s="890"/>
    </row>
    <row r="35" spans="1:34" ht="120">
      <c r="A35" s="67">
        <v>30</v>
      </c>
      <c r="B35" s="929" t="s">
        <v>1488</v>
      </c>
      <c r="C35" s="945" t="s">
        <v>1493</v>
      </c>
      <c r="D35" s="890" t="s">
        <v>1502</v>
      </c>
      <c r="E35" s="945" t="s">
        <v>1493</v>
      </c>
      <c r="F35" s="909" t="s">
        <v>1503</v>
      </c>
      <c r="G35" s="916">
        <v>760000</v>
      </c>
      <c r="H35" s="916">
        <v>40000</v>
      </c>
      <c r="I35" s="619"/>
      <c r="J35" s="948"/>
      <c r="K35" s="948"/>
      <c r="L35" s="619"/>
      <c r="M35" s="949"/>
      <c r="N35" s="619"/>
      <c r="O35" s="619"/>
      <c r="P35" s="949"/>
      <c r="Q35" s="544"/>
      <c r="R35" s="544"/>
      <c r="S35" s="902"/>
      <c r="T35" s="855"/>
      <c r="U35" s="855"/>
      <c r="V35" s="917"/>
      <c r="W35" s="902" t="s">
        <v>36</v>
      </c>
      <c r="X35" s="902" t="s">
        <v>74</v>
      </c>
      <c r="Y35" s="903">
        <v>800000</v>
      </c>
      <c r="Z35" s="902" t="s">
        <v>36</v>
      </c>
      <c r="AA35" s="902" t="s">
        <v>74</v>
      </c>
      <c r="AB35" s="904">
        <v>732085</v>
      </c>
      <c r="AC35" s="902"/>
      <c r="AD35" s="902"/>
      <c r="AE35" s="905"/>
      <c r="AF35" s="855"/>
      <c r="AG35" s="865"/>
      <c r="AH35" s="939" t="s">
        <v>1504</v>
      </c>
    </row>
    <row r="36" spans="1:34" ht="120">
      <c r="A36" s="804">
        <v>31</v>
      </c>
      <c r="B36" s="929" t="s">
        <v>1488</v>
      </c>
      <c r="C36" s="945" t="s">
        <v>1493</v>
      </c>
      <c r="D36" s="890" t="s">
        <v>1505</v>
      </c>
      <c r="E36" s="945" t="s">
        <v>1493</v>
      </c>
      <c r="F36" s="909" t="s">
        <v>1506</v>
      </c>
      <c r="G36" s="916">
        <v>760000</v>
      </c>
      <c r="H36" s="916">
        <v>40000</v>
      </c>
      <c r="I36" s="619"/>
      <c r="J36" s="948"/>
      <c r="K36" s="948"/>
      <c r="L36" s="619"/>
      <c r="M36" s="949"/>
      <c r="N36" s="619"/>
      <c r="O36" s="619"/>
      <c r="P36" s="949"/>
      <c r="Q36" s="544"/>
      <c r="R36" s="544"/>
      <c r="S36" s="902"/>
      <c r="T36" s="855"/>
      <c r="U36" s="855"/>
      <c r="V36" s="917"/>
      <c r="W36" s="902" t="s">
        <v>36</v>
      </c>
      <c r="X36" s="902" t="s">
        <v>74</v>
      </c>
      <c r="Y36" s="903">
        <v>800000</v>
      </c>
      <c r="Z36" s="902" t="s">
        <v>36</v>
      </c>
      <c r="AA36" s="902" t="s">
        <v>47</v>
      </c>
      <c r="AB36" s="904">
        <v>790779</v>
      </c>
      <c r="AC36" s="902"/>
      <c r="AD36" s="902"/>
      <c r="AE36" s="905"/>
      <c r="AF36" s="855"/>
      <c r="AG36" s="865"/>
      <c r="AH36" s="939" t="s">
        <v>1507</v>
      </c>
    </row>
    <row r="37" spans="1:34" ht="120">
      <c r="A37" s="67">
        <v>32</v>
      </c>
      <c r="B37" s="929" t="s">
        <v>1488</v>
      </c>
      <c r="C37" s="945" t="s">
        <v>1493</v>
      </c>
      <c r="D37" s="890" t="s">
        <v>1508</v>
      </c>
      <c r="E37" s="945" t="s">
        <v>1493</v>
      </c>
      <c r="F37" s="909" t="s">
        <v>1509</v>
      </c>
      <c r="G37" s="916">
        <v>1140000</v>
      </c>
      <c r="H37" s="916">
        <v>60000</v>
      </c>
      <c r="I37" s="619"/>
      <c r="J37" s="948"/>
      <c r="K37" s="948"/>
      <c r="L37" s="619"/>
      <c r="M37" s="949"/>
      <c r="N37" s="619"/>
      <c r="O37" s="619"/>
      <c r="P37" s="949"/>
      <c r="Q37" s="544"/>
      <c r="R37" s="544"/>
      <c r="S37" s="902"/>
      <c r="T37" s="855"/>
      <c r="U37" s="855"/>
      <c r="V37" s="917"/>
      <c r="W37" s="902" t="s">
        <v>36</v>
      </c>
      <c r="X37" s="902" t="s">
        <v>74</v>
      </c>
      <c r="Y37" s="903">
        <v>1200000</v>
      </c>
      <c r="Z37" s="902" t="s">
        <v>36</v>
      </c>
      <c r="AA37" s="902" t="s">
        <v>74</v>
      </c>
      <c r="AB37" s="904">
        <v>1607355</v>
      </c>
      <c r="AC37" s="902"/>
      <c r="AD37" s="902"/>
      <c r="AE37" s="905"/>
      <c r="AF37" s="855"/>
      <c r="AG37" s="865"/>
      <c r="AH37" s="939" t="s">
        <v>1510</v>
      </c>
    </row>
    <row r="38" spans="1:34" ht="150">
      <c r="A38" s="804">
        <v>33</v>
      </c>
      <c r="B38" s="929" t="s">
        <v>1488</v>
      </c>
      <c r="C38" s="70" t="s">
        <v>1489</v>
      </c>
      <c r="D38" s="890" t="s">
        <v>1511</v>
      </c>
      <c r="E38" s="908" t="s">
        <v>1512</v>
      </c>
      <c r="F38" s="909" t="s">
        <v>1444</v>
      </c>
      <c r="G38" s="916">
        <v>570000</v>
      </c>
      <c r="H38" s="916">
        <v>30000</v>
      </c>
      <c r="I38" s="619"/>
      <c r="J38" s="948"/>
      <c r="K38" s="948"/>
      <c r="L38" s="619"/>
      <c r="M38" s="949"/>
      <c r="N38" s="619"/>
      <c r="O38" s="619"/>
      <c r="P38" s="949"/>
      <c r="Q38" s="544"/>
      <c r="R38" s="544"/>
      <c r="S38" s="902"/>
      <c r="T38" s="855"/>
      <c r="U38" s="855"/>
      <c r="V38" s="917"/>
      <c r="W38" s="902" t="s">
        <v>78</v>
      </c>
      <c r="X38" s="902" t="s">
        <v>67</v>
      </c>
      <c r="Y38" s="903">
        <v>600000</v>
      </c>
      <c r="Z38" s="902"/>
      <c r="AA38" s="902"/>
      <c r="AB38" s="904"/>
      <c r="AC38" s="902"/>
      <c r="AD38" s="902"/>
      <c r="AE38" s="905"/>
      <c r="AF38" s="855"/>
      <c r="AG38" s="865"/>
      <c r="AH38" s="890"/>
    </row>
    <row r="39" spans="1:34" ht="120">
      <c r="A39" s="67">
        <v>34</v>
      </c>
      <c r="B39" s="929" t="s">
        <v>1488</v>
      </c>
      <c r="C39" s="945" t="s">
        <v>1493</v>
      </c>
      <c r="D39" s="890" t="s">
        <v>1513</v>
      </c>
      <c r="E39" s="945" t="s">
        <v>1493</v>
      </c>
      <c r="F39" s="909" t="s">
        <v>1514</v>
      </c>
      <c r="G39" s="916">
        <v>855000</v>
      </c>
      <c r="H39" s="916">
        <v>45000</v>
      </c>
      <c r="I39" s="619"/>
      <c r="J39" s="948"/>
      <c r="K39" s="948"/>
      <c r="L39" s="619"/>
      <c r="M39" s="949"/>
      <c r="N39" s="619"/>
      <c r="O39" s="619"/>
      <c r="P39" s="949"/>
      <c r="Q39" s="544"/>
      <c r="R39" s="544"/>
      <c r="S39" s="902"/>
      <c r="T39" s="855"/>
      <c r="U39" s="855"/>
      <c r="V39" s="917"/>
      <c r="W39" s="902" t="s">
        <v>78</v>
      </c>
      <c r="X39" s="902" t="s">
        <v>67</v>
      </c>
      <c r="Y39" s="903">
        <v>900000</v>
      </c>
      <c r="Z39" s="902"/>
      <c r="AA39" s="902"/>
      <c r="AB39" s="904"/>
      <c r="AC39" s="902"/>
      <c r="AD39" s="902"/>
      <c r="AE39" s="905"/>
      <c r="AF39" s="855"/>
      <c r="AG39" s="865"/>
      <c r="AH39" s="890"/>
    </row>
    <row r="40" spans="1:34" ht="120">
      <c r="A40" s="804">
        <v>35</v>
      </c>
      <c r="B40" s="929" t="s">
        <v>1488</v>
      </c>
      <c r="C40" s="945" t="s">
        <v>1493</v>
      </c>
      <c r="D40" s="950" t="s">
        <v>1515</v>
      </c>
      <c r="E40" s="945" t="s">
        <v>1493</v>
      </c>
      <c r="F40" s="909" t="s">
        <v>1516</v>
      </c>
      <c r="G40" s="916">
        <v>950000</v>
      </c>
      <c r="H40" s="916">
        <v>50000</v>
      </c>
      <c r="I40" s="619"/>
      <c r="J40" s="948"/>
      <c r="K40" s="948"/>
      <c r="L40" s="619"/>
      <c r="M40" s="949"/>
      <c r="N40" s="619"/>
      <c r="O40" s="619"/>
      <c r="P40" s="949"/>
      <c r="Q40" s="544"/>
      <c r="R40" s="544"/>
      <c r="S40" s="902"/>
      <c r="T40" s="855"/>
      <c r="U40" s="855"/>
      <c r="V40" s="917"/>
      <c r="W40" s="902"/>
      <c r="X40" s="902"/>
      <c r="Y40" s="903"/>
      <c r="Z40" s="902"/>
      <c r="AA40" s="902"/>
      <c r="AB40" s="904">
        <v>1000000</v>
      </c>
      <c r="AC40" s="902"/>
      <c r="AD40" s="902"/>
      <c r="AE40" s="905">
        <v>500000</v>
      </c>
      <c r="AF40" s="855"/>
      <c r="AG40" s="951"/>
      <c r="AH40" s="939" t="s">
        <v>1517</v>
      </c>
    </row>
    <row r="41" spans="1:34" ht="120">
      <c r="A41" s="804">
        <v>36</v>
      </c>
      <c r="B41" s="929" t="s">
        <v>1488</v>
      </c>
      <c r="C41" s="945" t="s">
        <v>1493</v>
      </c>
      <c r="D41" s="950" t="s">
        <v>1518</v>
      </c>
      <c r="E41" s="945" t="s">
        <v>1493</v>
      </c>
      <c r="F41" s="909" t="s">
        <v>1514</v>
      </c>
      <c r="G41" s="916">
        <v>285000</v>
      </c>
      <c r="H41" s="916">
        <v>15000</v>
      </c>
      <c r="I41" s="619"/>
      <c r="J41" s="948"/>
      <c r="K41" s="948"/>
      <c r="L41" s="619"/>
      <c r="M41" s="949"/>
      <c r="N41" s="619"/>
      <c r="O41" s="619"/>
      <c r="P41" s="949"/>
      <c r="Q41" s="544"/>
      <c r="R41" s="544"/>
      <c r="S41" s="902"/>
      <c r="T41" s="855"/>
      <c r="U41" s="855"/>
      <c r="V41" s="917"/>
      <c r="W41" s="902"/>
      <c r="X41" s="902"/>
      <c r="Y41" s="903"/>
      <c r="Z41" s="902"/>
      <c r="AA41" s="902"/>
      <c r="AB41" s="904">
        <v>300000</v>
      </c>
      <c r="AC41" s="902"/>
      <c r="AD41" s="902"/>
      <c r="AE41" s="905"/>
      <c r="AF41" s="855"/>
      <c r="AG41" s="865"/>
      <c r="AH41" s="890"/>
    </row>
    <row r="42" spans="1:34" ht="120">
      <c r="A42" s="67">
        <v>37</v>
      </c>
      <c r="B42" s="929" t="s">
        <v>1488</v>
      </c>
      <c r="C42" s="70" t="s">
        <v>1489</v>
      </c>
      <c r="D42" s="952" t="s">
        <v>1519</v>
      </c>
      <c r="E42" s="931" t="s">
        <v>1491</v>
      </c>
      <c r="F42" s="909" t="s">
        <v>1444</v>
      </c>
      <c r="G42" s="916">
        <v>950000</v>
      </c>
      <c r="H42" s="916">
        <v>50000</v>
      </c>
      <c r="I42" s="619"/>
      <c r="J42" s="948"/>
      <c r="K42" s="948"/>
      <c r="L42" s="619"/>
      <c r="M42" s="949"/>
      <c r="N42" s="619"/>
      <c r="O42" s="619"/>
      <c r="P42" s="949"/>
      <c r="Q42" s="544"/>
      <c r="R42" s="544"/>
      <c r="S42" s="902"/>
      <c r="T42" s="855"/>
      <c r="U42" s="855"/>
      <c r="V42" s="917"/>
      <c r="W42" s="902"/>
      <c r="X42" s="902"/>
      <c r="Y42" s="903"/>
      <c r="Z42" s="902"/>
      <c r="AA42" s="902"/>
      <c r="AB42" s="904">
        <v>1000000</v>
      </c>
      <c r="AC42" s="902"/>
      <c r="AD42" s="902"/>
      <c r="AE42" s="905"/>
      <c r="AF42" s="855"/>
      <c r="AG42" s="865"/>
      <c r="AH42" s="890"/>
    </row>
    <row r="43" spans="1:34" ht="120">
      <c r="A43" s="804">
        <v>38</v>
      </c>
      <c r="B43" s="929" t="s">
        <v>1488</v>
      </c>
      <c r="C43" s="945" t="s">
        <v>1493</v>
      </c>
      <c r="D43" s="952" t="s">
        <v>1520</v>
      </c>
      <c r="E43" s="945" t="s">
        <v>1493</v>
      </c>
      <c r="F43" s="909" t="s">
        <v>1470</v>
      </c>
      <c r="G43" s="916">
        <v>570000</v>
      </c>
      <c r="H43" s="916">
        <v>30000</v>
      </c>
      <c r="I43" s="619"/>
      <c r="J43" s="948"/>
      <c r="K43" s="948"/>
      <c r="L43" s="619"/>
      <c r="M43" s="949"/>
      <c r="N43" s="619"/>
      <c r="O43" s="619"/>
      <c r="P43" s="949"/>
      <c r="Q43" s="544"/>
      <c r="R43" s="544"/>
      <c r="S43" s="902"/>
      <c r="T43" s="855"/>
      <c r="U43" s="855"/>
      <c r="V43" s="917"/>
      <c r="W43" s="902"/>
      <c r="X43" s="902"/>
      <c r="Y43" s="903"/>
      <c r="Z43" s="902"/>
      <c r="AA43" s="902"/>
      <c r="AB43" s="904">
        <v>600000</v>
      </c>
      <c r="AC43" s="902"/>
      <c r="AD43" s="902"/>
      <c r="AE43" s="905"/>
      <c r="AF43" s="855"/>
      <c r="AG43" s="865"/>
      <c r="AH43" s="890"/>
    </row>
    <row r="44" spans="1:34" ht="120">
      <c r="A44" s="67">
        <v>39</v>
      </c>
      <c r="B44" s="929" t="s">
        <v>1488</v>
      </c>
      <c r="C44" s="945" t="s">
        <v>1493</v>
      </c>
      <c r="D44" s="950" t="s">
        <v>1521</v>
      </c>
      <c r="E44" s="945" t="s">
        <v>1493</v>
      </c>
      <c r="F44" s="909" t="s">
        <v>1522</v>
      </c>
      <c r="G44" s="916">
        <v>475000</v>
      </c>
      <c r="H44" s="916">
        <v>25000</v>
      </c>
      <c r="I44" s="619"/>
      <c r="J44" s="948"/>
      <c r="K44" s="948"/>
      <c r="L44" s="619"/>
      <c r="M44" s="949"/>
      <c r="N44" s="619"/>
      <c r="O44" s="619"/>
      <c r="P44" s="949"/>
      <c r="Q44" s="544"/>
      <c r="R44" s="544"/>
      <c r="S44" s="902"/>
      <c r="T44" s="855"/>
      <c r="U44" s="855"/>
      <c r="V44" s="917"/>
      <c r="W44" s="902"/>
      <c r="X44" s="902"/>
      <c r="Y44" s="903"/>
      <c r="Z44" s="902"/>
      <c r="AA44" s="902"/>
      <c r="AB44" s="904">
        <v>500000</v>
      </c>
      <c r="AC44" s="902"/>
      <c r="AD44" s="902"/>
      <c r="AE44" s="905"/>
      <c r="AF44" s="855"/>
      <c r="AG44" s="865"/>
      <c r="AH44" s="890"/>
    </row>
    <row r="45" spans="1:34" ht="180">
      <c r="A45" s="804">
        <v>40</v>
      </c>
      <c r="B45" s="929" t="s">
        <v>1488</v>
      </c>
      <c r="C45" s="929" t="s">
        <v>1488</v>
      </c>
      <c r="D45" s="952" t="s">
        <v>1523</v>
      </c>
      <c r="E45" s="834" t="s">
        <v>1524</v>
      </c>
      <c r="F45" s="909" t="s">
        <v>1525</v>
      </c>
      <c r="G45" s="916">
        <v>950000</v>
      </c>
      <c r="H45" s="916">
        <v>50000</v>
      </c>
      <c r="I45" s="619"/>
      <c r="J45" s="948"/>
      <c r="K45" s="948"/>
      <c r="L45" s="619"/>
      <c r="M45" s="949"/>
      <c r="N45" s="619"/>
      <c r="O45" s="619"/>
      <c r="P45" s="949"/>
      <c r="Q45" s="544"/>
      <c r="R45" s="544"/>
      <c r="S45" s="902"/>
      <c r="T45" s="855"/>
      <c r="U45" s="855"/>
      <c r="V45" s="917"/>
      <c r="W45" s="902"/>
      <c r="X45" s="902"/>
      <c r="Y45" s="903"/>
      <c r="Z45" s="902"/>
      <c r="AA45" s="902"/>
      <c r="AB45" s="904"/>
      <c r="AC45" s="902"/>
      <c r="AD45" s="902"/>
      <c r="AE45" s="905">
        <v>1000000</v>
      </c>
      <c r="AF45" s="855"/>
      <c r="AG45" s="865"/>
      <c r="AH45" s="890"/>
    </row>
    <row r="46" spans="1:34" ht="120">
      <c r="A46" s="67">
        <v>41</v>
      </c>
      <c r="B46" s="929" t="s">
        <v>1488</v>
      </c>
      <c r="C46" s="945" t="s">
        <v>1493</v>
      </c>
      <c r="D46" s="952" t="s">
        <v>1526</v>
      </c>
      <c r="E46" s="945" t="s">
        <v>1493</v>
      </c>
      <c r="F46" s="909" t="s">
        <v>1464</v>
      </c>
      <c r="G46" s="916">
        <v>950000</v>
      </c>
      <c r="H46" s="916">
        <v>50000</v>
      </c>
      <c r="I46" s="619"/>
      <c r="J46" s="948"/>
      <c r="K46" s="948"/>
      <c r="L46" s="619"/>
      <c r="M46" s="949"/>
      <c r="N46" s="619"/>
      <c r="O46" s="619"/>
      <c r="P46" s="949"/>
      <c r="Q46" s="544"/>
      <c r="R46" s="544"/>
      <c r="S46" s="902"/>
      <c r="T46" s="855"/>
      <c r="U46" s="855"/>
      <c r="V46" s="917"/>
      <c r="W46" s="902"/>
      <c r="X46" s="902"/>
      <c r="Y46" s="903"/>
      <c r="Z46" s="902"/>
      <c r="AA46" s="902"/>
      <c r="AB46" s="904"/>
      <c r="AC46" s="902"/>
      <c r="AD46" s="902"/>
      <c r="AE46" s="905">
        <v>1000000</v>
      </c>
      <c r="AF46" s="855"/>
      <c r="AG46" s="865"/>
      <c r="AH46" s="890"/>
    </row>
    <row r="47" spans="1:34" ht="120">
      <c r="A47" s="804">
        <v>42</v>
      </c>
      <c r="B47" s="929" t="s">
        <v>1488</v>
      </c>
      <c r="C47" s="945" t="s">
        <v>1493</v>
      </c>
      <c r="D47" s="952" t="s">
        <v>1527</v>
      </c>
      <c r="E47" s="945" t="s">
        <v>1493</v>
      </c>
      <c r="F47" s="909" t="s">
        <v>1528</v>
      </c>
      <c r="G47" s="916">
        <v>950000</v>
      </c>
      <c r="H47" s="916">
        <v>50000</v>
      </c>
      <c r="I47" s="619"/>
      <c r="J47" s="948"/>
      <c r="K47" s="948"/>
      <c r="L47" s="619"/>
      <c r="M47" s="949"/>
      <c r="N47" s="619"/>
      <c r="O47" s="619"/>
      <c r="P47" s="949"/>
      <c r="Q47" s="544"/>
      <c r="R47" s="544"/>
      <c r="S47" s="902"/>
      <c r="T47" s="855"/>
      <c r="U47" s="855"/>
      <c r="V47" s="917"/>
      <c r="W47" s="902"/>
      <c r="X47" s="902"/>
      <c r="Y47" s="903"/>
      <c r="Z47" s="902"/>
      <c r="AA47" s="902"/>
      <c r="AB47" s="904"/>
      <c r="AC47" s="902"/>
      <c r="AD47" s="902"/>
      <c r="AE47" s="905">
        <v>1000000</v>
      </c>
      <c r="AF47" s="855"/>
      <c r="AG47" s="865"/>
      <c r="AH47" s="890"/>
    </row>
    <row r="48" spans="1:34" ht="120">
      <c r="A48" s="804">
        <v>43</v>
      </c>
      <c r="B48" s="929" t="s">
        <v>1488</v>
      </c>
      <c r="C48" s="945" t="s">
        <v>1493</v>
      </c>
      <c r="D48" s="952" t="s">
        <v>1529</v>
      </c>
      <c r="E48" s="945" t="s">
        <v>1493</v>
      </c>
      <c r="F48" s="909" t="s">
        <v>1530</v>
      </c>
      <c r="G48" s="916">
        <v>285000</v>
      </c>
      <c r="H48" s="916">
        <v>15000</v>
      </c>
      <c r="I48" s="619"/>
      <c r="J48" s="948"/>
      <c r="K48" s="948"/>
      <c r="L48" s="619"/>
      <c r="M48" s="949"/>
      <c r="N48" s="619"/>
      <c r="O48" s="619"/>
      <c r="P48" s="949"/>
      <c r="Q48" s="544"/>
      <c r="R48" s="544"/>
      <c r="S48" s="902"/>
      <c r="T48" s="855"/>
      <c r="U48" s="855"/>
      <c r="V48" s="917"/>
      <c r="W48" s="902"/>
      <c r="X48" s="902"/>
      <c r="Y48" s="903"/>
      <c r="Z48" s="902"/>
      <c r="AA48" s="902"/>
      <c r="AB48" s="904"/>
      <c r="AC48" s="902"/>
      <c r="AD48" s="902"/>
      <c r="AE48" s="905">
        <v>300000</v>
      </c>
      <c r="AF48" s="855"/>
      <c r="AG48" s="865"/>
      <c r="AH48" s="890"/>
    </row>
    <row r="49" spans="1:36" ht="129.75" customHeight="1">
      <c r="A49" s="67">
        <v>44</v>
      </c>
      <c r="B49" s="929" t="s">
        <v>1488</v>
      </c>
      <c r="C49" s="70" t="s">
        <v>1531</v>
      </c>
      <c r="D49" s="952" t="s">
        <v>1532</v>
      </c>
      <c r="E49" s="945" t="s">
        <v>1533</v>
      </c>
      <c r="F49" s="909" t="s">
        <v>1444</v>
      </c>
      <c r="G49" s="916">
        <v>950000</v>
      </c>
      <c r="H49" s="916">
        <v>50000</v>
      </c>
      <c r="I49" s="619"/>
      <c r="J49" s="948"/>
      <c r="K49" s="948"/>
      <c r="L49" s="619"/>
      <c r="M49" s="949"/>
      <c r="N49" s="619"/>
      <c r="O49" s="619"/>
      <c r="P49" s="949"/>
      <c r="Q49" s="544"/>
      <c r="R49" s="544"/>
      <c r="S49" s="902"/>
      <c r="T49" s="855"/>
      <c r="U49" s="855"/>
      <c r="V49" s="917"/>
      <c r="W49" s="902"/>
      <c r="X49" s="902"/>
      <c r="Y49" s="903"/>
      <c r="Z49" s="902"/>
      <c r="AA49" s="902"/>
      <c r="AB49" s="904"/>
      <c r="AC49" s="902"/>
      <c r="AD49" s="902"/>
      <c r="AE49" s="905">
        <v>1000000</v>
      </c>
      <c r="AF49" s="855"/>
      <c r="AG49" s="865"/>
      <c r="AH49" s="890"/>
    </row>
    <row r="50" spans="1:36" ht="120" customHeight="1">
      <c r="A50" s="804">
        <v>45</v>
      </c>
      <c r="B50" s="929" t="s">
        <v>1488</v>
      </c>
      <c r="C50" s="945" t="s">
        <v>1493</v>
      </c>
      <c r="D50" s="952" t="s">
        <v>1534</v>
      </c>
      <c r="E50" s="945" t="s">
        <v>1493</v>
      </c>
      <c r="F50" s="909" t="s">
        <v>1535</v>
      </c>
      <c r="G50" s="916">
        <v>1425000</v>
      </c>
      <c r="H50" s="916">
        <v>75000</v>
      </c>
      <c r="I50" s="619"/>
      <c r="J50" s="948"/>
      <c r="K50" s="948"/>
      <c r="L50" s="619"/>
      <c r="M50" s="949"/>
      <c r="N50" s="619"/>
      <c r="O50" s="619"/>
      <c r="P50" s="949"/>
      <c r="Q50" s="544"/>
      <c r="R50" s="544"/>
      <c r="S50" s="902"/>
      <c r="T50" s="855"/>
      <c r="U50" s="855"/>
      <c r="V50" s="917"/>
      <c r="W50" s="902"/>
      <c r="X50" s="902"/>
      <c r="Y50" s="903"/>
      <c r="Z50" s="902"/>
      <c r="AA50" s="902"/>
      <c r="AB50" s="904"/>
      <c r="AC50" s="902"/>
      <c r="AD50" s="902"/>
      <c r="AE50" s="905">
        <v>1500000</v>
      </c>
      <c r="AF50" s="855"/>
      <c r="AG50" s="865"/>
      <c r="AH50" s="890"/>
    </row>
    <row r="51" spans="1:36" ht="120" customHeight="1">
      <c r="A51" s="67">
        <v>46</v>
      </c>
      <c r="B51" s="929" t="s">
        <v>1488</v>
      </c>
      <c r="C51" s="945" t="s">
        <v>1493</v>
      </c>
      <c r="D51" s="952" t="s">
        <v>1536</v>
      </c>
      <c r="E51" s="945" t="s">
        <v>1493</v>
      </c>
      <c r="F51" s="909" t="s">
        <v>1530</v>
      </c>
      <c r="G51" s="916">
        <v>185240</v>
      </c>
      <c r="H51" s="916">
        <v>9750</v>
      </c>
      <c r="I51" s="619"/>
      <c r="J51" s="948"/>
      <c r="K51" s="948"/>
      <c r="L51" s="619"/>
      <c r="M51" s="949"/>
      <c r="N51" s="619"/>
      <c r="O51" s="619"/>
      <c r="P51" s="949"/>
      <c r="Q51" s="544"/>
      <c r="R51" s="544"/>
      <c r="S51" s="902"/>
      <c r="T51" s="855"/>
      <c r="U51" s="855"/>
      <c r="V51" s="917"/>
      <c r="W51" s="902"/>
      <c r="X51" s="902"/>
      <c r="Y51" s="903"/>
      <c r="Z51" s="902"/>
      <c r="AA51" s="902"/>
      <c r="AB51" s="904"/>
      <c r="AC51" s="902"/>
      <c r="AD51" s="902"/>
      <c r="AE51" s="905">
        <v>194990</v>
      </c>
      <c r="AF51" s="855"/>
      <c r="AG51" s="865"/>
      <c r="AH51" s="890"/>
    </row>
    <row r="52" spans="1:36" ht="120" customHeight="1">
      <c r="A52" s="953">
        <v>47</v>
      </c>
      <c r="B52" s="929" t="s">
        <v>1488</v>
      </c>
      <c r="C52" s="945" t="s">
        <v>1493</v>
      </c>
      <c r="D52" s="952" t="s">
        <v>1537</v>
      </c>
      <c r="E52" s="945" t="s">
        <v>1493</v>
      </c>
      <c r="F52" s="909" t="s">
        <v>1538</v>
      </c>
      <c r="G52" s="916">
        <v>570000</v>
      </c>
      <c r="H52" s="916">
        <v>30000</v>
      </c>
      <c r="I52" s="619"/>
      <c r="J52" s="948"/>
      <c r="K52" s="948"/>
      <c r="L52" s="619"/>
      <c r="M52" s="949"/>
      <c r="N52" s="619"/>
      <c r="O52" s="619"/>
      <c r="P52" s="949"/>
      <c r="Q52" s="544"/>
      <c r="R52" s="544"/>
      <c r="S52" s="902"/>
      <c r="T52" s="855"/>
      <c r="U52" s="855"/>
      <c r="V52" s="917"/>
      <c r="W52" s="902"/>
      <c r="X52" s="902"/>
      <c r="Y52" s="903"/>
      <c r="Z52" s="902"/>
      <c r="AA52" s="902"/>
      <c r="AB52" s="904"/>
      <c r="AC52" s="902"/>
      <c r="AD52" s="902"/>
      <c r="AE52" s="905">
        <v>600000</v>
      </c>
      <c r="AF52" s="855"/>
      <c r="AG52" s="865"/>
      <c r="AH52" s="890"/>
    </row>
    <row r="53" spans="1:36" ht="120" customHeight="1">
      <c r="A53" s="954">
        <v>48</v>
      </c>
      <c r="B53" s="955" t="s">
        <v>1539</v>
      </c>
      <c r="C53" s="956" t="s">
        <v>1540</v>
      </c>
      <c r="D53" s="957" t="s">
        <v>1541</v>
      </c>
      <c r="E53" s="956" t="s">
        <v>1542</v>
      </c>
      <c r="F53" s="958" t="s">
        <v>1525</v>
      </c>
      <c r="G53" s="959">
        <v>275620</v>
      </c>
      <c r="H53" s="959">
        <v>14507</v>
      </c>
      <c r="I53" s="598"/>
      <c r="J53" s="960"/>
      <c r="K53" s="960"/>
      <c r="L53" s="598"/>
      <c r="M53" s="961"/>
      <c r="N53" s="598"/>
      <c r="O53" s="598"/>
      <c r="P53" s="961"/>
      <c r="Q53" s="962"/>
      <c r="R53" s="962"/>
      <c r="S53" s="959"/>
      <c r="T53" s="963"/>
      <c r="U53" s="963"/>
      <c r="V53" s="959"/>
      <c r="W53" s="959" t="s">
        <v>47</v>
      </c>
      <c r="X53" s="959" t="s">
        <v>1543</v>
      </c>
      <c r="Y53" s="959">
        <v>290127</v>
      </c>
      <c r="Z53" s="959"/>
      <c r="AA53" s="959"/>
      <c r="AB53" s="959"/>
      <c r="AC53" s="959"/>
      <c r="AD53" s="959"/>
      <c r="AE53" s="959"/>
      <c r="AF53" s="963" t="s">
        <v>1423</v>
      </c>
      <c r="AG53" s="964"/>
      <c r="AH53" s="965"/>
    </row>
    <row r="54" spans="1:36" ht="120" customHeight="1">
      <c r="A54" s="953"/>
      <c r="B54" s="929"/>
      <c r="C54" s="945"/>
      <c r="D54" s="952"/>
      <c r="E54" s="945"/>
      <c r="F54" s="909"/>
      <c r="G54" s="916"/>
      <c r="H54" s="916"/>
      <c r="I54" s="619"/>
      <c r="J54" s="948"/>
      <c r="K54" s="948"/>
      <c r="L54" s="619"/>
      <c r="M54" s="949"/>
      <c r="N54" s="619"/>
      <c r="O54" s="619"/>
      <c r="P54" s="949"/>
      <c r="Q54" s="544"/>
      <c r="R54" s="544"/>
      <c r="S54" s="902"/>
      <c r="T54" s="855"/>
      <c r="U54" s="855"/>
      <c r="V54" s="917"/>
      <c r="W54" s="902"/>
      <c r="X54" s="902"/>
      <c r="Y54" s="903"/>
      <c r="Z54" s="902"/>
      <c r="AA54" s="902"/>
      <c r="AB54" s="904"/>
      <c r="AC54" s="902"/>
      <c r="AD54" s="902"/>
      <c r="AE54" s="905"/>
      <c r="AF54" s="855"/>
      <c r="AG54" s="865"/>
      <c r="AH54" s="890"/>
    </row>
    <row r="55" spans="1:36" ht="120" customHeight="1">
      <c r="A55" s="804"/>
      <c r="B55" s="929"/>
      <c r="C55" s="945"/>
      <c r="D55" s="952"/>
      <c r="E55" s="945"/>
      <c r="F55" s="909"/>
      <c r="G55" s="916"/>
      <c r="H55" s="916"/>
      <c r="I55" s="619"/>
      <c r="J55" s="948"/>
      <c r="K55" s="948"/>
      <c r="L55" s="619"/>
      <c r="M55" s="949"/>
      <c r="N55" s="619"/>
      <c r="O55" s="619"/>
      <c r="P55" s="949"/>
      <c r="Q55" s="544"/>
      <c r="R55" s="544"/>
      <c r="S55" s="902"/>
      <c r="T55" s="855"/>
      <c r="U55" s="855"/>
      <c r="V55" s="917"/>
      <c r="W55" s="902"/>
      <c r="X55" s="902"/>
      <c r="Y55" s="903"/>
      <c r="Z55" s="902"/>
      <c r="AA55" s="902"/>
      <c r="AB55" s="904"/>
      <c r="AC55" s="902"/>
      <c r="AD55" s="902"/>
      <c r="AE55" s="905"/>
      <c r="AF55" s="855"/>
      <c r="AG55" s="865"/>
      <c r="AH55" s="890"/>
    </row>
    <row r="56" spans="1:36" ht="42.75" customHeight="1">
      <c r="A56" s="67"/>
      <c r="B56" s="1315" t="s">
        <v>1544</v>
      </c>
      <c r="C56" s="1316"/>
      <c r="D56" s="1316"/>
      <c r="E56" s="1316"/>
      <c r="F56" s="1317"/>
      <c r="G56" s="966">
        <v>125308</v>
      </c>
      <c r="H56" s="967"/>
      <c r="I56" s="968"/>
      <c r="J56" s="225"/>
      <c r="K56" s="225"/>
      <c r="L56" s="876"/>
      <c r="M56" s="866">
        <v>125308</v>
      </c>
      <c r="N56" s="225"/>
      <c r="O56" s="876"/>
      <c r="P56" s="919"/>
      <c r="Q56" s="855"/>
      <c r="R56" s="855"/>
      <c r="S56" s="966"/>
      <c r="T56" s="855"/>
      <c r="U56" s="855"/>
      <c r="V56" s="969"/>
      <c r="W56" s="966"/>
      <c r="X56" s="966"/>
      <c r="Y56" s="970"/>
      <c r="Z56" s="966"/>
      <c r="AA56" s="966"/>
      <c r="AB56" s="971"/>
      <c r="AC56" s="966"/>
      <c r="AD56" s="966"/>
      <c r="AE56" s="972"/>
      <c r="AF56" s="855"/>
      <c r="AG56" s="973"/>
      <c r="AH56" s="871"/>
    </row>
    <row r="57" spans="1:36" ht="33.75" customHeight="1">
      <c r="A57" s="67"/>
      <c r="B57" s="1318" t="s">
        <v>98</v>
      </c>
      <c r="C57" s="1318"/>
      <c r="D57" s="1318"/>
      <c r="E57" s="1318"/>
      <c r="F57" s="1318"/>
      <c r="G57" s="974">
        <f>SUM(G6:G56)</f>
        <v>23924126</v>
      </c>
      <c r="H57" s="975">
        <f>SUM(H12:H56)</f>
        <v>4520349</v>
      </c>
      <c r="I57" s="876"/>
      <c r="J57" s="876"/>
      <c r="K57" s="876"/>
      <c r="L57" s="876"/>
      <c r="M57" s="974">
        <f>SUM(M6:M56)</f>
        <v>1930781</v>
      </c>
      <c r="N57" s="225"/>
      <c r="O57" s="876"/>
      <c r="P57" s="976">
        <f>P12+P13+P14+P15+P16</f>
        <v>2503163</v>
      </c>
      <c r="Q57" s="855"/>
      <c r="R57" s="855"/>
      <c r="S57" s="974">
        <f>SUM(S14:S56)</f>
        <v>4517028</v>
      </c>
      <c r="T57" s="855"/>
      <c r="U57" s="855"/>
      <c r="V57" s="977">
        <f>SUM(V26:V56)</f>
        <v>4108386</v>
      </c>
      <c r="W57" s="974"/>
      <c r="X57" s="974"/>
      <c r="Y57" s="978">
        <f>SUM(Y6:Y56)</f>
        <v>6090127</v>
      </c>
      <c r="Z57" s="974"/>
      <c r="AA57" s="974"/>
      <c r="AB57" s="979">
        <f>SUM(AB6:AB56)</f>
        <v>6530219</v>
      </c>
      <c r="AC57" s="974"/>
      <c r="AD57" s="974"/>
      <c r="AE57" s="980">
        <f>SUM(AE6:AE56)</f>
        <v>7094990</v>
      </c>
      <c r="AF57" s="855"/>
      <c r="AG57" s="981"/>
      <c r="AH57" s="871"/>
    </row>
    <row r="58" spans="1:36" ht="45" customHeight="1">
      <c r="A58" s="1319" t="s">
        <v>1545</v>
      </c>
      <c r="B58" s="1319"/>
      <c r="C58" s="1319"/>
      <c r="D58" s="1319"/>
      <c r="E58" s="1319"/>
      <c r="F58" s="1319"/>
      <c r="G58" s="1319"/>
      <c r="H58" s="1319"/>
      <c r="I58" s="1319"/>
      <c r="J58" s="1319"/>
      <c r="K58" s="1319"/>
      <c r="L58" s="1319"/>
      <c r="M58" s="1319"/>
      <c r="N58" s="1319"/>
      <c r="O58" s="1319"/>
      <c r="P58" s="1319"/>
      <c r="Q58" s="1319"/>
      <c r="R58" s="1319"/>
      <c r="S58" s="1319"/>
      <c r="T58" s="1319"/>
      <c r="U58" s="1319"/>
      <c r="V58" s="1319"/>
      <c r="W58" s="1319"/>
      <c r="X58" s="1319"/>
      <c r="Y58" s="1319"/>
      <c r="Z58" s="1319"/>
      <c r="AA58" s="1319"/>
      <c r="AB58" s="1319"/>
      <c r="AC58" s="1319"/>
      <c r="AD58" s="1319"/>
      <c r="AE58" s="1319"/>
      <c r="AF58" s="1319"/>
      <c r="AG58" s="1319"/>
      <c r="AH58" s="1319"/>
    </row>
    <row r="59" spans="1:36" ht="69" customHeight="1">
      <c r="A59" s="982">
        <v>1</v>
      </c>
      <c r="B59" s="983" t="s">
        <v>1187</v>
      </c>
      <c r="C59" s="984"/>
      <c r="D59" s="984"/>
      <c r="E59" s="984"/>
      <c r="F59" s="983" t="s">
        <v>1546</v>
      </c>
      <c r="G59" s="984"/>
      <c r="H59" s="985">
        <v>1783338</v>
      </c>
      <c r="I59" s="984"/>
      <c r="J59" s="984"/>
      <c r="K59" s="984"/>
      <c r="L59" s="984"/>
      <c r="M59" s="986"/>
      <c r="N59" s="984"/>
      <c r="O59" s="984"/>
      <c r="P59" s="987"/>
      <c r="Q59" s="988" t="s">
        <v>47</v>
      </c>
      <c r="R59" s="983" t="s">
        <v>59</v>
      </c>
      <c r="S59" s="989">
        <v>17833.38</v>
      </c>
      <c r="T59" s="983"/>
      <c r="U59" s="983"/>
      <c r="V59" s="989"/>
      <c r="W59" s="985"/>
      <c r="X59" s="985"/>
      <c r="Y59" s="990"/>
      <c r="Z59" s="985"/>
      <c r="AA59" s="985"/>
      <c r="AB59" s="991"/>
      <c r="AC59" s="985"/>
      <c r="AD59" s="985"/>
      <c r="AE59" s="992"/>
      <c r="AF59" s="983" t="s">
        <v>1423</v>
      </c>
      <c r="AG59" s="984"/>
      <c r="AH59" s="984"/>
      <c r="AJ59" s="993"/>
    </row>
    <row r="60" spans="1:36" ht="132.75" customHeight="1">
      <c r="A60" s="370">
        <v>2</v>
      </c>
      <c r="B60" s="931" t="s">
        <v>1187</v>
      </c>
      <c r="C60" s="233" t="s">
        <v>1547</v>
      </c>
      <c r="D60" s="855" t="s">
        <v>1548</v>
      </c>
      <c r="E60" s="855" t="s">
        <v>1457</v>
      </c>
      <c r="F60" s="931" t="s">
        <v>1546</v>
      </c>
      <c r="G60" s="269" t="s">
        <v>123</v>
      </c>
      <c r="H60" s="994">
        <f>V60+P60+M60</f>
        <v>94905</v>
      </c>
      <c r="I60" s="269"/>
      <c r="J60" s="269"/>
      <c r="K60" s="995" t="s">
        <v>47</v>
      </c>
      <c r="L60" s="931" t="s">
        <v>59</v>
      </c>
      <c r="M60" s="996">
        <v>30000</v>
      </c>
      <c r="N60" s="997" t="s">
        <v>36</v>
      </c>
      <c r="O60" s="869" t="s">
        <v>59</v>
      </c>
      <c r="P60" s="998">
        <v>64905</v>
      </c>
      <c r="Q60" s="995" t="s">
        <v>47</v>
      </c>
      <c r="R60" s="931" t="s">
        <v>59</v>
      </c>
      <c r="S60" s="999">
        <v>60000</v>
      </c>
      <c r="T60" s="931"/>
      <c r="U60" s="931"/>
      <c r="V60" s="999"/>
      <c r="W60" s="1000" t="s">
        <v>47</v>
      </c>
      <c r="X60" s="1000" t="s">
        <v>59</v>
      </c>
      <c r="Y60" s="1001">
        <v>100000</v>
      </c>
      <c r="Z60" s="1000"/>
      <c r="AA60" s="1000"/>
      <c r="AB60" s="1002"/>
      <c r="AC60" s="1000"/>
      <c r="AD60" s="1000"/>
      <c r="AE60" s="1003"/>
      <c r="AF60" s="931" t="s">
        <v>1423</v>
      </c>
      <c r="AG60" s="269"/>
      <c r="AH60" s="1004"/>
      <c r="AJ60" s="993"/>
    </row>
    <row r="61" spans="1:36" ht="129" customHeight="1">
      <c r="A61" s="982">
        <v>3</v>
      </c>
      <c r="B61" s="855" t="s">
        <v>1187</v>
      </c>
      <c r="C61" s="855" t="s">
        <v>1549</v>
      </c>
      <c r="D61" s="855" t="s">
        <v>1550</v>
      </c>
      <c r="E61" s="855" t="s">
        <v>1457</v>
      </c>
      <c r="F61" s="855" t="s">
        <v>1525</v>
      </c>
      <c r="G61" s="866"/>
      <c r="H61" s="1005">
        <v>239010</v>
      </c>
      <c r="I61" s="855"/>
      <c r="J61" s="855"/>
      <c r="K61" s="855"/>
      <c r="L61" s="855"/>
      <c r="M61" s="1006"/>
      <c r="N61" s="855" t="s">
        <v>36</v>
      </c>
      <c r="O61" s="855" t="s">
        <v>74</v>
      </c>
      <c r="P61" s="1007">
        <v>239010</v>
      </c>
      <c r="Q61" s="855"/>
      <c r="R61" s="855"/>
      <c r="S61" s="1008"/>
      <c r="T61" s="855"/>
      <c r="U61" s="855"/>
      <c r="V61" s="1008"/>
      <c r="W61" s="1009"/>
      <c r="X61" s="1009"/>
      <c r="Y61" s="1010"/>
      <c r="Z61" s="1009"/>
      <c r="AA61" s="1009"/>
      <c r="AB61" s="1011"/>
      <c r="AC61" s="1009"/>
      <c r="AD61" s="1009"/>
      <c r="AE61" s="1012"/>
      <c r="AF61" s="855" t="s">
        <v>1423</v>
      </c>
      <c r="AG61" s="865"/>
      <c r="AH61" s="855"/>
      <c r="AJ61" s="993"/>
    </row>
    <row r="62" spans="1:36" ht="123.75" customHeight="1">
      <c r="A62" s="370">
        <v>4</v>
      </c>
      <c r="B62" s="855" t="s">
        <v>1187</v>
      </c>
      <c r="C62" s="855" t="s">
        <v>1549</v>
      </c>
      <c r="D62" s="855" t="s">
        <v>1551</v>
      </c>
      <c r="E62" s="855" t="s">
        <v>1457</v>
      </c>
      <c r="F62" s="855" t="s">
        <v>1535</v>
      </c>
      <c r="G62" s="866"/>
      <c r="H62" s="1013">
        <v>630123</v>
      </c>
      <c r="I62" s="225"/>
      <c r="J62" s="225"/>
      <c r="K62" s="225"/>
      <c r="L62" s="225"/>
      <c r="M62" s="1014"/>
      <c r="N62" s="855" t="s">
        <v>47</v>
      </c>
      <c r="O62" s="855" t="s">
        <v>67</v>
      </c>
      <c r="P62" s="1007">
        <v>630123</v>
      </c>
      <c r="Q62" s="855"/>
      <c r="R62" s="855"/>
      <c r="S62" s="1008"/>
      <c r="T62" s="855"/>
      <c r="U62" s="855"/>
      <c r="V62" s="1008"/>
      <c r="W62" s="1009"/>
      <c r="X62" s="1009"/>
      <c r="Y62" s="1010"/>
      <c r="Z62" s="1009"/>
      <c r="AA62" s="1009"/>
      <c r="AB62" s="1011"/>
      <c r="AC62" s="1009"/>
      <c r="AD62" s="1009"/>
      <c r="AE62" s="1012"/>
      <c r="AF62" s="855" t="s">
        <v>1423</v>
      </c>
      <c r="AG62" s="865"/>
      <c r="AH62" s="855"/>
      <c r="AJ62" s="993"/>
    </row>
    <row r="63" spans="1:36" ht="138" customHeight="1">
      <c r="A63" s="982">
        <v>5</v>
      </c>
      <c r="B63" s="855" t="s">
        <v>1187</v>
      </c>
      <c r="C63" s="855" t="s">
        <v>1552</v>
      </c>
      <c r="D63" s="855" t="s">
        <v>1553</v>
      </c>
      <c r="E63" s="855" t="s">
        <v>1457</v>
      </c>
      <c r="F63" s="855" t="s">
        <v>1470</v>
      </c>
      <c r="G63" s="866"/>
      <c r="H63" s="1015">
        <v>859141</v>
      </c>
      <c r="I63" s="855"/>
      <c r="J63" s="855"/>
      <c r="K63" s="855"/>
      <c r="L63" s="855"/>
      <c r="M63" s="1006"/>
      <c r="N63" s="855" t="s">
        <v>36</v>
      </c>
      <c r="O63" s="855" t="s">
        <v>67</v>
      </c>
      <c r="P63" s="1007">
        <v>859141</v>
      </c>
      <c r="Q63" s="855"/>
      <c r="R63" s="855"/>
      <c r="S63" s="1008"/>
      <c r="T63" s="855"/>
      <c r="U63" s="855"/>
      <c r="V63" s="1008"/>
      <c r="W63" s="1009"/>
      <c r="X63" s="1009"/>
      <c r="Y63" s="1010"/>
      <c r="Z63" s="1009"/>
      <c r="AA63" s="1009"/>
      <c r="AB63" s="1011"/>
      <c r="AC63" s="1009"/>
      <c r="AD63" s="1009"/>
      <c r="AE63" s="1012"/>
      <c r="AF63" s="855" t="s">
        <v>1423</v>
      </c>
      <c r="AG63" s="855"/>
      <c r="AH63" s="855"/>
      <c r="AJ63" s="993"/>
    </row>
    <row r="64" spans="1:36" ht="80.25" customHeight="1">
      <c r="A64" s="370">
        <v>6</v>
      </c>
      <c r="B64" s="931" t="s">
        <v>1187</v>
      </c>
      <c r="C64" s="931" t="s">
        <v>1554</v>
      </c>
      <c r="D64" s="855" t="s">
        <v>1555</v>
      </c>
      <c r="E64" s="855" t="s">
        <v>1556</v>
      </c>
      <c r="F64" s="931" t="s">
        <v>1546</v>
      </c>
      <c r="G64" s="269"/>
      <c r="H64" s="994">
        <v>2402</v>
      </c>
      <c r="I64" s="269"/>
      <c r="J64" s="269"/>
      <c r="K64" s="869">
        <v>42054</v>
      </c>
      <c r="L64" s="869">
        <v>42060</v>
      </c>
      <c r="M64" s="996">
        <v>2402</v>
      </c>
      <c r="N64" s="269"/>
      <c r="O64" s="269"/>
      <c r="P64" s="1016"/>
      <c r="Q64" s="269"/>
      <c r="R64" s="269"/>
      <c r="S64" s="1017"/>
      <c r="T64" s="269"/>
      <c r="U64" s="269"/>
      <c r="V64" s="1017"/>
      <c r="W64" s="1018"/>
      <c r="X64" s="1018"/>
      <c r="Y64" s="1019"/>
      <c r="Z64" s="1018"/>
      <c r="AA64" s="1018"/>
      <c r="AB64" s="1020"/>
      <c r="AC64" s="1018"/>
      <c r="AD64" s="1018"/>
      <c r="AE64" s="1021"/>
      <c r="AF64" s="931" t="s">
        <v>1423</v>
      </c>
      <c r="AG64" s="269"/>
      <c r="AH64" s="269"/>
      <c r="AJ64" s="993"/>
    </row>
    <row r="65" spans="1:36" ht="144" customHeight="1">
      <c r="A65" s="982">
        <v>7</v>
      </c>
      <c r="B65" s="931" t="s">
        <v>1445</v>
      </c>
      <c r="C65" s="931" t="s">
        <v>1418</v>
      </c>
      <c r="D65" s="370" t="s">
        <v>1557</v>
      </c>
      <c r="E65" s="855" t="s">
        <v>1447</v>
      </c>
      <c r="F65" s="931" t="s">
        <v>1546</v>
      </c>
      <c r="G65" s="269"/>
      <c r="H65" s="994">
        <v>50841</v>
      </c>
      <c r="I65" s="269"/>
      <c r="J65" s="269"/>
      <c r="K65" s="370" t="s">
        <v>58</v>
      </c>
      <c r="L65" s="370" t="s">
        <v>59</v>
      </c>
      <c r="M65" s="996">
        <v>15741</v>
      </c>
      <c r="N65" s="1022">
        <v>42447</v>
      </c>
      <c r="O65" s="1022">
        <v>42729</v>
      </c>
      <c r="P65" s="1023">
        <v>15100</v>
      </c>
      <c r="Q65" s="995" t="s">
        <v>58</v>
      </c>
      <c r="R65" s="995" t="s">
        <v>59</v>
      </c>
      <c r="S65" s="999">
        <v>20000</v>
      </c>
      <c r="T65" s="995"/>
      <c r="U65" s="995"/>
      <c r="V65" s="999"/>
      <c r="W65" s="1000"/>
      <c r="X65" s="1000"/>
      <c r="Y65" s="1001"/>
      <c r="Z65" s="1000"/>
      <c r="AA65" s="1000"/>
      <c r="AB65" s="1002"/>
      <c r="AC65" s="1000"/>
      <c r="AD65" s="1000"/>
      <c r="AE65" s="1003"/>
      <c r="AF65" s="931" t="s">
        <v>1423</v>
      </c>
      <c r="AG65" s="1024"/>
      <c r="AH65" s="1004"/>
      <c r="AJ65" s="993"/>
    </row>
    <row r="66" spans="1:36" ht="110.25" customHeight="1">
      <c r="A66" s="370">
        <v>8</v>
      </c>
      <c r="B66" s="931" t="s">
        <v>1445</v>
      </c>
      <c r="C66" s="931" t="s">
        <v>1418</v>
      </c>
      <c r="D66" s="1025" t="s">
        <v>1558</v>
      </c>
      <c r="E66" s="855" t="s">
        <v>1447</v>
      </c>
      <c r="F66" s="931" t="s">
        <v>1546</v>
      </c>
      <c r="G66" s="269"/>
      <c r="H66" s="994">
        <v>2500</v>
      </c>
      <c r="I66" s="269"/>
      <c r="J66" s="269"/>
      <c r="K66" s="995"/>
      <c r="L66" s="995"/>
      <c r="M66" s="1026"/>
      <c r="N66" s="1027" t="s">
        <v>47</v>
      </c>
      <c r="O66" s="1027" t="s">
        <v>74</v>
      </c>
      <c r="P66" s="1028">
        <v>2500</v>
      </c>
      <c r="Q66" s="995"/>
      <c r="R66" s="995"/>
      <c r="S66" s="1029"/>
      <c r="T66" s="995"/>
      <c r="U66" s="995"/>
      <c r="V66" s="1029"/>
      <c r="W66" s="1030"/>
      <c r="X66" s="1030"/>
      <c r="Y66" s="1031"/>
      <c r="Z66" s="1030"/>
      <c r="AA66" s="1030"/>
      <c r="AB66" s="1032"/>
      <c r="AC66" s="1030"/>
      <c r="AD66" s="1030"/>
      <c r="AE66" s="1033"/>
      <c r="AF66" s="931" t="s">
        <v>1423</v>
      </c>
      <c r="AG66" s="269"/>
      <c r="AH66" s="269"/>
      <c r="AJ66" s="993"/>
    </row>
    <row r="67" spans="1:36" ht="168" customHeight="1">
      <c r="A67" s="982">
        <v>9</v>
      </c>
      <c r="B67" s="833" t="s">
        <v>1429</v>
      </c>
      <c r="C67" s="833" t="s">
        <v>922</v>
      </c>
      <c r="D67" s="805" t="s">
        <v>1559</v>
      </c>
      <c r="E67" s="834" t="s">
        <v>1431</v>
      </c>
      <c r="F67" s="931" t="s">
        <v>1546</v>
      </c>
      <c r="G67" s="269"/>
      <c r="H67" s="1034">
        <v>3443</v>
      </c>
      <c r="I67" s="1035"/>
      <c r="J67" s="1035"/>
      <c r="K67" s="1036"/>
      <c r="L67" s="1036"/>
      <c r="M67" s="1037"/>
      <c r="N67" s="1027">
        <v>42433</v>
      </c>
      <c r="O67" s="1027">
        <v>42448</v>
      </c>
      <c r="P67" s="1028">
        <v>3443</v>
      </c>
      <c r="Q67" s="1036"/>
      <c r="R67" s="1036"/>
      <c r="S67" s="1038"/>
      <c r="T67" s="1036"/>
      <c r="U67" s="1036"/>
      <c r="V67" s="1038"/>
      <c r="W67" s="1039"/>
      <c r="X67" s="1039"/>
      <c r="Y67" s="1040"/>
      <c r="Z67" s="1039"/>
      <c r="AA67" s="1039"/>
      <c r="AB67" s="1041"/>
      <c r="AC67" s="1039"/>
      <c r="AD67" s="1039"/>
      <c r="AE67" s="1042"/>
      <c r="AF67" s="931" t="s">
        <v>1423</v>
      </c>
      <c r="AG67" s="1035"/>
      <c r="AH67" s="1035"/>
      <c r="AJ67" s="993"/>
    </row>
    <row r="68" spans="1:36" ht="138" customHeight="1">
      <c r="A68" s="370">
        <v>10</v>
      </c>
      <c r="B68" s="931" t="s">
        <v>1445</v>
      </c>
      <c r="C68" s="931" t="s">
        <v>1418</v>
      </c>
      <c r="D68" s="1043" t="s">
        <v>1560</v>
      </c>
      <c r="E68" s="855" t="s">
        <v>1447</v>
      </c>
      <c r="F68" s="931" t="s">
        <v>1546</v>
      </c>
      <c r="G68" s="269"/>
      <c r="H68" s="1034">
        <v>42.37</v>
      </c>
      <c r="I68" s="269"/>
      <c r="J68" s="269"/>
      <c r="K68" s="995"/>
      <c r="L68" s="995"/>
      <c r="M68" s="1026"/>
      <c r="N68" s="1027">
        <v>42433</v>
      </c>
      <c r="O68" s="1027">
        <v>42071</v>
      </c>
      <c r="P68" s="1028">
        <v>42.37</v>
      </c>
      <c r="Q68" s="995"/>
      <c r="R68" s="995"/>
      <c r="S68" s="1029"/>
      <c r="T68" s="995"/>
      <c r="U68" s="995"/>
      <c r="V68" s="1029"/>
      <c r="W68" s="1030"/>
      <c r="X68" s="1030"/>
      <c r="Y68" s="1031"/>
      <c r="Z68" s="1030"/>
      <c r="AA68" s="1030"/>
      <c r="AB68" s="1032"/>
      <c r="AC68" s="1030"/>
      <c r="AD68" s="1030"/>
      <c r="AE68" s="1033"/>
      <c r="AF68" s="931" t="s">
        <v>1423</v>
      </c>
      <c r="AG68" s="269"/>
      <c r="AH68" s="269"/>
      <c r="AJ68" s="993"/>
    </row>
    <row r="69" spans="1:36" ht="210.75" customHeight="1">
      <c r="A69" s="982">
        <v>11</v>
      </c>
      <c r="B69" s="833" t="s">
        <v>1429</v>
      </c>
      <c r="C69" s="833" t="s">
        <v>922</v>
      </c>
      <c r="D69" s="805" t="s">
        <v>1561</v>
      </c>
      <c r="E69" s="834" t="s">
        <v>1431</v>
      </c>
      <c r="F69" s="931" t="s">
        <v>1546</v>
      </c>
      <c r="G69" s="269"/>
      <c r="H69" s="1034">
        <v>1500</v>
      </c>
      <c r="I69" s="269"/>
      <c r="J69" s="269"/>
      <c r="K69" s="995"/>
      <c r="L69" s="995"/>
      <c r="M69" s="1026"/>
      <c r="N69" s="1027">
        <v>42429</v>
      </c>
      <c r="O69" s="1027">
        <v>42444</v>
      </c>
      <c r="P69" s="1028">
        <v>1500</v>
      </c>
      <c r="Q69" s="995"/>
      <c r="R69" s="995"/>
      <c r="S69" s="1029"/>
      <c r="T69" s="995"/>
      <c r="U69" s="995"/>
      <c r="V69" s="1029"/>
      <c r="W69" s="1030"/>
      <c r="X69" s="1030"/>
      <c r="Y69" s="1031"/>
      <c r="Z69" s="1030"/>
      <c r="AA69" s="1030"/>
      <c r="AB69" s="1032"/>
      <c r="AC69" s="1030"/>
      <c r="AD69" s="1030"/>
      <c r="AE69" s="1033"/>
      <c r="AF69" s="931" t="s">
        <v>1423</v>
      </c>
      <c r="AG69" s="269"/>
      <c r="AH69" s="269"/>
      <c r="AJ69" s="993"/>
    </row>
    <row r="70" spans="1:36" ht="105" customHeight="1">
      <c r="A70" s="370">
        <v>12</v>
      </c>
      <c r="B70" s="855"/>
      <c r="C70" s="855"/>
      <c r="D70" s="1044" t="s">
        <v>1562</v>
      </c>
      <c r="E70" s="855"/>
      <c r="F70" s="855" t="s">
        <v>1546</v>
      </c>
      <c r="G70" s="226"/>
      <c r="H70" s="1045">
        <v>5380</v>
      </c>
      <c r="I70" s="1046"/>
      <c r="J70" s="1046"/>
      <c r="K70" s="1047"/>
      <c r="L70" s="1047"/>
      <c r="M70" s="1039"/>
      <c r="N70" s="1048">
        <v>42446</v>
      </c>
      <c r="O70" s="1048">
        <v>42598</v>
      </c>
      <c r="P70" s="1045">
        <v>5380</v>
      </c>
      <c r="Q70" s="370"/>
      <c r="R70" s="370"/>
      <c r="S70" s="1030"/>
      <c r="T70" s="370"/>
      <c r="U70" s="370"/>
      <c r="V70" s="1030"/>
      <c r="W70" s="1030"/>
      <c r="X70" s="1030"/>
      <c r="Y70" s="1030"/>
      <c r="Z70" s="1030"/>
      <c r="AA70" s="1030"/>
      <c r="AB70" s="1030"/>
      <c r="AC70" s="1030"/>
      <c r="AD70" s="1030"/>
      <c r="AE70" s="1030"/>
      <c r="AF70" s="855"/>
      <c r="AG70" s="226"/>
      <c r="AH70" s="226"/>
      <c r="AJ70" s="993"/>
    </row>
    <row r="71" spans="1:36" ht="107.25" customHeight="1">
      <c r="A71" s="982">
        <v>13</v>
      </c>
      <c r="B71" s="855" t="s">
        <v>1445</v>
      </c>
      <c r="C71" s="865" t="s">
        <v>1418</v>
      </c>
      <c r="D71" s="805" t="s">
        <v>1563</v>
      </c>
      <c r="E71" s="855" t="s">
        <v>1447</v>
      </c>
      <c r="F71" s="855" t="s">
        <v>1546</v>
      </c>
      <c r="G71" s="226"/>
      <c r="H71" s="1045">
        <v>56400</v>
      </c>
      <c r="I71" s="1046"/>
      <c r="J71" s="1046"/>
      <c r="K71" s="1047"/>
      <c r="L71" s="1047"/>
      <c r="M71" s="1039"/>
      <c r="N71" s="1048">
        <v>42517</v>
      </c>
      <c r="O71" s="1048">
        <v>42577</v>
      </c>
      <c r="P71" s="1045">
        <v>56400</v>
      </c>
      <c r="Q71" s="370"/>
      <c r="R71" s="370"/>
      <c r="S71" s="1030"/>
      <c r="T71" s="370"/>
      <c r="U71" s="370"/>
      <c r="V71" s="1030"/>
      <c r="W71" s="1030"/>
      <c r="X71" s="1030"/>
      <c r="Y71" s="1030"/>
      <c r="Z71" s="1030"/>
      <c r="AA71" s="1030"/>
      <c r="AB71" s="1030"/>
      <c r="AC71" s="1030"/>
      <c r="AD71" s="1030"/>
      <c r="AE71" s="1030"/>
      <c r="AF71" s="855"/>
      <c r="AG71" s="226"/>
      <c r="AH71" s="1049"/>
      <c r="AJ71" s="993"/>
    </row>
    <row r="72" spans="1:36" ht="111.75" customHeight="1">
      <c r="A72" s="370">
        <v>14</v>
      </c>
      <c r="B72" s="855" t="s">
        <v>1452</v>
      </c>
      <c r="C72" s="855" t="s">
        <v>1458</v>
      </c>
      <c r="D72" s="370" t="s">
        <v>1564</v>
      </c>
      <c r="E72" s="855" t="s">
        <v>1460</v>
      </c>
      <c r="F72" s="855" t="s">
        <v>1546</v>
      </c>
      <c r="G72" s="226"/>
      <c r="H72" s="1050">
        <f>M72+P72+V72</f>
        <v>29158</v>
      </c>
      <c r="I72" s="226"/>
      <c r="J72" s="226"/>
      <c r="K72" s="370" t="s">
        <v>450</v>
      </c>
      <c r="L72" s="370" t="s">
        <v>59</v>
      </c>
      <c r="M72" s="1050">
        <v>14761</v>
      </c>
      <c r="N72" s="1048" t="s">
        <v>36</v>
      </c>
      <c r="O72" s="1048" t="s">
        <v>59</v>
      </c>
      <c r="P72" s="1045">
        <v>14397</v>
      </c>
      <c r="Q72" s="370" t="s">
        <v>450</v>
      </c>
      <c r="R72" s="370" t="s">
        <v>59</v>
      </c>
      <c r="S72" s="1050">
        <v>18000</v>
      </c>
      <c r="T72" s="370"/>
      <c r="U72" s="370"/>
      <c r="V72" s="1050"/>
      <c r="W72" s="1050" t="s">
        <v>450</v>
      </c>
      <c r="X72" s="1050" t="s">
        <v>59</v>
      </c>
      <c r="Y72" s="1050">
        <v>18000</v>
      </c>
      <c r="Z72" s="1050"/>
      <c r="AA72" s="1050"/>
      <c r="AB72" s="1050"/>
      <c r="AC72" s="1050"/>
      <c r="AD72" s="1050"/>
      <c r="AE72" s="1050"/>
      <c r="AF72" s="855" t="s">
        <v>1423</v>
      </c>
      <c r="AG72" s="226"/>
      <c r="AH72" s="1051"/>
      <c r="AJ72" s="993"/>
    </row>
    <row r="73" spans="1:36" ht="110.25" customHeight="1">
      <c r="A73" s="982">
        <v>15</v>
      </c>
      <c r="B73" s="806" t="s">
        <v>1424</v>
      </c>
      <c r="C73" s="806" t="s">
        <v>1425</v>
      </c>
      <c r="D73" s="1052" t="s">
        <v>1565</v>
      </c>
      <c r="E73" s="823" t="s">
        <v>1427</v>
      </c>
      <c r="F73" s="855" t="s">
        <v>1546</v>
      </c>
      <c r="G73" s="226"/>
      <c r="H73" s="1050">
        <v>13999</v>
      </c>
      <c r="I73" s="226"/>
      <c r="J73" s="226"/>
      <c r="K73" s="370"/>
      <c r="L73" s="370"/>
      <c r="M73" s="1050"/>
      <c r="N73" s="1048" t="s">
        <v>1566</v>
      </c>
      <c r="O73" s="1048">
        <v>42695</v>
      </c>
      <c r="P73" s="1045">
        <v>13999</v>
      </c>
      <c r="Q73" s="370"/>
      <c r="R73" s="370"/>
      <c r="S73" s="1050"/>
      <c r="T73" s="370"/>
      <c r="U73" s="370"/>
      <c r="V73" s="1050"/>
      <c r="W73" s="1050"/>
      <c r="X73" s="1050"/>
      <c r="Y73" s="1050"/>
      <c r="Z73" s="1050"/>
      <c r="AA73" s="1050"/>
      <c r="AB73" s="1050"/>
      <c r="AC73" s="1050"/>
      <c r="AD73" s="1050"/>
      <c r="AE73" s="1050"/>
      <c r="AF73" s="855"/>
      <c r="AG73" s="226"/>
      <c r="AH73" s="1051"/>
      <c r="AJ73" s="993"/>
    </row>
    <row r="74" spans="1:36" ht="138" customHeight="1">
      <c r="A74" s="370">
        <v>16</v>
      </c>
      <c r="B74" s="855" t="s">
        <v>1440</v>
      </c>
      <c r="C74" s="855" t="s">
        <v>1441</v>
      </c>
      <c r="D74" s="1053" t="s">
        <v>1567</v>
      </c>
      <c r="E74" s="855" t="s">
        <v>1568</v>
      </c>
      <c r="F74" s="855" t="s">
        <v>1546</v>
      </c>
      <c r="G74" s="226"/>
      <c r="H74" s="1050">
        <v>32733</v>
      </c>
      <c r="I74" s="226"/>
      <c r="J74" s="226"/>
      <c r="K74" s="370"/>
      <c r="L74" s="370"/>
      <c r="M74" s="1050"/>
      <c r="N74" s="1048" t="s">
        <v>1569</v>
      </c>
      <c r="O74" s="1048">
        <v>42499</v>
      </c>
      <c r="P74" s="1045">
        <v>32733</v>
      </c>
      <c r="Q74" s="370"/>
      <c r="R74" s="370"/>
      <c r="S74" s="1050"/>
      <c r="T74" s="370"/>
      <c r="U74" s="370"/>
      <c r="V74" s="1050"/>
      <c r="W74" s="1050"/>
      <c r="X74" s="1050"/>
      <c r="Y74" s="1050"/>
      <c r="Z74" s="1050"/>
      <c r="AA74" s="1050"/>
      <c r="AB74" s="1050"/>
      <c r="AC74" s="1050"/>
      <c r="AD74" s="1050"/>
      <c r="AE74" s="1050"/>
      <c r="AF74" s="855"/>
      <c r="AG74" s="226"/>
      <c r="AH74" s="1051"/>
      <c r="AJ74" s="993"/>
    </row>
    <row r="75" spans="1:36" ht="120.75" customHeight="1">
      <c r="A75" s="982">
        <v>17</v>
      </c>
      <c r="B75" s="855" t="s">
        <v>1187</v>
      </c>
      <c r="C75" s="855" t="s">
        <v>1549</v>
      </c>
      <c r="D75" s="1054" t="s">
        <v>1570</v>
      </c>
      <c r="E75" s="855" t="s">
        <v>1457</v>
      </c>
      <c r="F75" s="855" t="s">
        <v>1546</v>
      </c>
      <c r="G75" s="226"/>
      <c r="H75" s="1050">
        <v>28461</v>
      </c>
      <c r="I75" s="226"/>
      <c r="J75" s="226"/>
      <c r="K75" s="370"/>
      <c r="L75" s="370"/>
      <c r="M75" s="1050"/>
      <c r="N75" s="1048">
        <v>42452</v>
      </c>
      <c r="O75" s="1048">
        <v>42602</v>
      </c>
      <c r="P75" s="1045">
        <v>28461</v>
      </c>
      <c r="Q75" s="370"/>
      <c r="R75" s="370"/>
      <c r="S75" s="1050"/>
      <c r="T75" s="370"/>
      <c r="U75" s="370"/>
      <c r="V75" s="1050"/>
      <c r="W75" s="1050"/>
      <c r="X75" s="1050"/>
      <c r="Y75" s="1050"/>
      <c r="Z75" s="1050"/>
      <c r="AA75" s="1050"/>
      <c r="AB75" s="1050"/>
      <c r="AC75" s="1050"/>
      <c r="AD75" s="1050"/>
      <c r="AE75" s="1050"/>
      <c r="AF75" s="855"/>
      <c r="AG75" s="226"/>
      <c r="AH75" s="1051"/>
      <c r="AJ75" s="993"/>
    </row>
    <row r="76" spans="1:36" ht="172.5" customHeight="1">
      <c r="A76" s="370">
        <v>18</v>
      </c>
      <c r="B76" s="855" t="s">
        <v>1440</v>
      </c>
      <c r="C76" s="855" t="s">
        <v>1441</v>
      </c>
      <c r="D76" s="855" t="s">
        <v>1450</v>
      </c>
      <c r="E76" s="855" t="s">
        <v>1443</v>
      </c>
      <c r="F76" s="855" t="s">
        <v>1546</v>
      </c>
      <c r="G76" s="226"/>
      <c r="H76" s="1050">
        <v>23825</v>
      </c>
      <c r="I76" s="226"/>
      <c r="J76" s="226"/>
      <c r="K76" s="370"/>
      <c r="L76" s="370"/>
      <c r="M76" s="1050"/>
      <c r="N76" s="1048">
        <v>42454</v>
      </c>
      <c r="O76" s="1048"/>
      <c r="P76" s="1045">
        <v>23825</v>
      </c>
      <c r="Q76" s="370"/>
      <c r="R76" s="370"/>
      <c r="S76" s="1050"/>
      <c r="T76" s="370"/>
      <c r="U76" s="370"/>
      <c r="V76" s="1050"/>
      <c r="W76" s="1050"/>
      <c r="X76" s="1050"/>
      <c r="Y76" s="1050"/>
      <c r="Z76" s="1050"/>
      <c r="AA76" s="1050"/>
      <c r="AB76" s="1050"/>
      <c r="AC76" s="1050"/>
      <c r="AD76" s="1050"/>
      <c r="AE76" s="1050"/>
      <c r="AF76" s="855"/>
      <c r="AG76" s="226"/>
      <c r="AH76" s="1051"/>
      <c r="AJ76" s="993"/>
    </row>
    <row r="77" spans="1:36" ht="111.75" customHeight="1">
      <c r="A77" s="982">
        <v>19</v>
      </c>
      <c r="B77" s="855" t="s">
        <v>1445</v>
      </c>
      <c r="C77" s="865" t="s">
        <v>1418</v>
      </c>
      <c r="D77" s="855" t="s">
        <v>1446</v>
      </c>
      <c r="E77" s="855" t="s">
        <v>1447</v>
      </c>
      <c r="F77" s="855" t="s">
        <v>1448</v>
      </c>
      <c r="G77" s="226"/>
      <c r="H77" s="1050">
        <v>24954</v>
      </c>
      <c r="I77" s="226"/>
      <c r="J77" s="226"/>
      <c r="K77" s="370"/>
      <c r="L77" s="370"/>
      <c r="M77" s="1050"/>
      <c r="N77" s="1048">
        <v>42460</v>
      </c>
      <c r="O77" s="1048">
        <v>42624</v>
      </c>
      <c r="P77" s="1045">
        <v>24954</v>
      </c>
      <c r="Q77" s="370"/>
      <c r="R77" s="370"/>
      <c r="S77" s="1050"/>
      <c r="T77" s="370"/>
      <c r="U77" s="370"/>
      <c r="V77" s="1050"/>
      <c r="W77" s="1050"/>
      <c r="X77" s="1050"/>
      <c r="Y77" s="1050"/>
      <c r="Z77" s="1050"/>
      <c r="AA77" s="1050"/>
      <c r="AB77" s="1050"/>
      <c r="AC77" s="1050"/>
      <c r="AD77" s="1050"/>
      <c r="AE77" s="1050"/>
      <c r="AF77" s="855"/>
      <c r="AG77" s="226"/>
      <c r="AH77" s="1051"/>
      <c r="AJ77" s="993"/>
    </row>
    <row r="78" spans="1:36" ht="111.75" customHeight="1">
      <c r="A78" s="370">
        <v>20</v>
      </c>
      <c r="B78" s="855" t="s">
        <v>1452</v>
      </c>
      <c r="C78" s="855" t="s">
        <v>1425</v>
      </c>
      <c r="D78" s="855" t="s">
        <v>1453</v>
      </c>
      <c r="E78" s="855" t="s">
        <v>1454</v>
      </c>
      <c r="F78" s="855" t="s">
        <v>1444</v>
      </c>
      <c r="G78" s="226"/>
      <c r="H78" s="1050">
        <v>25000</v>
      </c>
      <c r="I78" s="226"/>
      <c r="J78" s="226"/>
      <c r="K78" s="370"/>
      <c r="L78" s="370"/>
      <c r="M78" s="1050"/>
      <c r="N78" s="1048">
        <v>43268</v>
      </c>
      <c r="O78" s="1048"/>
      <c r="P78" s="1045">
        <v>25000</v>
      </c>
      <c r="Q78" s="370"/>
      <c r="R78" s="370"/>
      <c r="S78" s="1050"/>
      <c r="T78" s="370"/>
      <c r="U78" s="370"/>
      <c r="V78" s="1050"/>
      <c r="W78" s="1050"/>
      <c r="X78" s="1050"/>
      <c r="Y78" s="1050"/>
      <c r="Z78" s="1050"/>
      <c r="AA78" s="1050"/>
      <c r="AB78" s="1050"/>
      <c r="AC78" s="1050"/>
      <c r="AD78" s="1050"/>
      <c r="AE78" s="1050"/>
      <c r="AF78" s="855"/>
      <c r="AG78" s="226"/>
      <c r="AH78" s="1051"/>
      <c r="AJ78" s="993"/>
    </row>
    <row r="79" spans="1:36" ht="111.75" customHeight="1">
      <c r="A79" s="982">
        <v>21</v>
      </c>
      <c r="B79" s="855" t="s">
        <v>1452</v>
      </c>
      <c r="C79" s="855" t="s">
        <v>1458</v>
      </c>
      <c r="D79" s="855" t="s">
        <v>1459</v>
      </c>
      <c r="E79" s="855" t="s">
        <v>1460</v>
      </c>
      <c r="F79" s="855" t="s">
        <v>1444</v>
      </c>
      <c r="G79" s="226"/>
      <c r="H79" s="1050">
        <v>12438</v>
      </c>
      <c r="I79" s="226"/>
      <c r="J79" s="226"/>
      <c r="K79" s="370"/>
      <c r="L79" s="370"/>
      <c r="M79" s="1050"/>
      <c r="N79" s="1048">
        <v>42522</v>
      </c>
      <c r="O79" s="1048"/>
      <c r="P79" s="1045">
        <v>12438</v>
      </c>
      <c r="Q79" s="370"/>
      <c r="R79" s="370"/>
      <c r="S79" s="1050"/>
      <c r="T79" s="370"/>
      <c r="U79" s="370"/>
      <c r="V79" s="1050"/>
      <c r="W79" s="1050"/>
      <c r="X79" s="1050"/>
      <c r="Y79" s="1050"/>
      <c r="Z79" s="1050"/>
      <c r="AA79" s="1050"/>
      <c r="AB79" s="1050"/>
      <c r="AC79" s="1050"/>
      <c r="AD79" s="1050"/>
      <c r="AE79" s="1050"/>
      <c r="AF79" s="855"/>
      <c r="AG79" s="226"/>
      <c r="AH79" s="1051"/>
      <c r="AJ79" s="993"/>
    </row>
    <row r="80" spans="1:36" ht="97.5" customHeight="1">
      <c r="A80" s="370">
        <v>22</v>
      </c>
      <c r="B80" s="855" t="s">
        <v>1445</v>
      </c>
      <c r="C80" s="865" t="s">
        <v>1418</v>
      </c>
      <c r="D80" s="855" t="s">
        <v>1446</v>
      </c>
      <c r="E80" s="855" t="s">
        <v>1447</v>
      </c>
      <c r="F80" s="855" t="s">
        <v>1448</v>
      </c>
      <c r="G80" s="226"/>
      <c r="H80" s="1050">
        <v>20196</v>
      </c>
      <c r="I80" s="226"/>
      <c r="J80" s="226"/>
      <c r="K80" s="370"/>
      <c r="L80" s="370"/>
      <c r="M80" s="1050"/>
      <c r="N80" s="1048">
        <v>42460</v>
      </c>
      <c r="O80" s="1048">
        <v>42624</v>
      </c>
      <c r="P80" s="1045">
        <v>20196</v>
      </c>
      <c r="Q80" s="370"/>
      <c r="R80" s="370"/>
      <c r="S80" s="1050"/>
      <c r="T80" s="370"/>
      <c r="U80" s="370"/>
      <c r="V80" s="1050"/>
      <c r="W80" s="1050"/>
      <c r="X80" s="1050"/>
      <c r="Y80" s="1050"/>
      <c r="Z80" s="1050"/>
      <c r="AA80" s="1050"/>
      <c r="AB80" s="1050"/>
      <c r="AC80" s="1050"/>
      <c r="AD80" s="1050"/>
      <c r="AE80" s="1050"/>
      <c r="AF80" s="855"/>
      <c r="AG80" s="226"/>
      <c r="AH80" s="1051"/>
      <c r="AJ80" s="993"/>
    </row>
    <row r="81" spans="1:36" ht="170.25" customHeight="1">
      <c r="A81" s="982">
        <v>23</v>
      </c>
      <c r="B81" s="855" t="s">
        <v>1440</v>
      </c>
      <c r="C81" s="855" t="s">
        <v>1441</v>
      </c>
      <c r="D81" s="1054" t="s">
        <v>1571</v>
      </c>
      <c r="E81" s="855" t="s">
        <v>1568</v>
      </c>
      <c r="F81" s="855" t="s">
        <v>1546</v>
      </c>
      <c r="G81" s="226"/>
      <c r="H81" s="1050">
        <v>1864</v>
      </c>
      <c r="I81" s="226"/>
      <c r="J81" s="226"/>
      <c r="K81" s="370"/>
      <c r="L81" s="370"/>
      <c r="M81" s="1050"/>
      <c r="N81" s="1048">
        <v>42524</v>
      </c>
      <c r="O81" s="1048">
        <v>42544</v>
      </c>
      <c r="P81" s="1045">
        <v>1864</v>
      </c>
      <c r="Q81" s="370"/>
      <c r="R81" s="370"/>
      <c r="S81" s="1050"/>
      <c r="T81" s="370"/>
      <c r="U81" s="370"/>
      <c r="V81" s="1050"/>
      <c r="W81" s="1050"/>
      <c r="X81" s="1050"/>
      <c r="Y81" s="1050"/>
      <c r="Z81" s="1050"/>
      <c r="AA81" s="1050"/>
      <c r="AB81" s="1050"/>
      <c r="AC81" s="1050"/>
      <c r="AD81" s="1050"/>
      <c r="AE81" s="1050"/>
      <c r="AF81" s="855"/>
      <c r="AG81" s="226"/>
      <c r="AH81" s="1051"/>
      <c r="AJ81" s="993"/>
    </row>
    <row r="82" spans="1:36" ht="157.5" customHeight="1">
      <c r="A82" s="370">
        <v>24</v>
      </c>
      <c r="B82" s="855" t="s">
        <v>1440</v>
      </c>
      <c r="C82" s="855" t="s">
        <v>1441</v>
      </c>
      <c r="D82" s="1055" t="s">
        <v>1572</v>
      </c>
      <c r="E82" s="855" t="s">
        <v>1568</v>
      </c>
      <c r="F82" s="855" t="s">
        <v>1546</v>
      </c>
      <c r="G82" s="226"/>
      <c r="H82" s="1050">
        <v>57602</v>
      </c>
      <c r="I82" s="226"/>
      <c r="J82" s="226"/>
      <c r="K82" s="370"/>
      <c r="L82" s="370"/>
      <c r="M82" s="1050"/>
      <c r="N82" s="1048">
        <v>42590</v>
      </c>
      <c r="O82" s="1048">
        <v>42635</v>
      </c>
      <c r="P82" s="1045">
        <v>57602</v>
      </c>
      <c r="Q82" s="370"/>
      <c r="R82" s="370"/>
      <c r="S82" s="1050"/>
      <c r="T82" s="370"/>
      <c r="U82" s="370"/>
      <c r="V82" s="1050"/>
      <c r="W82" s="1050"/>
      <c r="X82" s="1050"/>
      <c r="Y82" s="1050"/>
      <c r="Z82" s="1050"/>
      <c r="AA82" s="1050"/>
      <c r="AB82" s="1050"/>
      <c r="AC82" s="1050"/>
      <c r="AD82" s="1050"/>
      <c r="AE82" s="1050"/>
      <c r="AF82" s="855"/>
      <c r="AG82" s="226"/>
      <c r="AH82" s="1051"/>
      <c r="AJ82" s="993"/>
    </row>
    <row r="83" spans="1:36" ht="111.75" customHeight="1">
      <c r="A83" s="982">
        <v>25</v>
      </c>
      <c r="B83" s="855" t="s">
        <v>1452</v>
      </c>
      <c r="C83" s="855" t="s">
        <v>1458</v>
      </c>
      <c r="D83" s="1056" t="s">
        <v>1573</v>
      </c>
      <c r="E83" s="855" t="s">
        <v>1460</v>
      </c>
      <c r="F83" s="855" t="s">
        <v>1546</v>
      </c>
      <c r="G83" s="226"/>
      <c r="H83" s="1050">
        <v>254</v>
      </c>
      <c r="I83" s="226"/>
      <c r="J83" s="226"/>
      <c r="K83" s="370"/>
      <c r="L83" s="370"/>
      <c r="M83" s="1050"/>
      <c r="N83" s="1048">
        <v>42524</v>
      </c>
      <c r="O83" s="1048">
        <v>42534</v>
      </c>
      <c r="P83" s="1045">
        <v>254</v>
      </c>
      <c r="Q83" s="370"/>
      <c r="R83" s="370"/>
      <c r="S83" s="1050"/>
      <c r="T83" s="370"/>
      <c r="U83" s="370"/>
      <c r="V83" s="1050"/>
      <c r="W83" s="1050"/>
      <c r="X83" s="1050"/>
      <c r="Y83" s="1050"/>
      <c r="Z83" s="1050"/>
      <c r="AA83" s="1050"/>
      <c r="AB83" s="1050"/>
      <c r="AC83" s="1050"/>
      <c r="AD83" s="1050"/>
      <c r="AE83" s="1050"/>
      <c r="AF83" s="855"/>
      <c r="AG83" s="226"/>
      <c r="AH83" s="1051"/>
      <c r="AJ83" s="993"/>
    </row>
    <row r="84" spans="1:36" ht="92.25" customHeight="1">
      <c r="A84" s="370">
        <v>26</v>
      </c>
      <c r="B84" s="855" t="s">
        <v>1452</v>
      </c>
      <c r="C84" s="855" t="s">
        <v>1458</v>
      </c>
      <c r="D84" s="1057" t="s">
        <v>1574</v>
      </c>
      <c r="E84" s="855" t="s">
        <v>1460</v>
      </c>
      <c r="F84" s="855" t="s">
        <v>1546</v>
      </c>
      <c r="G84" s="226"/>
      <c r="H84" s="1050">
        <v>8349</v>
      </c>
      <c r="I84" s="226"/>
      <c r="J84" s="226"/>
      <c r="K84" s="370"/>
      <c r="L84" s="370"/>
      <c r="M84" s="1050"/>
      <c r="N84" s="1048">
        <v>42591</v>
      </c>
      <c r="O84" s="1048">
        <v>42621</v>
      </c>
      <c r="P84" s="1045">
        <v>8349</v>
      </c>
      <c r="Q84" s="370"/>
      <c r="R84" s="370"/>
      <c r="S84" s="1050"/>
      <c r="T84" s="370"/>
      <c r="U84" s="370"/>
      <c r="V84" s="1050"/>
      <c r="W84" s="1050"/>
      <c r="X84" s="1050"/>
      <c r="Y84" s="1050"/>
      <c r="Z84" s="1050"/>
      <c r="AA84" s="1050"/>
      <c r="AB84" s="1050"/>
      <c r="AC84" s="1050"/>
      <c r="AD84" s="1050"/>
      <c r="AE84" s="1050"/>
      <c r="AF84" s="855"/>
      <c r="AG84" s="226"/>
      <c r="AH84" s="1051"/>
      <c r="AJ84" s="993"/>
    </row>
    <row r="85" spans="1:36" ht="63.75" customHeight="1">
      <c r="A85" s="982">
        <v>27</v>
      </c>
      <c r="B85" s="855"/>
      <c r="C85" s="855"/>
      <c r="D85" s="1056" t="s">
        <v>1575</v>
      </c>
      <c r="E85" s="855"/>
      <c r="F85" s="855" t="s">
        <v>1546</v>
      </c>
      <c r="G85" s="226"/>
      <c r="H85" s="1050">
        <v>26612</v>
      </c>
      <c r="I85" s="226"/>
      <c r="J85" s="226"/>
      <c r="K85" s="370"/>
      <c r="L85" s="370"/>
      <c r="M85" s="1050"/>
      <c r="N85" s="1048">
        <v>42521</v>
      </c>
      <c r="O85" s="1048">
        <v>42561</v>
      </c>
      <c r="P85" s="1045">
        <v>26612</v>
      </c>
      <c r="Q85" s="370"/>
      <c r="R85" s="370"/>
      <c r="S85" s="1050"/>
      <c r="T85" s="370"/>
      <c r="U85" s="370"/>
      <c r="V85" s="1050"/>
      <c r="W85" s="1050"/>
      <c r="X85" s="1050"/>
      <c r="Y85" s="1050"/>
      <c r="Z85" s="1050"/>
      <c r="AA85" s="1050"/>
      <c r="AB85" s="1050"/>
      <c r="AC85" s="1050"/>
      <c r="AD85" s="1050"/>
      <c r="AE85" s="1050"/>
      <c r="AF85" s="855"/>
      <c r="AG85" s="226"/>
      <c r="AH85" s="1051"/>
      <c r="AJ85" s="993"/>
    </row>
    <row r="86" spans="1:36" ht="119.25" customHeight="1">
      <c r="A86" s="370">
        <v>28</v>
      </c>
      <c r="B86" s="855" t="s">
        <v>1187</v>
      </c>
      <c r="C86" s="855" t="s">
        <v>1549</v>
      </c>
      <c r="D86" s="833" t="s">
        <v>1576</v>
      </c>
      <c r="E86" s="855" t="s">
        <v>1457</v>
      </c>
      <c r="F86" s="855" t="s">
        <v>1546</v>
      </c>
      <c r="G86" s="226"/>
      <c r="H86" s="1050">
        <v>5900</v>
      </c>
      <c r="I86" s="226"/>
      <c r="J86" s="226"/>
      <c r="K86" s="370"/>
      <c r="L86" s="370"/>
      <c r="M86" s="1050"/>
      <c r="N86" s="1048">
        <v>42543</v>
      </c>
      <c r="O86" s="1048">
        <v>42568</v>
      </c>
      <c r="P86" s="1045">
        <v>5900</v>
      </c>
      <c r="Q86" s="370"/>
      <c r="R86" s="370"/>
      <c r="S86" s="1050"/>
      <c r="T86" s="370"/>
      <c r="U86" s="370"/>
      <c r="V86" s="1050"/>
      <c r="W86" s="1050"/>
      <c r="X86" s="1050"/>
      <c r="Y86" s="1050"/>
      <c r="Z86" s="1050"/>
      <c r="AA86" s="1050"/>
      <c r="AB86" s="1050"/>
      <c r="AC86" s="1050"/>
      <c r="AD86" s="1050"/>
      <c r="AE86" s="1050"/>
      <c r="AF86" s="855"/>
      <c r="AG86" s="226"/>
      <c r="AH86" s="1051"/>
      <c r="AJ86" s="993"/>
    </row>
    <row r="87" spans="1:36" ht="145.5" customHeight="1">
      <c r="A87" s="982">
        <v>29</v>
      </c>
      <c r="B87" s="855" t="s">
        <v>1187</v>
      </c>
      <c r="C87" s="855" t="s">
        <v>1549</v>
      </c>
      <c r="D87" s="1058" t="s">
        <v>1577</v>
      </c>
      <c r="E87" s="855" t="s">
        <v>1457</v>
      </c>
      <c r="F87" s="855" t="s">
        <v>1546</v>
      </c>
      <c r="G87" s="226"/>
      <c r="H87" s="1050">
        <v>8260</v>
      </c>
      <c r="I87" s="226"/>
      <c r="J87" s="226"/>
      <c r="K87" s="370"/>
      <c r="L87" s="370"/>
      <c r="M87" s="1050"/>
      <c r="N87" s="1048">
        <v>42543</v>
      </c>
      <c r="O87" s="1048">
        <v>42563</v>
      </c>
      <c r="P87" s="1045">
        <v>8260</v>
      </c>
      <c r="Q87" s="370"/>
      <c r="R87" s="370"/>
      <c r="S87" s="1050"/>
      <c r="T87" s="370"/>
      <c r="U87" s="370"/>
      <c r="V87" s="1050"/>
      <c r="W87" s="1050"/>
      <c r="X87" s="1050"/>
      <c r="Y87" s="1050"/>
      <c r="Z87" s="1050"/>
      <c r="AA87" s="1050"/>
      <c r="AB87" s="1050"/>
      <c r="AC87" s="1050"/>
      <c r="AD87" s="1050"/>
      <c r="AE87" s="1050"/>
      <c r="AF87" s="855"/>
      <c r="AG87" s="226"/>
      <c r="AH87" s="1051"/>
      <c r="AJ87" s="993"/>
    </row>
    <row r="88" spans="1:36" ht="125.25" customHeight="1">
      <c r="A88" s="370">
        <v>30</v>
      </c>
      <c r="B88" s="855" t="s">
        <v>1187</v>
      </c>
      <c r="C88" s="855" t="s">
        <v>1549</v>
      </c>
      <c r="D88" s="1059" t="s">
        <v>1578</v>
      </c>
      <c r="E88" s="855" t="s">
        <v>1457</v>
      </c>
      <c r="F88" s="855" t="s">
        <v>1546</v>
      </c>
      <c r="G88" s="226"/>
      <c r="H88" s="1050">
        <v>3422</v>
      </c>
      <c r="I88" s="226"/>
      <c r="J88" s="226"/>
      <c r="K88" s="370"/>
      <c r="L88" s="370"/>
      <c r="M88" s="1050"/>
      <c r="N88" s="1048">
        <v>42543</v>
      </c>
      <c r="O88" s="1048">
        <v>42553</v>
      </c>
      <c r="P88" s="1045">
        <v>3422</v>
      </c>
      <c r="Q88" s="370"/>
      <c r="R88" s="370"/>
      <c r="S88" s="1050"/>
      <c r="T88" s="370"/>
      <c r="U88" s="370"/>
      <c r="V88" s="1050"/>
      <c r="W88" s="1050"/>
      <c r="X88" s="1050"/>
      <c r="Y88" s="1050"/>
      <c r="Z88" s="1050"/>
      <c r="AA88" s="1050"/>
      <c r="AB88" s="1050"/>
      <c r="AC88" s="1050"/>
      <c r="AD88" s="1050"/>
      <c r="AE88" s="1050"/>
      <c r="AF88" s="855"/>
      <c r="AG88" s="226"/>
      <c r="AH88" s="1051"/>
      <c r="AJ88" s="993"/>
    </row>
    <row r="89" spans="1:36" ht="123.75" customHeight="1">
      <c r="A89" s="982">
        <v>31</v>
      </c>
      <c r="B89" s="855" t="s">
        <v>1187</v>
      </c>
      <c r="C89" s="855" t="s">
        <v>1549</v>
      </c>
      <c r="D89" s="1060" t="s">
        <v>1579</v>
      </c>
      <c r="E89" s="855" t="s">
        <v>1457</v>
      </c>
      <c r="F89" s="855" t="s">
        <v>1546</v>
      </c>
      <c r="G89" s="226"/>
      <c r="H89" s="1050">
        <v>2300</v>
      </c>
      <c r="I89" s="226"/>
      <c r="J89" s="226"/>
      <c r="K89" s="370"/>
      <c r="L89" s="370"/>
      <c r="M89" s="1050"/>
      <c r="N89" s="1048">
        <v>42569</v>
      </c>
      <c r="O89" s="1048">
        <v>42594</v>
      </c>
      <c r="P89" s="1045">
        <v>2300</v>
      </c>
      <c r="Q89" s="370"/>
      <c r="R89" s="370"/>
      <c r="S89" s="1050"/>
      <c r="T89" s="370"/>
      <c r="U89" s="370"/>
      <c r="V89" s="1050"/>
      <c r="W89" s="1050"/>
      <c r="X89" s="1050"/>
      <c r="Y89" s="1050"/>
      <c r="Z89" s="1050"/>
      <c r="AA89" s="1050"/>
      <c r="AB89" s="1050"/>
      <c r="AC89" s="1050"/>
      <c r="AD89" s="1050"/>
      <c r="AE89" s="1050"/>
      <c r="AF89" s="855"/>
      <c r="AG89" s="226"/>
      <c r="AH89" s="1051"/>
      <c r="AJ89" s="993"/>
    </row>
    <row r="90" spans="1:36" ht="123" customHeight="1">
      <c r="A90" s="370">
        <v>32</v>
      </c>
      <c r="B90" s="855" t="s">
        <v>1187</v>
      </c>
      <c r="C90" s="855" t="s">
        <v>1549</v>
      </c>
      <c r="D90" s="1061" t="s">
        <v>1580</v>
      </c>
      <c r="E90" s="855" t="s">
        <v>1457</v>
      </c>
      <c r="F90" s="855" t="s">
        <v>1546</v>
      </c>
      <c r="G90" s="226"/>
      <c r="H90" s="1050">
        <v>343</v>
      </c>
      <c r="I90" s="226"/>
      <c r="J90" s="226"/>
      <c r="K90" s="370"/>
      <c r="L90" s="370"/>
      <c r="M90" s="1050"/>
      <c r="N90" s="1048">
        <v>42569</v>
      </c>
      <c r="O90" s="1048">
        <v>42579</v>
      </c>
      <c r="P90" s="1045">
        <v>343</v>
      </c>
      <c r="Q90" s="370"/>
      <c r="R90" s="370"/>
      <c r="S90" s="1050"/>
      <c r="T90" s="370"/>
      <c r="U90" s="370"/>
      <c r="V90" s="1050"/>
      <c r="W90" s="1050"/>
      <c r="X90" s="1050"/>
      <c r="Y90" s="1050"/>
      <c r="Z90" s="1050"/>
      <c r="AA90" s="1050"/>
      <c r="AB90" s="1050"/>
      <c r="AC90" s="1050"/>
      <c r="AD90" s="1050"/>
      <c r="AE90" s="1050"/>
      <c r="AF90" s="855"/>
      <c r="AG90" s="226"/>
      <c r="AH90" s="1051"/>
      <c r="AJ90" s="993"/>
    </row>
    <row r="91" spans="1:36" ht="93.75" customHeight="1">
      <c r="A91" s="982">
        <v>33</v>
      </c>
      <c r="B91" s="855" t="s">
        <v>1452</v>
      </c>
      <c r="C91" s="855" t="s">
        <v>1425</v>
      </c>
      <c r="D91" s="1062" t="s">
        <v>1581</v>
      </c>
      <c r="E91" s="855" t="s">
        <v>1454</v>
      </c>
      <c r="F91" s="855" t="s">
        <v>1546</v>
      </c>
      <c r="G91" s="226"/>
      <c r="H91" s="1050">
        <v>4847</v>
      </c>
      <c r="I91" s="226"/>
      <c r="J91" s="226"/>
      <c r="K91" s="370"/>
      <c r="L91" s="370"/>
      <c r="M91" s="1050"/>
      <c r="N91" s="1048">
        <v>42643</v>
      </c>
      <c r="O91" s="1048">
        <v>42673</v>
      </c>
      <c r="P91" s="1045">
        <v>4847</v>
      </c>
      <c r="Q91" s="370"/>
      <c r="R91" s="370"/>
      <c r="S91" s="1050"/>
      <c r="T91" s="370"/>
      <c r="U91" s="370"/>
      <c r="V91" s="1050"/>
      <c r="W91" s="1050"/>
      <c r="X91" s="1050"/>
      <c r="Y91" s="1050"/>
      <c r="Z91" s="1050"/>
      <c r="AA91" s="1050"/>
      <c r="AB91" s="1050"/>
      <c r="AC91" s="1050"/>
      <c r="AD91" s="1050"/>
      <c r="AE91" s="1050"/>
      <c r="AF91" s="855"/>
      <c r="AG91" s="226"/>
      <c r="AH91" s="1051"/>
      <c r="AJ91" s="993"/>
    </row>
    <row r="92" spans="1:36" ht="253.5" customHeight="1">
      <c r="A92" s="370">
        <v>34</v>
      </c>
      <c r="B92" s="855"/>
      <c r="C92" s="855"/>
      <c r="D92" s="1063" t="s">
        <v>1582</v>
      </c>
      <c r="E92" s="855"/>
      <c r="F92" s="855" t="s">
        <v>1525</v>
      </c>
      <c r="G92" s="226"/>
      <c r="H92" s="1050">
        <v>845</v>
      </c>
      <c r="I92" s="226"/>
      <c r="J92" s="226"/>
      <c r="K92" s="370"/>
      <c r="L92" s="370"/>
      <c r="M92" s="1050"/>
      <c r="N92" s="1048">
        <v>42681</v>
      </c>
      <c r="O92" s="1048">
        <v>42691</v>
      </c>
      <c r="P92" s="1045">
        <v>845</v>
      </c>
      <c r="Q92" s="370"/>
      <c r="R92" s="370"/>
      <c r="S92" s="1050"/>
      <c r="T92" s="370"/>
      <c r="U92" s="370"/>
      <c r="V92" s="1050"/>
      <c r="W92" s="1050"/>
      <c r="X92" s="1050"/>
      <c r="Y92" s="1050"/>
      <c r="Z92" s="1050"/>
      <c r="AA92" s="1050"/>
      <c r="AB92" s="1050"/>
      <c r="AC92" s="1050"/>
      <c r="AD92" s="1050"/>
      <c r="AE92" s="1050"/>
      <c r="AF92" s="855"/>
      <c r="AG92" s="226"/>
      <c r="AH92" s="1051"/>
      <c r="AJ92" s="993"/>
    </row>
    <row r="93" spans="1:36" ht="149.25" customHeight="1">
      <c r="A93" s="982">
        <v>35</v>
      </c>
      <c r="B93" s="855" t="s">
        <v>1440</v>
      </c>
      <c r="C93" s="855" t="s">
        <v>1441</v>
      </c>
      <c r="D93" s="1062" t="s">
        <v>1583</v>
      </c>
      <c r="E93" s="855" t="s">
        <v>1568</v>
      </c>
      <c r="F93" s="855" t="s">
        <v>1546</v>
      </c>
      <c r="G93" s="226"/>
      <c r="H93" s="1050">
        <v>210</v>
      </c>
      <c r="I93" s="226"/>
      <c r="J93" s="226"/>
      <c r="K93" s="370"/>
      <c r="L93" s="370"/>
      <c r="M93" s="1050"/>
      <c r="N93" s="1048">
        <v>42643</v>
      </c>
      <c r="O93" s="1048">
        <v>42653</v>
      </c>
      <c r="P93" s="1045">
        <v>210</v>
      </c>
      <c r="Q93" s="370"/>
      <c r="R93" s="370"/>
      <c r="S93" s="1050"/>
      <c r="T93" s="370"/>
      <c r="U93" s="370"/>
      <c r="V93" s="1050"/>
      <c r="W93" s="1050"/>
      <c r="X93" s="1050"/>
      <c r="Y93" s="1050"/>
      <c r="Z93" s="1050"/>
      <c r="AA93" s="1050"/>
      <c r="AB93" s="1050"/>
      <c r="AC93" s="1050"/>
      <c r="AD93" s="1050"/>
      <c r="AE93" s="1050"/>
      <c r="AF93" s="855"/>
      <c r="AG93" s="226"/>
      <c r="AH93" s="1051"/>
      <c r="AJ93" s="993"/>
    </row>
    <row r="94" spans="1:36" ht="150">
      <c r="A94" s="370">
        <v>36</v>
      </c>
      <c r="B94" s="855" t="s">
        <v>1187</v>
      </c>
      <c r="C94" s="855" t="s">
        <v>1549</v>
      </c>
      <c r="D94" s="1064" t="s">
        <v>1584</v>
      </c>
      <c r="E94" s="855" t="s">
        <v>1457</v>
      </c>
      <c r="F94" s="855" t="s">
        <v>1546</v>
      </c>
      <c r="G94" s="226"/>
      <c r="H94" s="1050">
        <v>16508</v>
      </c>
      <c r="I94" s="226"/>
      <c r="J94" s="226"/>
      <c r="K94" s="370"/>
      <c r="L94" s="370"/>
      <c r="M94" s="1050"/>
      <c r="N94" s="1048">
        <v>42656</v>
      </c>
      <c r="O94" s="1048">
        <v>42686</v>
      </c>
      <c r="P94" s="1045">
        <v>16508</v>
      </c>
      <c r="Q94" s="370"/>
      <c r="R94" s="370"/>
      <c r="S94" s="1050"/>
      <c r="T94" s="370"/>
      <c r="U94" s="370"/>
      <c r="V94" s="1050"/>
      <c r="W94" s="1050"/>
      <c r="X94" s="1050"/>
      <c r="Y94" s="1050"/>
      <c r="Z94" s="1050"/>
      <c r="AA94" s="1050"/>
      <c r="AB94" s="1050"/>
      <c r="AC94" s="1050"/>
      <c r="AD94" s="1050"/>
      <c r="AE94" s="1050"/>
      <c r="AF94" s="855"/>
      <c r="AG94" s="226"/>
      <c r="AH94" s="1051"/>
      <c r="AJ94" s="993"/>
    </row>
    <row r="95" spans="1:36" ht="123.75" customHeight="1">
      <c r="A95" s="982">
        <v>37</v>
      </c>
      <c r="B95" s="855" t="s">
        <v>1187</v>
      </c>
      <c r="C95" s="855" t="s">
        <v>1549</v>
      </c>
      <c r="D95" s="1064" t="s">
        <v>1585</v>
      </c>
      <c r="E95" s="855" t="s">
        <v>1457</v>
      </c>
      <c r="F95" s="855" t="s">
        <v>1546</v>
      </c>
      <c r="G95" s="226"/>
      <c r="H95" s="1050">
        <v>8784</v>
      </c>
      <c r="I95" s="226"/>
      <c r="J95" s="226"/>
      <c r="K95" s="370"/>
      <c r="L95" s="370"/>
      <c r="M95" s="1050"/>
      <c r="N95" s="1048">
        <v>42662</v>
      </c>
      <c r="O95" s="1048">
        <v>42692</v>
      </c>
      <c r="P95" s="1045">
        <v>8784</v>
      </c>
      <c r="Q95" s="370"/>
      <c r="R95" s="370"/>
      <c r="S95" s="1050"/>
      <c r="T95" s="370"/>
      <c r="U95" s="370"/>
      <c r="V95" s="1050"/>
      <c r="W95" s="1050"/>
      <c r="X95" s="1050"/>
      <c r="Y95" s="1050"/>
      <c r="Z95" s="1050"/>
      <c r="AA95" s="1050"/>
      <c r="AB95" s="1050"/>
      <c r="AC95" s="1050"/>
      <c r="AD95" s="1050"/>
      <c r="AE95" s="1050"/>
      <c r="AF95" s="855"/>
      <c r="AG95" s="226"/>
      <c r="AH95" s="1051"/>
      <c r="AJ95" s="993"/>
    </row>
    <row r="96" spans="1:36" ht="150">
      <c r="A96" s="370">
        <v>38</v>
      </c>
      <c r="B96" s="855" t="s">
        <v>1187</v>
      </c>
      <c r="C96" s="855" t="s">
        <v>1549</v>
      </c>
      <c r="D96" s="1064" t="s">
        <v>1586</v>
      </c>
      <c r="E96" s="855" t="s">
        <v>1457</v>
      </c>
      <c r="F96" s="855" t="s">
        <v>1546</v>
      </c>
      <c r="G96" s="226"/>
      <c r="H96" s="1050">
        <v>10620</v>
      </c>
      <c r="I96" s="226"/>
      <c r="J96" s="226"/>
      <c r="K96" s="370"/>
      <c r="L96" s="370"/>
      <c r="M96" s="1050"/>
      <c r="N96" s="1048">
        <v>42683</v>
      </c>
      <c r="O96" s="1048">
        <v>42713</v>
      </c>
      <c r="P96" s="1045">
        <v>10620</v>
      </c>
      <c r="Q96" s="370"/>
      <c r="R96" s="370"/>
      <c r="S96" s="1050"/>
      <c r="T96" s="370"/>
      <c r="U96" s="370"/>
      <c r="V96" s="1050"/>
      <c r="W96" s="1050"/>
      <c r="X96" s="1050"/>
      <c r="Y96" s="1050"/>
      <c r="Z96" s="1050"/>
      <c r="AA96" s="1050"/>
      <c r="AB96" s="1050"/>
      <c r="AC96" s="1050"/>
      <c r="AD96" s="1050"/>
      <c r="AE96" s="1050"/>
      <c r="AF96" s="855"/>
      <c r="AG96" s="226"/>
      <c r="AH96" s="1051"/>
      <c r="AJ96" s="993"/>
    </row>
    <row r="97" spans="1:36" ht="150">
      <c r="A97" s="982">
        <v>39</v>
      </c>
      <c r="B97" s="855" t="s">
        <v>1187</v>
      </c>
      <c r="C97" s="855" t="s">
        <v>1549</v>
      </c>
      <c r="D97" s="1064" t="s">
        <v>1587</v>
      </c>
      <c r="E97" s="855" t="s">
        <v>1457</v>
      </c>
      <c r="F97" s="855" t="s">
        <v>1546</v>
      </c>
      <c r="G97" s="226"/>
      <c r="H97" s="1050">
        <v>152166</v>
      </c>
      <c r="I97" s="226"/>
      <c r="J97" s="226"/>
      <c r="K97" s="370"/>
      <c r="L97" s="370"/>
      <c r="M97" s="1050"/>
      <c r="N97" s="1048">
        <v>42650</v>
      </c>
      <c r="O97" s="1048"/>
      <c r="P97" s="1045">
        <v>152166</v>
      </c>
      <c r="Q97" s="370"/>
      <c r="R97" s="370"/>
      <c r="S97" s="1050"/>
      <c r="T97" s="370"/>
      <c r="U97" s="370"/>
      <c r="V97" s="1050"/>
      <c r="W97" s="1050"/>
      <c r="X97" s="1050"/>
      <c r="Y97" s="1050"/>
      <c r="Z97" s="1050"/>
      <c r="AA97" s="1050"/>
      <c r="AB97" s="1050"/>
      <c r="AC97" s="1050"/>
      <c r="AD97" s="1050"/>
      <c r="AE97" s="1050"/>
      <c r="AF97" s="855"/>
      <c r="AG97" s="226"/>
      <c r="AH97" s="1051"/>
      <c r="AJ97" s="993"/>
    </row>
    <row r="98" spans="1:36" ht="50.25" customHeight="1">
      <c r="A98" s="370">
        <v>40</v>
      </c>
      <c r="B98" s="855"/>
      <c r="C98" s="855"/>
      <c r="D98" s="1064" t="s">
        <v>1588</v>
      </c>
      <c r="E98" s="855"/>
      <c r="F98" s="855"/>
      <c r="G98" s="226"/>
      <c r="H98" s="1050">
        <v>214759</v>
      </c>
      <c r="I98" s="226"/>
      <c r="J98" s="226"/>
      <c r="K98" s="370"/>
      <c r="L98" s="370"/>
      <c r="M98" s="1050"/>
      <c r="N98" s="1048">
        <v>42653</v>
      </c>
      <c r="O98" s="1048">
        <v>42743</v>
      </c>
      <c r="P98" s="1045">
        <v>214759</v>
      </c>
      <c r="Q98" s="370"/>
      <c r="R98" s="370"/>
      <c r="S98" s="1050"/>
      <c r="T98" s="370"/>
      <c r="U98" s="370"/>
      <c r="V98" s="1050"/>
      <c r="W98" s="1050"/>
      <c r="X98" s="1050"/>
      <c r="Y98" s="1050"/>
      <c r="Z98" s="1050"/>
      <c r="AA98" s="1050"/>
      <c r="AB98" s="1050"/>
      <c r="AC98" s="1050"/>
      <c r="AD98" s="1050"/>
      <c r="AE98" s="1050"/>
      <c r="AF98" s="855"/>
      <c r="AG98" s="226"/>
      <c r="AH98" s="1051"/>
      <c r="AJ98" s="993"/>
    </row>
    <row r="99" spans="1:36" ht="122.25" customHeight="1">
      <c r="A99" s="982">
        <v>41</v>
      </c>
      <c r="B99" s="855" t="s">
        <v>1187</v>
      </c>
      <c r="C99" s="855" t="s">
        <v>1549</v>
      </c>
      <c r="D99" s="1064" t="s">
        <v>1589</v>
      </c>
      <c r="E99" s="855" t="s">
        <v>1457</v>
      </c>
      <c r="F99" s="855" t="s">
        <v>1546</v>
      </c>
      <c r="G99" s="226"/>
      <c r="H99" s="1050">
        <v>42</v>
      </c>
      <c r="I99" s="226"/>
      <c r="J99" s="226"/>
      <c r="K99" s="370"/>
      <c r="L99" s="370"/>
      <c r="M99" s="1050"/>
      <c r="N99" s="1048">
        <v>42433</v>
      </c>
      <c r="O99" s="1048">
        <v>42437</v>
      </c>
      <c r="P99" s="1045">
        <v>42</v>
      </c>
      <c r="Q99" s="370"/>
      <c r="R99" s="370"/>
      <c r="S99" s="1050"/>
      <c r="T99" s="370"/>
      <c r="U99" s="370"/>
      <c r="V99" s="1050"/>
      <c r="W99" s="1050"/>
      <c r="X99" s="1050"/>
      <c r="Y99" s="1050"/>
      <c r="Z99" s="1050"/>
      <c r="AA99" s="1050"/>
      <c r="AB99" s="1050"/>
      <c r="AC99" s="1050"/>
      <c r="AD99" s="1050"/>
      <c r="AE99" s="1050"/>
      <c r="AF99" s="855"/>
      <c r="AG99" s="226"/>
      <c r="AH99" s="1051"/>
      <c r="AJ99" s="993"/>
    </row>
    <row r="100" spans="1:36" ht="123" customHeight="1">
      <c r="A100" s="370">
        <v>42</v>
      </c>
      <c r="B100" s="855" t="s">
        <v>1187</v>
      </c>
      <c r="C100" s="855" t="s">
        <v>1549</v>
      </c>
      <c r="D100" s="1059" t="s">
        <v>1590</v>
      </c>
      <c r="E100" s="855" t="s">
        <v>1457</v>
      </c>
      <c r="F100" s="855" t="s">
        <v>1546</v>
      </c>
      <c r="G100" s="226"/>
      <c r="H100" s="1050">
        <v>1309</v>
      </c>
      <c r="I100" s="226"/>
      <c r="J100" s="226"/>
      <c r="K100" s="370"/>
      <c r="L100" s="370"/>
      <c r="M100" s="1050"/>
      <c r="N100" s="1048">
        <v>42695</v>
      </c>
      <c r="O100" s="1048">
        <v>42700</v>
      </c>
      <c r="P100" s="1045">
        <v>1309</v>
      </c>
      <c r="Q100" s="370"/>
      <c r="R100" s="370"/>
      <c r="S100" s="1050"/>
      <c r="T100" s="370"/>
      <c r="U100" s="370"/>
      <c r="V100" s="1050"/>
      <c r="W100" s="1050"/>
      <c r="X100" s="1050"/>
      <c r="Y100" s="1050"/>
      <c r="Z100" s="1050"/>
      <c r="AA100" s="1050"/>
      <c r="AB100" s="1050"/>
      <c r="AC100" s="1050"/>
      <c r="AD100" s="1050"/>
      <c r="AE100" s="1050"/>
      <c r="AF100" s="855"/>
      <c r="AG100" s="226"/>
      <c r="AH100" s="1051"/>
      <c r="AJ100" s="993"/>
    </row>
    <row r="101" spans="1:36" ht="93.75" customHeight="1">
      <c r="A101" s="982">
        <v>43</v>
      </c>
      <c r="B101" s="855" t="s">
        <v>1445</v>
      </c>
      <c r="C101" s="865" t="s">
        <v>1418</v>
      </c>
      <c r="D101" s="1065" t="s">
        <v>1591</v>
      </c>
      <c r="E101" s="855" t="s">
        <v>1447</v>
      </c>
      <c r="F101" s="855" t="s">
        <v>1546</v>
      </c>
      <c r="G101" s="226"/>
      <c r="H101" s="1050">
        <v>1350</v>
      </c>
      <c r="I101" s="226"/>
      <c r="J101" s="226"/>
      <c r="K101" s="370"/>
      <c r="L101" s="370"/>
      <c r="M101" s="1050"/>
      <c r="N101" s="1048">
        <v>42487</v>
      </c>
      <c r="O101" s="1048">
        <v>42502</v>
      </c>
      <c r="P101" s="1045">
        <v>1350</v>
      </c>
      <c r="Q101" s="370"/>
      <c r="R101" s="370"/>
      <c r="S101" s="1050"/>
      <c r="T101" s="370"/>
      <c r="U101" s="370"/>
      <c r="V101" s="1050"/>
      <c r="W101" s="1050"/>
      <c r="X101" s="1050"/>
      <c r="Y101" s="1050"/>
      <c r="Z101" s="1050"/>
      <c r="AA101" s="1050"/>
      <c r="AB101" s="1050"/>
      <c r="AC101" s="1050"/>
      <c r="AD101" s="1050"/>
      <c r="AE101" s="1050"/>
      <c r="AF101" s="855"/>
      <c r="AG101" s="226"/>
      <c r="AH101" s="1051"/>
      <c r="AJ101" s="993"/>
    </row>
    <row r="102" spans="1:36" ht="90">
      <c r="A102" s="370">
        <v>44</v>
      </c>
      <c r="B102" s="855"/>
      <c r="C102" s="855"/>
      <c r="D102" s="1059" t="s">
        <v>1592</v>
      </c>
      <c r="E102" s="855"/>
      <c r="F102" s="855" t="s">
        <v>1546</v>
      </c>
      <c r="G102" s="226"/>
      <c r="H102" s="1050">
        <v>100</v>
      </c>
      <c r="I102" s="226"/>
      <c r="J102" s="226"/>
      <c r="K102" s="370"/>
      <c r="L102" s="370"/>
      <c r="M102" s="1050"/>
      <c r="N102" s="1048">
        <v>42429</v>
      </c>
      <c r="O102" s="1048">
        <v>42444</v>
      </c>
      <c r="P102" s="1045">
        <v>100</v>
      </c>
      <c r="Q102" s="370"/>
      <c r="R102" s="370"/>
      <c r="S102" s="1050"/>
      <c r="T102" s="370"/>
      <c r="U102" s="370"/>
      <c r="V102" s="1050"/>
      <c r="W102" s="1050"/>
      <c r="X102" s="1050"/>
      <c r="Y102" s="1050"/>
      <c r="Z102" s="1050"/>
      <c r="AA102" s="1050"/>
      <c r="AB102" s="1050"/>
      <c r="AC102" s="1050"/>
      <c r="AD102" s="1050"/>
      <c r="AE102" s="1050"/>
      <c r="AF102" s="855"/>
      <c r="AG102" s="226"/>
      <c r="AH102" s="1051"/>
      <c r="AJ102" s="993"/>
    </row>
    <row r="103" spans="1:36" ht="75">
      <c r="A103" s="982">
        <v>45</v>
      </c>
      <c r="B103" s="855"/>
      <c r="C103" s="855"/>
      <c r="D103" s="1059" t="s">
        <v>1593</v>
      </c>
      <c r="E103" s="855"/>
      <c r="F103" s="855" t="s">
        <v>1546</v>
      </c>
      <c r="G103" s="226"/>
      <c r="H103" s="1050">
        <v>152</v>
      </c>
      <c r="I103" s="226"/>
      <c r="J103" s="226"/>
      <c r="K103" s="370"/>
      <c r="L103" s="370"/>
      <c r="M103" s="1050"/>
      <c r="N103" s="1048">
        <v>42429</v>
      </c>
      <c r="O103" s="1048">
        <v>42444</v>
      </c>
      <c r="P103" s="1045">
        <v>152</v>
      </c>
      <c r="Q103" s="370"/>
      <c r="R103" s="370"/>
      <c r="S103" s="1050"/>
      <c r="T103" s="370"/>
      <c r="U103" s="370"/>
      <c r="V103" s="1050"/>
      <c r="W103" s="1050"/>
      <c r="X103" s="1050"/>
      <c r="Y103" s="1050"/>
      <c r="Z103" s="1050"/>
      <c r="AA103" s="1050"/>
      <c r="AB103" s="1050"/>
      <c r="AC103" s="1050"/>
      <c r="AD103" s="1050"/>
      <c r="AE103" s="1050"/>
      <c r="AF103" s="855"/>
      <c r="AG103" s="226"/>
      <c r="AH103" s="1051"/>
      <c r="AJ103" s="993"/>
    </row>
    <row r="104" spans="1:36" ht="120">
      <c r="A104" s="370">
        <v>46</v>
      </c>
      <c r="B104" s="855"/>
      <c r="C104" s="855"/>
      <c r="D104" s="1059" t="s">
        <v>1594</v>
      </c>
      <c r="E104" s="855"/>
      <c r="F104" s="855" t="s">
        <v>1546</v>
      </c>
      <c r="G104" s="226"/>
      <c r="H104" s="1050">
        <v>800</v>
      </c>
      <c r="I104" s="226"/>
      <c r="J104" s="226"/>
      <c r="K104" s="370"/>
      <c r="L104" s="370"/>
      <c r="M104" s="1050"/>
      <c r="N104" s="1048">
        <v>42429</v>
      </c>
      <c r="O104" s="1048">
        <v>42444</v>
      </c>
      <c r="P104" s="1045">
        <v>800</v>
      </c>
      <c r="Q104" s="370"/>
      <c r="R104" s="370"/>
      <c r="S104" s="1050"/>
      <c r="T104" s="370"/>
      <c r="U104" s="370"/>
      <c r="V104" s="1050"/>
      <c r="W104" s="1050"/>
      <c r="X104" s="1050"/>
      <c r="Y104" s="1050"/>
      <c r="Z104" s="1050"/>
      <c r="AA104" s="1050"/>
      <c r="AB104" s="1050"/>
      <c r="AC104" s="1050"/>
      <c r="AD104" s="1050"/>
      <c r="AE104" s="1050"/>
      <c r="AF104" s="855"/>
      <c r="AG104" s="226"/>
      <c r="AH104" s="1051"/>
      <c r="AJ104" s="993"/>
    </row>
    <row r="105" spans="1:36" ht="113.25" customHeight="1">
      <c r="A105" s="982">
        <v>47</v>
      </c>
      <c r="B105" s="855" t="s">
        <v>1445</v>
      </c>
      <c r="C105" s="865" t="s">
        <v>1418</v>
      </c>
      <c r="D105" s="1065" t="s">
        <v>1595</v>
      </c>
      <c r="E105" s="855" t="s">
        <v>1447</v>
      </c>
      <c r="F105" s="855" t="s">
        <v>1546</v>
      </c>
      <c r="G105" s="226"/>
      <c r="H105" s="1050">
        <v>1604</v>
      </c>
      <c r="I105" s="226"/>
      <c r="J105" s="226"/>
      <c r="K105" s="370"/>
      <c r="L105" s="370"/>
      <c r="M105" s="1050"/>
      <c r="N105" s="1048" t="s">
        <v>47</v>
      </c>
      <c r="O105" s="1048" t="s">
        <v>47</v>
      </c>
      <c r="P105" s="1045">
        <v>1604</v>
      </c>
      <c r="Q105" s="370"/>
      <c r="R105" s="370"/>
      <c r="S105" s="1050"/>
      <c r="T105" s="370"/>
      <c r="U105" s="370"/>
      <c r="V105" s="1050"/>
      <c r="W105" s="1050"/>
      <c r="X105" s="1050"/>
      <c r="Y105" s="1050"/>
      <c r="Z105" s="1050"/>
      <c r="AA105" s="1050"/>
      <c r="AB105" s="1050"/>
      <c r="AC105" s="1050"/>
      <c r="AD105" s="1050"/>
      <c r="AE105" s="1050"/>
      <c r="AF105" s="855"/>
      <c r="AG105" s="226"/>
      <c r="AH105" s="1051"/>
      <c r="AJ105" s="993"/>
    </row>
    <row r="106" spans="1:36" ht="113.25" customHeight="1">
      <c r="A106" s="370">
        <v>48</v>
      </c>
      <c r="B106" s="855"/>
      <c r="C106" s="865"/>
      <c r="D106" s="1065" t="s">
        <v>1596</v>
      </c>
      <c r="E106" s="855"/>
      <c r="F106" s="855" t="s">
        <v>1546</v>
      </c>
      <c r="G106" s="226"/>
      <c r="H106" s="1050">
        <v>40</v>
      </c>
      <c r="I106" s="226"/>
      <c r="J106" s="226"/>
      <c r="K106" s="370"/>
      <c r="L106" s="370"/>
      <c r="M106" s="1050"/>
      <c r="N106" s="1048">
        <v>42391</v>
      </c>
      <c r="O106" s="1048">
        <v>42396</v>
      </c>
      <c r="P106" s="1045">
        <v>40</v>
      </c>
      <c r="Q106" s="370"/>
      <c r="R106" s="370"/>
      <c r="S106" s="1050"/>
      <c r="T106" s="370"/>
      <c r="U106" s="370"/>
      <c r="V106" s="1050"/>
      <c r="W106" s="1050"/>
      <c r="X106" s="1050"/>
      <c r="Y106" s="1050"/>
      <c r="Z106" s="1050"/>
      <c r="AA106" s="1050"/>
      <c r="AB106" s="1050"/>
      <c r="AC106" s="1050"/>
      <c r="AD106" s="1050"/>
      <c r="AE106" s="1050"/>
      <c r="AF106" s="855"/>
      <c r="AG106" s="226"/>
      <c r="AH106" s="1051"/>
      <c r="AJ106" s="993"/>
    </row>
    <row r="107" spans="1:36" ht="60">
      <c r="A107" s="982">
        <v>49</v>
      </c>
      <c r="B107" s="855"/>
      <c r="C107" s="855"/>
      <c r="D107" s="1065" t="s">
        <v>1597</v>
      </c>
      <c r="E107" s="855"/>
      <c r="F107" s="855" t="s">
        <v>1546</v>
      </c>
      <c r="G107" s="226"/>
      <c r="H107" s="1050">
        <v>761</v>
      </c>
      <c r="I107" s="226"/>
      <c r="J107" s="226"/>
      <c r="K107" s="370"/>
      <c r="L107" s="370"/>
      <c r="M107" s="1050"/>
      <c r="N107" s="1048">
        <v>42692</v>
      </c>
      <c r="O107" s="1048">
        <v>42702</v>
      </c>
      <c r="P107" s="1045">
        <v>761</v>
      </c>
      <c r="Q107" s="370"/>
      <c r="R107" s="370"/>
      <c r="S107" s="1050"/>
      <c r="T107" s="370"/>
      <c r="U107" s="370"/>
      <c r="V107" s="1050"/>
      <c r="W107" s="1050"/>
      <c r="X107" s="1050"/>
      <c r="Y107" s="1050"/>
      <c r="Z107" s="1050"/>
      <c r="AA107" s="1050"/>
      <c r="AB107" s="1050"/>
      <c r="AC107" s="1050"/>
      <c r="AD107" s="1050"/>
      <c r="AE107" s="1050"/>
      <c r="AF107" s="855"/>
      <c r="AG107" s="226"/>
      <c r="AH107" s="1051"/>
      <c r="AJ107" s="993"/>
    </row>
    <row r="108" spans="1:36" ht="60">
      <c r="A108" s="370">
        <v>50</v>
      </c>
      <c r="B108" s="855"/>
      <c r="C108" s="855"/>
      <c r="D108" s="1066" t="s">
        <v>1598</v>
      </c>
      <c r="E108" s="855"/>
      <c r="F108" s="855" t="s">
        <v>1546</v>
      </c>
      <c r="G108" s="226"/>
      <c r="H108" s="1050">
        <v>2099</v>
      </c>
      <c r="I108" s="226"/>
      <c r="J108" s="226"/>
      <c r="K108" s="370"/>
      <c r="L108" s="370"/>
      <c r="M108" s="1050"/>
      <c r="N108" s="1048">
        <v>42552</v>
      </c>
      <c r="O108" s="1048">
        <v>42562</v>
      </c>
      <c r="P108" s="1045">
        <v>2099</v>
      </c>
      <c r="Q108" s="370"/>
      <c r="R108" s="370"/>
      <c r="S108" s="1050"/>
      <c r="T108" s="370"/>
      <c r="U108" s="370"/>
      <c r="V108" s="1050"/>
      <c r="W108" s="1050"/>
      <c r="X108" s="1050"/>
      <c r="Y108" s="1050"/>
      <c r="Z108" s="1050"/>
      <c r="AA108" s="1050"/>
      <c r="AB108" s="1050"/>
      <c r="AC108" s="1050"/>
      <c r="AD108" s="1050"/>
      <c r="AE108" s="1050"/>
      <c r="AF108" s="855"/>
      <c r="AG108" s="226"/>
      <c r="AH108" s="1051"/>
      <c r="AJ108" s="993"/>
    </row>
    <row r="109" spans="1:36" ht="105">
      <c r="A109" s="982">
        <v>51</v>
      </c>
      <c r="B109" s="855"/>
      <c r="C109" s="855"/>
      <c r="D109" s="1067" t="s">
        <v>1599</v>
      </c>
      <c r="E109" s="855"/>
      <c r="F109" s="855" t="s">
        <v>1546</v>
      </c>
      <c r="G109" s="226"/>
      <c r="H109" s="1050">
        <v>84</v>
      </c>
      <c r="I109" s="226"/>
      <c r="J109" s="226"/>
      <c r="K109" s="370"/>
      <c r="L109" s="370"/>
      <c r="M109" s="1050"/>
      <c r="N109" s="1048">
        <v>42524</v>
      </c>
      <c r="O109" s="1048">
        <v>42534</v>
      </c>
      <c r="P109" s="1045">
        <v>84</v>
      </c>
      <c r="Q109" s="370"/>
      <c r="R109" s="370"/>
      <c r="S109" s="1050"/>
      <c r="T109" s="370"/>
      <c r="U109" s="370"/>
      <c r="V109" s="1050"/>
      <c r="W109" s="1050"/>
      <c r="X109" s="1050"/>
      <c r="Y109" s="1050"/>
      <c r="Z109" s="1050"/>
      <c r="AA109" s="1050"/>
      <c r="AB109" s="1050"/>
      <c r="AC109" s="1050"/>
      <c r="AD109" s="1050"/>
      <c r="AE109" s="1050"/>
      <c r="AF109" s="855"/>
      <c r="AG109" s="226"/>
      <c r="AH109" s="1051"/>
      <c r="AJ109" s="993"/>
    </row>
    <row r="110" spans="1:36" ht="81" customHeight="1">
      <c r="A110" s="370">
        <v>52</v>
      </c>
      <c r="B110" s="855"/>
      <c r="C110" s="855"/>
      <c r="D110" s="1067" t="s">
        <v>1600</v>
      </c>
      <c r="E110" s="855"/>
      <c r="F110" s="855" t="s">
        <v>1546</v>
      </c>
      <c r="G110" s="226"/>
      <c r="H110" s="1050">
        <v>3776</v>
      </c>
      <c r="I110" s="226"/>
      <c r="J110" s="226"/>
      <c r="K110" s="370"/>
      <c r="L110" s="370"/>
      <c r="M110" s="1050"/>
      <c r="N110" s="1048">
        <v>42622</v>
      </c>
      <c r="O110" s="1048">
        <v>42642</v>
      </c>
      <c r="P110" s="1045">
        <v>3776</v>
      </c>
      <c r="Q110" s="370"/>
      <c r="R110" s="370"/>
      <c r="S110" s="1050"/>
      <c r="T110" s="370"/>
      <c r="U110" s="370"/>
      <c r="V110" s="1050"/>
      <c r="W110" s="1050"/>
      <c r="X110" s="1050"/>
      <c r="Y110" s="1050"/>
      <c r="Z110" s="1050"/>
      <c r="AA110" s="1050"/>
      <c r="AB110" s="1050"/>
      <c r="AC110" s="1050"/>
      <c r="AD110" s="1050"/>
      <c r="AE110" s="1050"/>
      <c r="AF110" s="855"/>
      <c r="AG110" s="226"/>
      <c r="AH110" s="1051"/>
      <c r="AJ110" s="993"/>
    </row>
    <row r="111" spans="1:36" ht="76.5" customHeight="1">
      <c r="A111" s="982">
        <v>53</v>
      </c>
      <c r="B111" s="855"/>
      <c r="C111" s="855"/>
      <c r="D111" s="1057" t="s">
        <v>1601</v>
      </c>
      <c r="E111" s="855"/>
      <c r="F111" s="855" t="s">
        <v>1546</v>
      </c>
      <c r="G111" s="226"/>
      <c r="H111" s="1050">
        <v>1000</v>
      </c>
      <c r="I111" s="226"/>
      <c r="J111" s="226"/>
      <c r="K111" s="370"/>
      <c r="L111" s="370"/>
      <c r="M111" s="1050"/>
      <c r="N111" s="1048">
        <v>42569</v>
      </c>
      <c r="O111" s="1048">
        <v>42589</v>
      </c>
      <c r="P111" s="1045">
        <v>1000</v>
      </c>
      <c r="Q111" s="370"/>
      <c r="R111" s="370"/>
      <c r="S111" s="1050"/>
      <c r="T111" s="370"/>
      <c r="U111" s="370"/>
      <c r="V111" s="1050"/>
      <c r="W111" s="1050"/>
      <c r="X111" s="1050"/>
      <c r="Y111" s="1050"/>
      <c r="Z111" s="1050"/>
      <c r="AA111" s="1050"/>
      <c r="AB111" s="1050"/>
      <c r="AC111" s="1050"/>
      <c r="AD111" s="1050"/>
      <c r="AE111" s="1050"/>
      <c r="AF111" s="855"/>
      <c r="AG111" s="226"/>
      <c r="AH111" s="1051"/>
      <c r="AJ111" s="993"/>
    </row>
    <row r="112" spans="1:36" ht="58.5" customHeight="1">
      <c r="A112" s="370">
        <v>54</v>
      </c>
      <c r="B112" s="855"/>
      <c r="C112" s="855"/>
      <c r="D112" s="1057" t="s">
        <v>1602</v>
      </c>
      <c r="E112" s="855"/>
      <c r="F112" s="855" t="s">
        <v>1546</v>
      </c>
      <c r="G112" s="226"/>
      <c r="H112" s="1050">
        <v>42074</v>
      </c>
      <c r="I112" s="226"/>
      <c r="J112" s="226"/>
      <c r="K112" s="370"/>
      <c r="L112" s="370"/>
      <c r="M112" s="1050"/>
      <c r="N112" s="1048">
        <v>42692</v>
      </c>
      <c r="O112" s="1048">
        <v>42737</v>
      </c>
      <c r="P112" s="1045">
        <v>42074</v>
      </c>
      <c r="Q112" s="370"/>
      <c r="R112" s="370"/>
      <c r="S112" s="1050"/>
      <c r="T112" s="370"/>
      <c r="U112" s="370"/>
      <c r="V112" s="1050"/>
      <c r="W112" s="1050"/>
      <c r="X112" s="1050"/>
      <c r="Y112" s="1050"/>
      <c r="Z112" s="1050"/>
      <c r="AA112" s="1050"/>
      <c r="AB112" s="1050"/>
      <c r="AC112" s="1050"/>
      <c r="AD112" s="1050"/>
      <c r="AE112" s="1050"/>
      <c r="AF112" s="855"/>
      <c r="AG112" s="226"/>
      <c r="AH112" s="1051"/>
      <c r="AJ112" s="993"/>
    </row>
    <row r="113" spans="1:36" ht="42" customHeight="1">
      <c r="A113" s="982">
        <v>55</v>
      </c>
      <c r="B113" s="855"/>
      <c r="C113" s="855"/>
      <c r="D113" s="1055" t="s">
        <v>1603</v>
      </c>
      <c r="E113" s="855"/>
      <c r="F113" s="855" t="s">
        <v>1546</v>
      </c>
      <c r="G113" s="226"/>
      <c r="H113" s="1050">
        <v>2299</v>
      </c>
      <c r="I113" s="226"/>
      <c r="J113" s="226"/>
      <c r="K113" s="370"/>
      <c r="L113" s="370"/>
      <c r="M113" s="1050"/>
      <c r="N113" s="1048">
        <v>42552</v>
      </c>
      <c r="O113" s="1048">
        <v>42572</v>
      </c>
      <c r="P113" s="1045">
        <v>2299</v>
      </c>
      <c r="Q113" s="370"/>
      <c r="R113" s="370"/>
      <c r="S113" s="1050"/>
      <c r="T113" s="370"/>
      <c r="U113" s="370"/>
      <c r="V113" s="1050"/>
      <c r="W113" s="1050"/>
      <c r="X113" s="1050"/>
      <c r="Y113" s="1050"/>
      <c r="Z113" s="1050"/>
      <c r="AA113" s="1050"/>
      <c r="AB113" s="1050"/>
      <c r="AC113" s="1050"/>
      <c r="AD113" s="1050"/>
      <c r="AE113" s="1050"/>
      <c r="AF113" s="855"/>
      <c r="AG113" s="226"/>
      <c r="AH113" s="1051"/>
      <c r="AJ113" s="993"/>
    </row>
    <row r="114" spans="1:36" ht="123.75" customHeight="1">
      <c r="A114" s="370">
        <v>56</v>
      </c>
      <c r="B114" s="855"/>
      <c r="C114" s="855"/>
      <c r="D114" s="1066" t="s">
        <v>1604</v>
      </c>
      <c r="E114" s="855"/>
      <c r="F114" s="855" t="s">
        <v>1546</v>
      </c>
      <c r="G114" s="226"/>
      <c r="H114" s="1050">
        <v>28086</v>
      </c>
      <c r="I114" s="226"/>
      <c r="J114" s="226"/>
      <c r="K114" s="370"/>
      <c r="L114" s="370"/>
      <c r="M114" s="1050"/>
      <c r="N114" s="1048">
        <v>42552</v>
      </c>
      <c r="O114" s="1048">
        <v>42597</v>
      </c>
      <c r="P114" s="1045">
        <v>28086</v>
      </c>
      <c r="Q114" s="370"/>
      <c r="R114" s="370"/>
      <c r="S114" s="1050"/>
      <c r="T114" s="370"/>
      <c r="U114" s="370"/>
      <c r="V114" s="1050"/>
      <c r="W114" s="1050"/>
      <c r="X114" s="1050"/>
      <c r="Y114" s="1050"/>
      <c r="Z114" s="1050"/>
      <c r="AA114" s="1050"/>
      <c r="AB114" s="1050"/>
      <c r="AC114" s="1050"/>
      <c r="AD114" s="1050"/>
      <c r="AE114" s="1050"/>
      <c r="AF114" s="855"/>
      <c r="AG114" s="226"/>
      <c r="AH114" s="1051"/>
      <c r="AJ114" s="993"/>
    </row>
    <row r="115" spans="1:36" ht="122.25" customHeight="1">
      <c r="A115" s="982">
        <v>57</v>
      </c>
      <c r="B115" s="855"/>
      <c r="C115" s="855"/>
      <c r="D115" s="1064" t="s">
        <v>1605</v>
      </c>
      <c r="E115" s="855"/>
      <c r="F115" s="855" t="s">
        <v>1546</v>
      </c>
      <c r="G115" s="226"/>
      <c r="H115" s="1050">
        <v>150</v>
      </c>
      <c r="I115" s="226"/>
      <c r="J115" s="226"/>
      <c r="K115" s="370"/>
      <c r="L115" s="370"/>
      <c r="M115" s="1050"/>
      <c r="N115" s="1048">
        <v>42569</v>
      </c>
      <c r="O115" s="1048">
        <v>42576</v>
      </c>
      <c r="P115" s="1045">
        <v>150</v>
      </c>
      <c r="Q115" s="370"/>
      <c r="R115" s="370"/>
      <c r="S115" s="1050"/>
      <c r="T115" s="370"/>
      <c r="U115" s="370"/>
      <c r="V115" s="1050"/>
      <c r="W115" s="1050"/>
      <c r="X115" s="1050"/>
      <c r="Y115" s="1050"/>
      <c r="Z115" s="1050"/>
      <c r="AA115" s="1050"/>
      <c r="AB115" s="1050"/>
      <c r="AC115" s="1050"/>
      <c r="AD115" s="1050"/>
      <c r="AE115" s="1050"/>
      <c r="AF115" s="855"/>
      <c r="AG115" s="226"/>
      <c r="AH115" s="1051"/>
      <c r="AJ115" s="993"/>
    </row>
    <row r="116" spans="1:36" ht="105">
      <c r="A116" s="370">
        <v>58</v>
      </c>
      <c r="B116" s="855"/>
      <c r="C116" s="855"/>
      <c r="D116" s="1064" t="s">
        <v>1606</v>
      </c>
      <c r="E116" s="855"/>
      <c r="F116" s="855" t="s">
        <v>1546</v>
      </c>
      <c r="G116" s="226"/>
      <c r="H116" s="1050">
        <v>4994</v>
      </c>
      <c r="I116" s="226"/>
      <c r="J116" s="226"/>
      <c r="K116" s="370"/>
      <c r="L116" s="370"/>
      <c r="M116" s="1050"/>
      <c r="N116" s="1048">
        <v>42692</v>
      </c>
      <c r="O116" s="1048">
        <v>42707</v>
      </c>
      <c r="P116" s="1045">
        <v>4994</v>
      </c>
      <c r="Q116" s="370"/>
      <c r="R116" s="370"/>
      <c r="S116" s="1050"/>
      <c r="T116" s="370"/>
      <c r="U116" s="370"/>
      <c r="V116" s="1050"/>
      <c r="W116" s="1050"/>
      <c r="X116" s="1050"/>
      <c r="Y116" s="1050"/>
      <c r="Z116" s="1050"/>
      <c r="AA116" s="1050"/>
      <c r="AB116" s="1050"/>
      <c r="AC116" s="1050"/>
      <c r="AD116" s="1050"/>
      <c r="AE116" s="1050"/>
      <c r="AF116" s="855"/>
      <c r="AG116" s="226"/>
      <c r="AH116" s="1051"/>
      <c r="AJ116" s="993"/>
    </row>
    <row r="117" spans="1:36" ht="153" customHeight="1">
      <c r="A117" s="982">
        <v>59</v>
      </c>
      <c r="B117" s="855" t="s">
        <v>1187</v>
      </c>
      <c r="C117" s="855" t="s">
        <v>1549</v>
      </c>
      <c r="D117" s="1064" t="s">
        <v>1607</v>
      </c>
      <c r="E117" s="855" t="s">
        <v>1457</v>
      </c>
      <c r="F117" s="855" t="s">
        <v>1546</v>
      </c>
      <c r="G117" s="226"/>
      <c r="H117" s="1050">
        <v>200</v>
      </c>
      <c r="I117" s="226"/>
      <c r="J117" s="226"/>
      <c r="K117" s="370"/>
      <c r="L117" s="370"/>
      <c r="M117" s="1050"/>
      <c r="N117" s="1048">
        <v>42569</v>
      </c>
      <c r="O117" s="1048">
        <v>42576</v>
      </c>
      <c r="P117" s="1045">
        <v>200</v>
      </c>
      <c r="Q117" s="370"/>
      <c r="R117" s="370"/>
      <c r="S117" s="1050"/>
      <c r="T117" s="370"/>
      <c r="U117" s="370"/>
      <c r="V117" s="1050"/>
      <c r="W117" s="1050"/>
      <c r="X117" s="1050"/>
      <c r="Y117" s="1050"/>
      <c r="Z117" s="1050"/>
      <c r="AA117" s="1050"/>
      <c r="AB117" s="1050"/>
      <c r="AC117" s="1050"/>
      <c r="AD117" s="1050"/>
      <c r="AE117" s="1050"/>
      <c r="AF117" s="855"/>
      <c r="AG117" s="226"/>
      <c r="AH117" s="1051"/>
      <c r="AJ117" s="993"/>
    </row>
    <row r="118" spans="1:36" ht="155.25" customHeight="1">
      <c r="A118" s="370">
        <v>60</v>
      </c>
      <c r="B118" s="855" t="s">
        <v>1187</v>
      </c>
      <c r="C118" s="855" t="s">
        <v>1549</v>
      </c>
      <c r="D118" s="1064" t="s">
        <v>1608</v>
      </c>
      <c r="E118" s="855" t="s">
        <v>1457</v>
      </c>
      <c r="F118" s="855" t="s">
        <v>1546</v>
      </c>
      <c r="G118" s="226"/>
      <c r="H118" s="1050">
        <v>9790</v>
      </c>
      <c r="I118" s="226"/>
      <c r="J118" s="226"/>
      <c r="K118" s="370"/>
      <c r="L118" s="370"/>
      <c r="M118" s="1050"/>
      <c r="N118" s="1048">
        <v>42654</v>
      </c>
      <c r="O118" s="1048">
        <v>42669</v>
      </c>
      <c r="P118" s="1045">
        <v>9790</v>
      </c>
      <c r="Q118" s="370"/>
      <c r="R118" s="370"/>
      <c r="S118" s="1050"/>
      <c r="T118" s="370"/>
      <c r="U118" s="370"/>
      <c r="V118" s="1050"/>
      <c r="W118" s="1050"/>
      <c r="X118" s="1050"/>
      <c r="Y118" s="1050"/>
      <c r="Z118" s="1050"/>
      <c r="AA118" s="1050"/>
      <c r="AB118" s="1050"/>
      <c r="AC118" s="1050"/>
      <c r="AD118" s="1050"/>
      <c r="AE118" s="1050"/>
      <c r="AF118" s="855"/>
      <c r="AG118" s="226"/>
      <c r="AH118" s="1051"/>
      <c r="AJ118" s="993"/>
    </row>
    <row r="119" spans="1:36" ht="48.75" customHeight="1">
      <c r="A119" s="982">
        <v>61</v>
      </c>
      <c r="B119" s="855"/>
      <c r="C119" s="855"/>
      <c r="D119" s="1055" t="s">
        <v>1609</v>
      </c>
      <c r="E119" s="855"/>
      <c r="F119" s="855" t="s">
        <v>1546</v>
      </c>
      <c r="G119" s="226"/>
      <c r="H119" s="1050">
        <v>42952</v>
      </c>
      <c r="I119" s="226"/>
      <c r="J119" s="226"/>
      <c r="K119" s="370"/>
      <c r="L119" s="370"/>
      <c r="M119" s="1050"/>
      <c r="N119" s="1048">
        <v>42520</v>
      </c>
      <c r="O119" s="1048">
        <v>42535</v>
      </c>
      <c r="P119" s="1045">
        <v>42952</v>
      </c>
      <c r="Q119" s="370"/>
      <c r="R119" s="370"/>
      <c r="S119" s="1050"/>
      <c r="T119" s="370"/>
      <c r="U119" s="370"/>
      <c r="V119" s="1050"/>
      <c r="W119" s="1050"/>
      <c r="X119" s="1050"/>
      <c r="Y119" s="1050"/>
      <c r="Z119" s="1050"/>
      <c r="AA119" s="1050"/>
      <c r="AB119" s="1050"/>
      <c r="AC119" s="1050"/>
      <c r="AD119" s="1050"/>
      <c r="AE119" s="1050"/>
      <c r="AF119" s="855"/>
      <c r="AG119" s="226"/>
      <c r="AH119" s="1051"/>
      <c r="AJ119" s="993"/>
    </row>
    <row r="120" spans="1:36" ht="45.75" customHeight="1">
      <c r="A120" s="370">
        <v>62</v>
      </c>
      <c r="B120" s="855"/>
      <c r="C120" s="855"/>
      <c r="D120" s="1055" t="s">
        <v>1610</v>
      </c>
      <c r="E120" s="855"/>
      <c r="F120" s="855" t="s">
        <v>1546</v>
      </c>
      <c r="G120" s="226"/>
      <c r="H120" s="1050">
        <v>22112</v>
      </c>
      <c r="I120" s="226"/>
      <c r="J120" s="226"/>
      <c r="K120" s="370"/>
      <c r="L120" s="370"/>
      <c r="M120" s="1050"/>
      <c r="N120" s="1048">
        <v>42520</v>
      </c>
      <c r="O120" s="1048">
        <v>42535</v>
      </c>
      <c r="P120" s="1045">
        <v>22112</v>
      </c>
      <c r="Q120" s="370"/>
      <c r="R120" s="370"/>
      <c r="S120" s="1050"/>
      <c r="T120" s="370"/>
      <c r="U120" s="370"/>
      <c r="V120" s="1050"/>
      <c r="W120" s="1050"/>
      <c r="X120" s="1050"/>
      <c r="Y120" s="1050"/>
      <c r="Z120" s="1050"/>
      <c r="AA120" s="1050"/>
      <c r="AB120" s="1050"/>
      <c r="AC120" s="1050"/>
      <c r="AD120" s="1050"/>
      <c r="AE120" s="1050"/>
      <c r="AF120" s="855"/>
      <c r="AG120" s="226"/>
      <c r="AH120" s="1051"/>
      <c r="AJ120" s="993"/>
    </row>
    <row r="121" spans="1:36" ht="68.25" customHeight="1">
      <c r="A121" s="982">
        <v>63</v>
      </c>
      <c r="B121" s="855"/>
      <c r="C121" s="855"/>
      <c r="D121" s="1055" t="s">
        <v>1611</v>
      </c>
      <c r="E121" s="855"/>
      <c r="F121" s="855" t="s">
        <v>1546</v>
      </c>
      <c r="G121" s="226"/>
      <c r="H121" s="1050">
        <v>27815</v>
      </c>
      <c r="I121" s="226"/>
      <c r="J121" s="226"/>
      <c r="K121" s="370"/>
      <c r="L121" s="370"/>
      <c r="M121" s="1050"/>
      <c r="N121" s="1048">
        <v>42520</v>
      </c>
      <c r="O121" s="1048">
        <v>42609</v>
      </c>
      <c r="P121" s="1045">
        <v>27815</v>
      </c>
      <c r="Q121" s="370"/>
      <c r="R121" s="370"/>
      <c r="S121" s="1050"/>
      <c r="T121" s="370"/>
      <c r="U121" s="370"/>
      <c r="V121" s="1050"/>
      <c r="W121" s="1050"/>
      <c r="X121" s="1050"/>
      <c r="Y121" s="1050"/>
      <c r="Z121" s="1050"/>
      <c r="AA121" s="1050"/>
      <c r="AB121" s="1050"/>
      <c r="AC121" s="1050"/>
      <c r="AD121" s="1050"/>
      <c r="AE121" s="1050"/>
      <c r="AF121" s="855"/>
      <c r="AG121" s="226"/>
      <c r="AH121" s="1051"/>
      <c r="AJ121" s="993"/>
    </row>
    <row r="122" spans="1:36" ht="75" customHeight="1">
      <c r="A122" s="370">
        <v>64</v>
      </c>
      <c r="B122" s="855"/>
      <c r="C122" s="855"/>
      <c r="D122" s="1055" t="s">
        <v>1612</v>
      </c>
      <c r="E122" s="855"/>
      <c r="F122" s="855" t="s">
        <v>1546</v>
      </c>
      <c r="G122" s="226"/>
      <c r="H122" s="1050">
        <v>31618</v>
      </c>
      <c r="I122" s="226"/>
      <c r="J122" s="226"/>
      <c r="K122" s="370"/>
      <c r="L122" s="370"/>
      <c r="M122" s="1050"/>
      <c r="N122" s="1048">
        <v>42520</v>
      </c>
      <c r="O122" s="1048">
        <v>42535</v>
      </c>
      <c r="P122" s="1045">
        <v>31618</v>
      </c>
      <c r="Q122" s="370"/>
      <c r="R122" s="370"/>
      <c r="S122" s="1050"/>
      <c r="T122" s="370"/>
      <c r="U122" s="370"/>
      <c r="V122" s="1050"/>
      <c r="W122" s="1050"/>
      <c r="X122" s="1050"/>
      <c r="Y122" s="1050"/>
      <c r="Z122" s="1050"/>
      <c r="AA122" s="1050"/>
      <c r="AB122" s="1050"/>
      <c r="AC122" s="1050"/>
      <c r="AD122" s="1050"/>
      <c r="AE122" s="1050"/>
      <c r="AF122" s="855"/>
      <c r="AG122" s="226"/>
      <c r="AH122" s="1051"/>
      <c r="AJ122" s="993"/>
    </row>
    <row r="123" spans="1:36" ht="26.25" customHeight="1">
      <c r="A123" s="367"/>
      <c r="B123" s="1318" t="s">
        <v>98</v>
      </c>
      <c r="C123" s="1318"/>
      <c r="D123" s="1318"/>
      <c r="E123" s="1318"/>
      <c r="F123" s="1318"/>
      <c r="G123" s="1049"/>
      <c r="H123" s="1068">
        <f>SUM(H59:H122)</f>
        <v>4688641.37</v>
      </c>
      <c r="I123" s="1069"/>
      <c r="J123" s="1069"/>
      <c r="K123" s="1070"/>
      <c r="L123" s="1070"/>
      <c r="M123" s="1071">
        <f>SUM(M59:M122)</f>
        <v>62904</v>
      </c>
      <c r="N123" s="1070"/>
      <c r="O123" s="1070"/>
      <c r="P123" s="1071">
        <f>SUM(P59:P122)</f>
        <v>2822399.37</v>
      </c>
      <c r="Q123" s="1070"/>
      <c r="R123" s="1070"/>
      <c r="S123" s="1071">
        <f>SUM(S59:S122)</f>
        <v>115833.38</v>
      </c>
      <c r="T123" s="1070"/>
      <c r="U123" s="1070"/>
      <c r="V123" s="1071"/>
      <c r="W123" s="1071"/>
      <c r="X123" s="1071"/>
      <c r="Y123" s="1071"/>
      <c r="Z123" s="1071"/>
      <c r="AA123" s="1071"/>
      <c r="AB123" s="1071"/>
      <c r="AC123" s="1071"/>
      <c r="AD123" s="1071"/>
      <c r="AE123" s="1071"/>
      <c r="AF123" s="855"/>
      <c r="AG123" s="1072"/>
      <c r="AH123" s="1072"/>
      <c r="AJ123" s="1073"/>
    </row>
    <row r="124" spans="1:36" ht="52.5" customHeight="1">
      <c r="A124" s="1310" t="s">
        <v>1613</v>
      </c>
      <c r="B124" s="1310"/>
      <c r="C124" s="1310"/>
      <c r="D124" s="1310"/>
      <c r="E124" s="1310"/>
      <c r="F124" s="1310"/>
      <c r="G124" s="1310"/>
      <c r="H124" s="1310"/>
      <c r="I124" s="1310"/>
      <c r="J124" s="1310"/>
      <c r="K124" s="1310"/>
      <c r="L124" s="1310"/>
      <c r="M124" s="1310"/>
      <c r="N124" s="1310"/>
      <c r="O124" s="1310"/>
      <c r="P124" s="1310"/>
      <c r="Q124" s="1310"/>
      <c r="R124" s="1310"/>
      <c r="S124" s="1310"/>
      <c r="T124" s="1310"/>
      <c r="U124" s="1310"/>
      <c r="V124" s="1310"/>
      <c r="W124" s="1310"/>
      <c r="X124" s="1310"/>
      <c r="Y124" s="1310"/>
      <c r="Z124" s="1310"/>
      <c r="AA124" s="1310"/>
      <c r="AB124" s="1310"/>
      <c r="AC124" s="1310"/>
      <c r="AD124" s="1310"/>
      <c r="AE124" s="1310"/>
      <c r="AF124" s="1310"/>
      <c r="AG124" s="1310"/>
      <c r="AH124" s="1310"/>
    </row>
    <row r="125" spans="1:36" ht="173.25" customHeight="1">
      <c r="A125" s="217">
        <v>1</v>
      </c>
      <c r="B125" s="855" t="s">
        <v>1440</v>
      </c>
      <c r="C125" s="855" t="s">
        <v>1441</v>
      </c>
      <c r="D125" s="855" t="s">
        <v>1614</v>
      </c>
      <c r="E125" s="855" t="s">
        <v>1443</v>
      </c>
      <c r="F125" s="855" t="s">
        <v>1546</v>
      </c>
      <c r="G125" s="1000">
        <f t="shared" ref="G125:G132" si="0">P125+M125</f>
        <v>595137</v>
      </c>
      <c r="H125" s="1049"/>
      <c r="I125" s="1049"/>
      <c r="J125" s="1049"/>
      <c r="K125" s="226" t="s">
        <v>78</v>
      </c>
      <c r="L125" s="226" t="s">
        <v>243</v>
      </c>
      <c r="M125" s="1000">
        <v>463304</v>
      </c>
      <c r="N125" s="370" t="s">
        <v>78</v>
      </c>
      <c r="O125" s="370" t="s">
        <v>243</v>
      </c>
      <c r="P125" s="1074">
        <v>131833</v>
      </c>
      <c r="Q125" s="226"/>
      <c r="R125" s="226"/>
      <c r="S125" s="1075"/>
      <c r="T125" s="226"/>
      <c r="U125" s="226"/>
      <c r="V125" s="1075"/>
      <c r="W125" s="1075"/>
      <c r="X125" s="1075"/>
      <c r="Y125" s="1075"/>
      <c r="Z125" s="1075"/>
      <c r="AA125" s="1075"/>
      <c r="AB125" s="1075"/>
      <c r="AC125" s="1075"/>
      <c r="AD125" s="1075"/>
      <c r="AE125" s="1075"/>
      <c r="AF125" s="226"/>
      <c r="AG125" s="226"/>
      <c r="AH125" s="226"/>
    </row>
    <row r="126" spans="1:36" ht="112.5" customHeight="1">
      <c r="A126" s="370">
        <v>2</v>
      </c>
      <c r="B126" s="855" t="s">
        <v>1445</v>
      </c>
      <c r="C126" s="855" t="s">
        <v>1615</v>
      </c>
      <c r="D126" s="370" t="s">
        <v>1616</v>
      </c>
      <c r="E126" s="855" t="s">
        <v>1447</v>
      </c>
      <c r="F126" s="855" t="s">
        <v>1546</v>
      </c>
      <c r="G126" s="1000">
        <f t="shared" si="0"/>
        <v>21285</v>
      </c>
      <c r="H126" s="1049"/>
      <c r="I126" s="1049"/>
      <c r="J126" s="1049"/>
      <c r="K126" s="226" t="s">
        <v>78</v>
      </c>
      <c r="L126" s="226" t="s">
        <v>243</v>
      </c>
      <c r="M126" s="1000">
        <v>16015</v>
      </c>
      <c r="N126" s="370" t="s">
        <v>78</v>
      </c>
      <c r="O126" s="370" t="s">
        <v>243</v>
      </c>
      <c r="P126" s="1074">
        <v>5270</v>
      </c>
      <c r="Q126" s="226"/>
      <c r="R126" s="226"/>
      <c r="S126" s="1075"/>
      <c r="T126" s="226"/>
      <c r="U126" s="226"/>
      <c r="V126" s="1075"/>
      <c r="W126" s="1075"/>
      <c r="X126" s="1075"/>
      <c r="Y126" s="1075"/>
      <c r="Z126" s="1075"/>
      <c r="AA126" s="1075"/>
      <c r="AB126" s="1075"/>
      <c r="AC126" s="1075"/>
      <c r="AD126" s="1075"/>
      <c r="AE126" s="1075"/>
      <c r="AF126" s="226"/>
      <c r="AG126" s="226"/>
      <c r="AH126" s="226"/>
    </row>
    <row r="127" spans="1:36" ht="165.75" customHeight="1">
      <c r="A127" s="217">
        <v>3</v>
      </c>
      <c r="B127" s="855" t="s">
        <v>1617</v>
      </c>
      <c r="C127" s="855" t="s">
        <v>1618</v>
      </c>
      <c r="D127" s="370" t="s">
        <v>1619</v>
      </c>
      <c r="E127" s="855" t="s">
        <v>1620</v>
      </c>
      <c r="F127" s="855" t="s">
        <v>1546</v>
      </c>
      <c r="G127" s="1000">
        <f t="shared" si="0"/>
        <v>210557</v>
      </c>
      <c r="H127" s="1049"/>
      <c r="I127" s="1049"/>
      <c r="J127" s="1049"/>
      <c r="K127" s="226" t="s">
        <v>78</v>
      </c>
      <c r="L127" s="226" t="s">
        <v>243</v>
      </c>
      <c r="M127" s="1000">
        <v>53693</v>
      </c>
      <c r="N127" s="370" t="s">
        <v>78</v>
      </c>
      <c r="O127" s="370" t="s">
        <v>243</v>
      </c>
      <c r="P127" s="1074">
        <v>156864</v>
      </c>
      <c r="Q127" s="226"/>
      <c r="R127" s="226"/>
      <c r="S127" s="1075"/>
      <c r="T127" s="226"/>
      <c r="U127" s="226"/>
      <c r="V127" s="1075"/>
      <c r="W127" s="1075"/>
      <c r="X127" s="1075"/>
      <c r="Y127" s="1075"/>
      <c r="Z127" s="1075"/>
      <c r="AA127" s="1075"/>
      <c r="AB127" s="1075"/>
      <c r="AC127" s="1075"/>
      <c r="AD127" s="1075"/>
      <c r="AE127" s="1075"/>
      <c r="AF127" s="226"/>
      <c r="AG127" s="226"/>
      <c r="AH127" s="226"/>
    </row>
    <row r="128" spans="1:36" ht="129.75" customHeight="1">
      <c r="A128" s="370">
        <v>4</v>
      </c>
      <c r="B128" s="855" t="s">
        <v>1187</v>
      </c>
      <c r="C128" s="855" t="s">
        <v>1547</v>
      </c>
      <c r="D128" s="370" t="s">
        <v>1621</v>
      </c>
      <c r="E128" s="855" t="s">
        <v>1457</v>
      </c>
      <c r="F128" s="855" t="s">
        <v>1546</v>
      </c>
      <c r="G128" s="1000">
        <f t="shared" si="0"/>
        <v>595103</v>
      </c>
      <c r="H128" s="1049"/>
      <c r="I128" s="1049"/>
      <c r="J128" s="1049"/>
      <c r="K128" s="226" t="s">
        <v>78</v>
      </c>
      <c r="L128" s="226" t="s">
        <v>243</v>
      </c>
      <c r="M128" s="1000">
        <v>218361</v>
      </c>
      <c r="N128" s="370" t="s">
        <v>78</v>
      </c>
      <c r="O128" s="370" t="s">
        <v>243</v>
      </c>
      <c r="P128" s="1074">
        <v>376742</v>
      </c>
      <c r="Q128" s="226"/>
      <c r="R128" s="226"/>
      <c r="S128" s="1075"/>
      <c r="T128" s="226"/>
      <c r="U128" s="226"/>
      <c r="V128" s="1075"/>
      <c r="W128" s="1075"/>
      <c r="X128" s="1075"/>
      <c r="Y128" s="1075"/>
      <c r="Z128" s="1075"/>
      <c r="AA128" s="1075"/>
      <c r="AB128" s="1075"/>
      <c r="AC128" s="1075"/>
      <c r="AD128" s="1075"/>
      <c r="AE128" s="1075"/>
      <c r="AF128" s="226"/>
      <c r="AG128" s="226"/>
      <c r="AH128" s="226"/>
    </row>
    <row r="129" spans="1:34" ht="150">
      <c r="A129" s="217">
        <v>5</v>
      </c>
      <c r="B129" s="855" t="s">
        <v>1617</v>
      </c>
      <c r="C129" s="855" t="s">
        <v>1618</v>
      </c>
      <c r="D129" s="370" t="s">
        <v>1622</v>
      </c>
      <c r="E129" s="855" t="s">
        <v>1623</v>
      </c>
      <c r="F129" s="855" t="s">
        <v>1546</v>
      </c>
      <c r="G129" s="1000">
        <f t="shared" si="0"/>
        <v>8556</v>
      </c>
      <c r="H129" s="1049"/>
      <c r="I129" s="1049"/>
      <c r="J129" s="1049"/>
      <c r="K129" s="226" t="s">
        <v>78</v>
      </c>
      <c r="L129" s="226" t="s">
        <v>243</v>
      </c>
      <c r="M129" s="1000">
        <v>8556</v>
      </c>
      <c r="N129" s="370"/>
      <c r="O129" s="370"/>
      <c r="P129" s="1074"/>
      <c r="Q129" s="226"/>
      <c r="R129" s="226"/>
      <c r="S129" s="1075"/>
      <c r="T129" s="226"/>
      <c r="U129" s="226"/>
      <c r="V129" s="1075"/>
      <c r="W129" s="1075"/>
      <c r="X129" s="1075"/>
      <c r="Y129" s="1075"/>
      <c r="Z129" s="1075"/>
      <c r="AA129" s="1075"/>
      <c r="AB129" s="1075"/>
      <c r="AC129" s="1075"/>
      <c r="AD129" s="1075"/>
      <c r="AE129" s="1075"/>
      <c r="AF129" s="226"/>
      <c r="AG129" s="226"/>
      <c r="AH129" s="226"/>
    </row>
    <row r="130" spans="1:34" ht="120">
      <c r="A130" s="370">
        <v>6</v>
      </c>
      <c r="B130" s="855" t="s">
        <v>1187</v>
      </c>
      <c r="C130" s="855" t="s">
        <v>1554</v>
      </c>
      <c r="D130" s="370" t="s">
        <v>1624</v>
      </c>
      <c r="E130" s="855" t="s">
        <v>1491</v>
      </c>
      <c r="F130" s="855" t="s">
        <v>1546</v>
      </c>
      <c r="G130" s="1000">
        <f t="shared" si="0"/>
        <v>29115</v>
      </c>
      <c r="H130" s="1049"/>
      <c r="I130" s="1049"/>
      <c r="J130" s="1049"/>
      <c r="K130" s="226" t="s">
        <v>78</v>
      </c>
      <c r="L130" s="226" t="s">
        <v>243</v>
      </c>
      <c r="M130" s="1000">
        <v>14875</v>
      </c>
      <c r="N130" s="370" t="s">
        <v>78</v>
      </c>
      <c r="O130" s="370" t="s">
        <v>243</v>
      </c>
      <c r="P130" s="1074">
        <v>14240</v>
      </c>
      <c r="Q130" s="226"/>
      <c r="R130" s="226"/>
      <c r="S130" s="1075"/>
      <c r="T130" s="226"/>
      <c r="U130" s="226"/>
      <c r="V130" s="1075"/>
      <c r="W130" s="1075"/>
      <c r="X130" s="1075"/>
      <c r="Y130" s="1075"/>
      <c r="Z130" s="1075"/>
      <c r="AA130" s="1075"/>
      <c r="AB130" s="1075"/>
      <c r="AC130" s="1075"/>
      <c r="AD130" s="1075"/>
      <c r="AE130" s="1075"/>
      <c r="AF130" s="226"/>
      <c r="AG130" s="226"/>
      <c r="AH130" s="226"/>
    </row>
    <row r="131" spans="1:34" ht="60">
      <c r="A131" s="217">
        <v>7</v>
      </c>
      <c r="B131" s="855" t="s">
        <v>1187</v>
      </c>
      <c r="C131" s="855" t="s">
        <v>1554</v>
      </c>
      <c r="D131" s="855" t="s">
        <v>1625</v>
      </c>
      <c r="E131" s="855" t="s">
        <v>933</v>
      </c>
      <c r="F131" s="855" t="s">
        <v>1546</v>
      </c>
      <c r="G131" s="1000">
        <f t="shared" si="0"/>
        <v>90256</v>
      </c>
      <c r="H131" s="1049"/>
      <c r="I131" s="1049"/>
      <c r="J131" s="1049"/>
      <c r="K131" s="226" t="s">
        <v>78</v>
      </c>
      <c r="L131" s="226" t="s">
        <v>243</v>
      </c>
      <c r="M131" s="1000">
        <v>7000</v>
      </c>
      <c r="N131" s="370" t="s">
        <v>78</v>
      </c>
      <c r="O131" s="370" t="s">
        <v>243</v>
      </c>
      <c r="P131" s="1074">
        <v>83256</v>
      </c>
      <c r="Q131" s="226"/>
      <c r="R131" s="226"/>
      <c r="S131" s="1075"/>
      <c r="T131" s="226"/>
      <c r="U131" s="226"/>
      <c r="V131" s="1075"/>
      <c r="W131" s="1075"/>
      <c r="X131" s="1075"/>
      <c r="Y131" s="1075"/>
      <c r="Z131" s="1075"/>
      <c r="AA131" s="1075"/>
      <c r="AB131" s="1075"/>
      <c r="AC131" s="1075"/>
      <c r="AD131" s="1075"/>
      <c r="AE131" s="1075"/>
      <c r="AF131" s="1049"/>
      <c r="AG131" s="1049"/>
      <c r="AH131" s="226"/>
    </row>
    <row r="132" spans="1:34" ht="120">
      <c r="A132" s="370">
        <v>8</v>
      </c>
      <c r="B132" s="855" t="s">
        <v>1452</v>
      </c>
      <c r="C132" s="855" t="s">
        <v>1458</v>
      </c>
      <c r="D132" s="855" t="s">
        <v>1626</v>
      </c>
      <c r="E132" s="855" t="s">
        <v>1627</v>
      </c>
      <c r="F132" s="855" t="s">
        <v>1546</v>
      </c>
      <c r="G132" s="1000">
        <f t="shared" si="0"/>
        <v>22835</v>
      </c>
      <c r="H132" s="1049"/>
      <c r="I132" s="1049"/>
      <c r="J132" s="1049"/>
      <c r="K132" s="226"/>
      <c r="L132" s="226"/>
      <c r="M132" s="1000"/>
      <c r="N132" s="370" t="s">
        <v>78</v>
      </c>
      <c r="O132" s="370" t="s">
        <v>243</v>
      </c>
      <c r="P132" s="1074">
        <v>22835</v>
      </c>
      <c r="Q132" s="226"/>
      <c r="R132" s="226"/>
      <c r="S132" s="1075"/>
      <c r="T132" s="226"/>
      <c r="U132" s="226"/>
      <c r="V132" s="1075"/>
      <c r="W132" s="1075"/>
      <c r="X132" s="1075"/>
      <c r="Y132" s="1075"/>
      <c r="Z132" s="1075"/>
      <c r="AA132" s="1075"/>
      <c r="AB132" s="1075"/>
      <c r="AC132" s="1075"/>
      <c r="AD132" s="1075"/>
      <c r="AE132" s="1075"/>
      <c r="AF132" s="226"/>
      <c r="AG132" s="226"/>
      <c r="AH132" s="226"/>
    </row>
    <row r="133" spans="1:34" ht="60">
      <c r="A133" s="217">
        <v>9</v>
      </c>
      <c r="B133" s="855" t="s">
        <v>1187</v>
      </c>
      <c r="C133" s="855" t="s">
        <v>1554</v>
      </c>
      <c r="D133" s="370" t="s">
        <v>1291</v>
      </c>
      <c r="E133" s="855" t="s">
        <v>1628</v>
      </c>
      <c r="F133" s="855" t="s">
        <v>1546</v>
      </c>
      <c r="G133" s="1000">
        <v>42825</v>
      </c>
      <c r="H133" s="1049"/>
      <c r="I133" s="1049"/>
      <c r="J133" s="1049"/>
      <c r="K133" s="226" t="s">
        <v>78</v>
      </c>
      <c r="L133" s="226" t="s">
        <v>243</v>
      </c>
      <c r="M133" s="1000">
        <v>42825</v>
      </c>
      <c r="N133" s="370" t="s">
        <v>78</v>
      </c>
      <c r="O133" s="370" t="s">
        <v>243</v>
      </c>
      <c r="P133" s="1074">
        <v>57271</v>
      </c>
      <c r="Q133" s="226"/>
      <c r="R133" s="226"/>
      <c r="S133" s="1075"/>
      <c r="T133" s="226"/>
      <c r="U133" s="226"/>
      <c r="V133" s="1075"/>
      <c r="W133" s="1075"/>
      <c r="X133" s="1075"/>
      <c r="Y133" s="1075"/>
      <c r="Z133" s="1075"/>
      <c r="AA133" s="1075"/>
      <c r="AB133" s="1075"/>
      <c r="AC133" s="1075"/>
      <c r="AD133" s="1075"/>
      <c r="AE133" s="1075"/>
      <c r="AF133" s="226"/>
      <c r="AG133" s="226"/>
      <c r="AH133" s="226"/>
    </row>
    <row r="134" spans="1:34" ht="18.75">
      <c r="A134" s="429"/>
      <c r="B134" s="1309" t="s">
        <v>98</v>
      </c>
      <c r="C134" s="1310"/>
      <c r="D134" s="1310"/>
      <c r="E134" s="1310"/>
      <c r="F134" s="1311"/>
      <c r="G134" s="1076">
        <f>V134+P134+M134</f>
        <v>1672940</v>
      </c>
      <c r="H134" s="1077"/>
      <c r="I134" s="1077"/>
      <c r="J134" s="1077"/>
      <c r="K134" s="439"/>
      <c r="L134" s="439"/>
      <c r="M134" s="1076">
        <f>SUM(M125:M133)</f>
        <v>824629</v>
      </c>
      <c r="N134" s="439"/>
      <c r="O134" s="439"/>
      <c r="P134" s="1078">
        <f>SUM(P125:P133)</f>
        <v>848311</v>
      </c>
      <c r="Q134" s="439"/>
      <c r="R134" s="439"/>
      <c r="S134" s="1078">
        <v>0</v>
      </c>
      <c r="T134" s="439"/>
      <c r="U134" s="439"/>
      <c r="V134" s="1078"/>
      <c r="W134" s="1078"/>
      <c r="X134" s="1078"/>
      <c r="Y134" s="1078"/>
      <c r="Z134" s="1078"/>
      <c r="AA134" s="1078"/>
      <c r="AB134" s="1078"/>
      <c r="AC134" s="1078"/>
      <c r="AD134" s="1078"/>
      <c r="AE134" s="1078"/>
      <c r="AF134" s="439"/>
      <c r="AG134" s="439"/>
      <c r="AH134" s="439"/>
    </row>
    <row r="135" spans="1:34" ht="18.75">
      <c r="A135" s="439"/>
      <c r="B135" s="439"/>
      <c r="C135" s="1288" t="s">
        <v>1629</v>
      </c>
      <c r="D135" s="1289"/>
      <c r="E135" s="1289"/>
      <c r="F135" s="1289"/>
      <c r="G135" s="1289"/>
      <c r="H135" s="1289"/>
      <c r="I135" s="1289"/>
      <c r="J135" s="1289"/>
      <c r="K135" s="1289"/>
      <c r="L135" s="1289"/>
      <c r="M135" s="1289"/>
      <c r="N135" s="1289"/>
      <c r="O135" s="1289"/>
      <c r="P135" s="1289"/>
      <c r="Q135" s="1289"/>
      <c r="R135" s="1289"/>
      <c r="S135" s="1289"/>
      <c r="T135" s="1289"/>
      <c r="U135" s="1289"/>
      <c r="V135" s="1289"/>
      <c r="W135" s="1289"/>
      <c r="X135" s="1289"/>
      <c r="Y135" s="1289"/>
      <c r="Z135" s="1289"/>
      <c r="AA135" s="1289"/>
      <c r="AB135" s="1289"/>
      <c r="AC135" s="1289"/>
      <c r="AD135" s="1289"/>
      <c r="AE135" s="1289"/>
      <c r="AF135" s="1289"/>
      <c r="AG135" s="1289"/>
      <c r="AH135" s="1290"/>
    </row>
    <row r="136" spans="1:34" ht="120">
      <c r="A136" s="429">
        <v>1</v>
      </c>
      <c r="B136" s="855" t="s">
        <v>1187</v>
      </c>
      <c r="C136" s="855" t="s">
        <v>1552</v>
      </c>
      <c r="D136" s="1079" t="s">
        <v>1630</v>
      </c>
      <c r="E136" s="855" t="s">
        <v>1457</v>
      </c>
      <c r="F136" s="855" t="s">
        <v>1546</v>
      </c>
      <c r="G136" s="1080">
        <v>7704</v>
      </c>
      <c r="H136" s="439"/>
      <c r="I136" s="439"/>
      <c r="J136" s="439"/>
      <c r="K136" s="1081">
        <v>42258</v>
      </c>
      <c r="L136" s="1081">
        <v>42278</v>
      </c>
      <c r="M136" s="1080">
        <v>7704</v>
      </c>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row>
    <row r="137" spans="1:34" ht="120">
      <c r="A137" s="429">
        <v>2</v>
      </c>
      <c r="B137" s="855" t="s">
        <v>1187</v>
      </c>
      <c r="C137" s="855" t="s">
        <v>1552</v>
      </c>
      <c r="D137" s="1079" t="s">
        <v>1631</v>
      </c>
      <c r="E137" s="855" t="s">
        <v>1457</v>
      </c>
      <c r="F137" s="855" t="s">
        <v>1546</v>
      </c>
      <c r="G137" s="1080">
        <v>68144</v>
      </c>
      <c r="H137" s="439"/>
      <c r="I137" s="439"/>
      <c r="J137" s="439"/>
      <c r="K137" s="1081">
        <v>42276</v>
      </c>
      <c r="L137" s="1081">
        <v>42366</v>
      </c>
      <c r="M137" s="429">
        <v>64160</v>
      </c>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row>
    <row r="138" spans="1:34" ht="120">
      <c r="A138" s="429">
        <v>3</v>
      </c>
      <c r="B138" s="855" t="s">
        <v>1187</v>
      </c>
      <c r="C138" s="855" t="s">
        <v>1552</v>
      </c>
      <c r="D138" s="1079" t="s">
        <v>1632</v>
      </c>
      <c r="E138" s="855" t="s">
        <v>1457</v>
      </c>
      <c r="F138" s="855" t="s">
        <v>1546</v>
      </c>
      <c r="G138" s="1080">
        <v>14280</v>
      </c>
      <c r="H138" s="439"/>
      <c r="I138" s="439"/>
      <c r="J138" s="439"/>
      <c r="K138" s="1081">
        <v>42249</v>
      </c>
      <c r="L138" s="1081">
        <v>42279</v>
      </c>
      <c r="M138" s="1080">
        <v>14280</v>
      </c>
      <c r="N138" s="439"/>
      <c r="O138" s="439"/>
      <c r="P138" s="439"/>
      <c r="Q138" s="439"/>
      <c r="R138" s="439"/>
      <c r="S138" s="439"/>
      <c r="T138" s="439"/>
      <c r="U138" s="439"/>
      <c r="V138" s="439"/>
      <c r="W138" s="439"/>
      <c r="X138" s="439"/>
      <c r="Y138" s="439"/>
      <c r="Z138" s="439"/>
      <c r="AA138" s="439"/>
      <c r="AB138" s="439"/>
      <c r="AC138" s="439"/>
      <c r="AD138" s="439"/>
      <c r="AE138" s="439"/>
      <c r="AF138" s="439"/>
      <c r="AG138" s="439"/>
      <c r="AH138" s="439"/>
    </row>
    <row r="139" spans="1:34" ht="120">
      <c r="A139" s="429">
        <v>4</v>
      </c>
      <c r="B139" s="855" t="s">
        <v>1187</v>
      </c>
      <c r="C139" s="855" t="s">
        <v>1552</v>
      </c>
      <c r="D139" s="1079" t="s">
        <v>1633</v>
      </c>
      <c r="E139" s="855" t="s">
        <v>1457</v>
      </c>
      <c r="F139" s="855" t="s">
        <v>1546</v>
      </c>
      <c r="G139" s="1082">
        <v>8928</v>
      </c>
      <c r="H139" s="429"/>
      <c r="I139" s="429"/>
      <c r="J139" s="429"/>
      <c r="K139" s="1081">
        <v>42241</v>
      </c>
      <c r="L139" s="1081">
        <v>42259</v>
      </c>
      <c r="M139" s="1082">
        <v>8592</v>
      </c>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row>
    <row r="140" spans="1:34" ht="120">
      <c r="A140" s="429">
        <v>5</v>
      </c>
      <c r="B140" s="855" t="s">
        <v>1187</v>
      </c>
      <c r="C140" s="855" t="s">
        <v>1552</v>
      </c>
      <c r="D140" s="1079" t="s">
        <v>1634</v>
      </c>
      <c r="E140" s="855" t="s">
        <v>1457</v>
      </c>
      <c r="F140" s="855" t="s">
        <v>1546</v>
      </c>
      <c r="G140" s="1082">
        <v>4818</v>
      </c>
      <c r="H140" s="439"/>
      <c r="I140" s="439"/>
      <c r="J140" s="439"/>
      <c r="K140" s="1081">
        <v>42241</v>
      </c>
      <c r="L140" s="1081">
        <v>42260</v>
      </c>
      <c r="M140" s="429">
        <v>4752</v>
      </c>
      <c r="N140" s="439"/>
      <c r="O140" s="439"/>
      <c r="P140" s="439"/>
      <c r="Q140" s="439"/>
      <c r="R140" s="439"/>
      <c r="S140" s="439"/>
      <c r="T140" s="439"/>
      <c r="U140" s="439"/>
      <c r="V140" s="439"/>
      <c r="W140" s="439"/>
      <c r="X140" s="439"/>
      <c r="Y140" s="439"/>
      <c r="Z140" s="439"/>
      <c r="AA140" s="439"/>
      <c r="AB140" s="439"/>
      <c r="AC140" s="439"/>
      <c r="AD140" s="439"/>
      <c r="AE140" s="439"/>
      <c r="AF140" s="439"/>
      <c r="AG140" s="439"/>
      <c r="AH140" s="439"/>
    </row>
    <row r="141" spans="1:34" ht="120">
      <c r="A141" s="429">
        <v>6</v>
      </c>
      <c r="B141" s="855" t="s">
        <v>1187</v>
      </c>
      <c r="C141" s="855" t="s">
        <v>1552</v>
      </c>
      <c r="D141" s="1079" t="s">
        <v>1635</v>
      </c>
      <c r="E141" s="855" t="s">
        <v>1457</v>
      </c>
      <c r="F141" s="855" t="s">
        <v>1546</v>
      </c>
      <c r="G141" s="1082">
        <v>34744</v>
      </c>
      <c r="H141" s="429"/>
      <c r="I141" s="429"/>
      <c r="J141" s="429"/>
      <c r="K141" s="1081">
        <v>42241</v>
      </c>
      <c r="L141" s="1081">
        <v>42271</v>
      </c>
      <c r="M141" s="1082">
        <v>31000</v>
      </c>
      <c r="N141" s="439"/>
      <c r="O141" s="439"/>
      <c r="P141" s="439"/>
      <c r="Q141" s="439"/>
      <c r="R141" s="439"/>
      <c r="S141" s="439"/>
      <c r="T141" s="439"/>
      <c r="U141" s="439"/>
      <c r="V141" s="439"/>
      <c r="W141" s="439"/>
      <c r="X141" s="439"/>
      <c r="Y141" s="439"/>
      <c r="Z141" s="439"/>
      <c r="AA141" s="439"/>
      <c r="AB141" s="439"/>
      <c r="AC141" s="439"/>
      <c r="AD141" s="439"/>
      <c r="AE141" s="439"/>
      <c r="AF141" s="439"/>
      <c r="AG141" s="439"/>
      <c r="AH141" s="439"/>
    </row>
    <row r="142" spans="1:34" ht="120">
      <c r="A142" s="429">
        <v>7</v>
      </c>
      <c r="B142" s="855" t="s">
        <v>1187</v>
      </c>
      <c r="C142" s="855" t="s">
        <v>1552</v>
      </c>
      <c r="D142" s="1079" t="s">
        <v>1636</v>
      </c>
      <c r="E142" s="855" t="s">
        <v>1457</v>
      </c>
      <c r="F142" s="855" t="s">
        <v>1546</v>
      </c>
      <c r="G142" s="1080">
        <v>918510</v>
      </c>
      <c r="H142" s="439"/>
      <c r="I142" s="439"/>
      <c r="J142" s="439"/>
      <c r="K142" s="1081">
        <v>42366</v>
      </c>
      <c r="L142" s="439"/>
      <c r="M142" s="1083">
        <v>400000</v>
      </c>
      <c r="N142" s="439"/>
      <c r="O142" s="1081">
        <v>42675</v>
      </c>
      <c r="P142" s="1082">
        <v>518510</v>
      </c>
      <c r="Q142" s="439"/>
      <c r="R142" s="439"/>
      <c r="S142" s="439"/>
      <c r="T142" s="439"/>
      <c r="U142" s="439"/>
      <c r="V142" s="439"/>
      <c r="W142" s="439"/>
      <c r="X142" s="439"/>
      <c r="Y142" s="439"/>
      <c r="Z142" s="439"/>
      <c r="AA142" s="439"/>
      <c r="AB142" s="439"/>
      <c r="AC142" s="439"/>
      <c r="AD142" s="439"/>
      <c r="AE142" s="439"/>
      <c r="AF142" s="439"/>
      <c r="AG142" s="439"/>
      <c r="AH142" s="439"/>
    </row>
    <row r="143" spans="1:34" ht="28.5">
      <c r="A143" s="429"/>
      <c r="B143" s="439"/>
      <c r="C143" s="439"/>
      <c r="D143" s="1079" t="s">
        <v>1637</v>
      </c>
      <c r="E143" s="439"/>
      <c r="F143" s="855" t="s">
        <v>1546</v>
      </c>
      <c r="G143" s="1082">
        <v>33787</v>
      </c>
      <c r="H143" s="439"/>
      <c r="I143" s="439"/>
      <c r="J143" s="439"/>
      <c r="K143" s="1081">
        <v>42236</v>
      </c>
      <c r="L143" s="1081">
        <v>42246</v>
      </c>
      <c r="M143" s="1082">
        <v>33027</v>
      </c>
      <c r="N143" s="439"/>
      <c r="O143" s="439"/>
      <c r="P143" s="439"/>
      <c r="Q143" s="439"/>
      <c r="R143" s="439"/>
      <c r="S143" s="439"/>
      <c r="T143" s="439"/>
      <c r="U143" s="439"/>
      <c r="V143" s="439"/>
      <c r="W143" s="439"/>
      <c r="X143" s="439"/>
      <c r="Y143" s="439"/>
      <c r="Z143" s="439"/>
      <c r="AA143" s="439"/>
      <c r="AB143" s="439"/>
      <c r="AC143" s="439"/>
      <c r="AD143" s="439"/>
      <c r="AE143" s="439"/>
      <c r="AF143" s="439"/>
      <c r="AG143" s="439"/>
      <c r="AH143" s="439"/>
    </row>
    <row r="144" spans="1:34" ht="18.75">
      <c r="A144" s="1288" t="s">
        <v>650</v>
      </c>
      <c r="B144" s="1289"/>
      <c r="C144" s="1289"/>
      <c r="D144" s="1289"/>
      <c r="E144" s="1289"/>
      <c r="F144" s="1289"/>
      <c r="G144" s="1289"/>
      <c r="H144" s="1289"/>
      <c r="I144" s="1289"/>
      <c r="J144" s="1289"/>
      <c r="K144" s="1289"/>
      <c r="L144" s="1289"/>
      <c r="M144" s="1289"/>
      <c r="N144" s="1289"/>
      <c r="O144" s="1289"/>
      <c r="P144" s="1289"/>
      <c r="Q144" s="1289"/>
      <c r="R144" s="1289"/>
      <c r="S144" s="1289"/>
      <c r="T144" s="1289"/>
      <c r="U144" s="1289"/>
      <c r="V144" s="1289"/>
      <c r="W144" s="1289"/>
      <c r="X144" s="1289"/>
      <c r="Y144" s="1289"/>
      <c r="Z144" s="1289"/>
      <c r="AA144" s="1289"/>
      <c r="AB144" s="1289"/>
      <c r="AC144" s="1289"/>
      <c r="AD144" s="1289"/>
      <c r="AE144" s="1289"/>
      <c r="AF144" s="1289"/>
      <c r="AG144" s="1289"/>
      <c r="AH144" s="1290"/>
    </row>
    <row r="145" spans="1:34" ht="135">
      <c r="A145" s="429">
        <v>1</v>
      </c>
      <c r="B145" s="855" t="s">
        <v>1638</v>
      </c>
      <c r="C145" s="865" t="s">
        <v>1639</v>
      </c>
      <c r="D145" s="855" t="s">
        <v>1640</v>
      </c>
      <c r="E145" s="855" t="s">
        <v>1641</v>
      </c>
      <c r="F145" s="855" t="s">
        <v>1525</v>
      </c>
      <c r="G145" s="1084">
        <v>200000</v>
      </c>
      <c r="H145" s="439"/>
      <c r="I145" s="439"/>
      <c r="J145" s="439"/>
      <c r="K145" s="439"/>
      <c r="L145" s="439"/>
      <c r="M145" s="439"/>
      <c r="N145" s="439"/>
      <c r="O145" s="439"/>
      <c r="P145" s="439"/>
      <c r="Q145" s="1081">
        <v>42860</v>
      </c>
      <c r="R145" s="1081">
        <v>43225</v>
      </c>
      <c r="S145" s="429">
        <v>200000</v>
      </c>
      <c r="T145" s="1081"/>
      <c r="U145" s="1081"/>
      <c r="V145" s="429"/>
      <c r="W145" s="429"/>
      <c r="X145" s="429"/>
      <c r="Y145" s="429"/>
      <c r="Z145" s="429"/>
      <c r="AA145" s="429"/>
      <c r="AB145" s="429"/>
      <c r="AC145" s="429"/>
      <c r="AD145" s="429"/>
      <c r="AE145" s="429"/>
      <c r="AF145" s="439"/>
      <c r="AG145" s="439"/>
      <c r="AH145" s="439"/>
    </row>
    <row r="146" spans="1:34" ht="150">
      <c r="A146" s="429">
        <v>2</v>
      </c>
      <c r="B146" s="855" t="s">
        <v>1457</v>
      </c>
      <c r="C146" s="855" t="s">
        <v>1457</v>
      </c>
      <c r="D146" s="890" t="s">
        <v>1642</v>
      </c>
      <c r="E146" s="833" t="s">
        <v>1643</v>
      </c>
      <c r="F146" s="874" t="s">
        <v>1644</v>
      </c>
      <c r="G146" s="1085">
        <v>950000</v>
      </c>
      <c r="H146" s="1085">
        <v>50000</v>
      </c>
      <c r="I146" s="439"/>
      <c r="J146" s="439"/>
      <c r="K146" s="439"/>
      <c r="L146" s="439"/>
      <c r="M146" s="439"/>
      <c r="N146" s="439"/>
      <c r="O146" s="439"/>
      <c r="P146" s="439"/>
      <c r="Q146" s="439"/>
      <c r="R146" s="439"/>
      <c r="S146" s="439"/>
      <c r="T146" s="439"/>
      <c r="U146" s="439"/>
      <c r="V146" s="1086">
        <v>1000000</v>
      </c>
      <c r="W146" s="1086"/>
      <c r="X146" s="1086"/>
      <c r="Y146" s="1086"/>
      <c r="Z146" s="1086"/>
      <c r="AA146" s="1086"/>
      <c r="AB146" s="1086"/>
      <c r="AC146" s="1086"/>
      <c r="AD146" s="1086"/>
      <c r="AE146" s="1086"/>
      <c r="AF146" s="439"/>
      <c r="AG146" s="439"/>
      <c r="AH146" s="439"/>
    </row>
    <row r="147" spans="1:34" ht="150">
      <c r="A147" s="429">
        <v>3</v>
      </c>
      <c r="B147" s="855" t="s">
        <v>1457</v>
      </c>
      <c r="C147" s="855" t="s">
        <v>1457</v>
      </c>
      <c r="D147" s="1087" t="s">
        <v>1645</v>
      </c>
      <c r="E147" s="1088" t="s">
        <v>1643</v>
      </c>
      <c r="F147" s="874" t="s">
        <v>1514</v>
      </c>
      <c r="G147" s="1089">
        <v>570000</v>
      </c>
      <c r="H147" s="1089">
        <v>30000</v>
      </c>
      <c r="I147" s="439"/>
      <c r="J147" s="439"/>
      <c r="K147" s="439"/>
      <c r="L147" s="439"/>
      <c r="M147" s="439"/>
      <c r="N147" s="439"/>
      <c r="O147" s="439"/>
      <c r="P147" s="439"/>
      <c r="Q147" s="439"/>
      <c r="R147" s="439"/>
      <c r="S147" s="439"/>
      <c r="T147" s="439"/>
      <c r="U147" s="439"/>
      <c r="V147" s="1090">
        <v>600000</v>
      </c>
      <c r="W147" s="1086"/>
      <c r="X147" s="1086"/>
      <c r="Y147" s="1086"/>
      <c r="Z147" s="1086"/>
      <c r="AA147" s="1086"/>
      <c r="AB147" s="1086"/>
      <c r="AC147" s="1086"/>
      <c r="AD147" s="1086"/>
      <c r="AE147" s="1086"/>
      <c r="AF147" s="439"/>
      <c r="AG147" s="439"/>
      <c r="AH147" s="439"/>
    </row>
    <row r="148" spans="1:34" ht="150">
      <c r="A148" s="1091">
        <v>4</v>
      </c>
      <c r="B148" s="855" t="s">
        <v>1457</v>
      </c>
      <c r="C148" s="855" t="s">
        <v>1457</v>
      </c>
      <c r="D148" s="1092" t="s">
        <v>1646</v>
      </c>
      <c r="E148" s="833" t="s">
        <v>1643</v>
      </c>
      <c r="F148" s="1093" t="s">
        <v>1535</v>
      </c>
      <c r="G148" s="1094">
        <v>190000</v>
      </c>
      <c r="H148" s="1094">
        <v>10000</v>
      </c>
      <c r="I148" s="795"/>
      <c r="J148" s="795"/>
      <c r="K148" s="795"/>
      <c r="L148" s="795"/>
      <c r="M148" s="1095"/>
      <c r="N148" s="795"/>
      <c r="O148" s="795"/>
      <c r="P148" s="1096"/>
      <c r="Q148" s="795"/>
      <c r="R148" s="795"/>
      <c r="S148" s="795"/>
      <c r="T148" s="795"/>
      <c r="U148" s="795"/>
      <c r="V148" s="1097">
        <v>200000</v>
      </c>
      <c r="W148" s="1098"/>
      <c r="X148" s="1098"/>
      <c r="Y148" s="1099"/>
      <c r="Z148" s="1098"/>
      <c r="AA148" s="1098"/>
      <c r="AB148" s="1100"/>
      <c r="AC148" s="1098"/>
      <c r="AD148" s="1098"/>
      <c r="AE148" s="1101"/>
      <c r="AF148" s="795"/>
      <c r="AG148" s="795"/>
      <c r="AH148" s="795"/>
    </row>
    <row r="149" spans="1:34" ht="150">
      <c r="A149" s="1091">
        <v>5</v>
      </c>
      <c r="B149" s="855" t="s">
        <v>1457</v>
      </c>
      <c r="C149" s="855" t="s">
        <v>1457</v>
      </c>
      <c r="D149" s="1092" t="s">
        <v>1502</v>
      </c>
      <c r="E149" s="833" t="s">
        <v>1643</v>
      </c>
      <c r="F149" s="1093" t="s">
        <v>1503</v>
      </c>
      <c r="G149" s="1094">
        <v>1425000</v>
      </c>
      <c r="H149" s="1094">
        <v>75000</v>
      </c>
      <c r="I149" s="795"/>
      <c r="J149" s="795"/>
      <c r="K149" s="795"/>
      <c r="L149" s="795"/>
      <c r="M149" s="1095"/>
      <c r="N149" s="795"/>
      <c r="O149" s="795"/>
      <c r="P149" s="1096"/>
      <c r="Q149" s="795"/>
      <c r="R149" s="795"/>
      <c r="S149" s="795"/>
      <c r="T149" s="795"/>
      <c r="U149" s="795"/>
      <c r="V149" s="1097">
        <v>1500000</v>
      </c>
      <c r="W149" s="1098"/>
      <c r="X149" s="1098"/>
      <c r="Y149" s="1099"/>
      <c r="Z149" s="1098"/>
      <c r="AA149" s="1098"/>
      <c r="AB149" s="1100"/>
      <c r="AC149" s="1098"/>
      <c r="AD149" s="1098"/>
      <c r="AE149" s="1101"/>
      <c r="AF149" s="795"/>
      <c r="AG149" s="795"/>
      <c r="AH149" s="795"/>
    </row>
    <row r="150" spans="1:34" ht="150">
      <c r="A150" s="1091">
        <v>6</v>
      </c>
      <c r="B150" s="855" t="s">
        <v>1457</v>
      </c>
      <c r="C150" s="855" t="s">
        <v>1457</v>
      </c>
      <c r="D150" s="1102" t="s">
        <v>1505</v>
      </c>
      <c r="E150" s="833" t="s">
        <v>1643</v>
      </c>
      <c r="F150" s="1093" t="s">
        <v>1506</v>
      </c>
      <c r="G150" s="1103">
        <v>1425000</v>
      </c>
      <c r="H150" s="1103">
        <v>75000</v>
      </c>
      <c r="I150" s="795"/>
      <c r="J150" s="795"/>
      <c r="K150" s="795"/>
      <c r="L150" s="795"/>
      <c r="M150" s="1095"/>
      <c r="N150" s="795"/>
      <c r="O150" s="795"/>
      <c r="P150" s="1096"/>
      <c r="Q150" s="795"/>
      <c r="R150" s="795"/>
      <c r="S150" s="795"/>
      <c r="T150" s="795"/>
      <c r="U150" s="795"/>
      <c r="V150" s="1104">
        <v>1500000</v>
      </c>
      <c r="W150" s="1098"/>
      <c r="X150" s="1098"/>
      <c r="Y150" s="1099"/>
      <c r="Z150" s="1098"/>
      <c r="AA150" s="1098"/>
      <c r="AB150" s="1100"/>
      <c r="AC150" s="1098"/>
      <c r="AD150" s="1098"/>
      <c r="AE150" s="1101"/>
      <c r="AF150" s="795"/>
      <c r="AG150" s="795"/>
      <c r="AH150" s="795"/>
    </row>
    <row r="151" spans="1:34" ht="60">
      <c r="A151" s="1091">
        <v>7</v>
      </c>
      <c r="B151" s="855" t="s">
        <v>1647</v>
      </c>
      <c r="C151" s="855" t="s">
        <v>1647</v>
      </c>
      <c r="D151" s="1102" t="s">
        <v>1648</v>
      </c>
      <c r="E151" s="855" t="s">
        <v>1460</v>
      </c>
      <c r="F151" s="1091" t="s">
        <v>1444</v>
      </c>
      <c r="G151" s="1103">
        <v>665000</v>
      </c>
      <c r="H151" s="1103">
        <v>35000</v>
      </c>
      <c r="I151" s="795"/>
      <c r="J151" s="795"/>
      <c r="K151" s="795"/>
      <c r="L151" s="795"/>
      <c r="M151" s="1095"/>
      <c r="N151" s="795"/>
      <c r="O151" s="795"/>
      <c r="P151" s="1096"/>
      <c r="Q151" s="795"/>
      <c r="R151" s="795"/>
      <c r="S151" s="795"/>
      <c r="T151" s="795"/>
      <c r="U151" s="795"/>
      <c r="V151" s="1104">
        <v>700000</v>
      </c>
      <c r="W151" s="1098"/>
      <c r="X151" s="1098"/>
      <c r="Y151" s="1099"/>
      <c r="Z151" s="1098"/>
      <c r="AA151" s="1098"/>
      <c r="AB151" s="1100"/>
      <c r="AC151" s="1098"/>
      <c r="AD151" s="1098"/>
      <c r="AE151" s="1101"/>
      <c r="AF151" s="795"/>
      <c r="AG151" s="795"/>
      <c r="AH151" s="795"/>
    </row>
    <row r="152" spans="1:34" ht="75">
      <c r="A152" s="1091">
        <v>8</v>
      </c>
      <c r="B152" s="855" t="s">
        <v>1649</v>
      </c>
      <c r="C152" s="855" t="s">
        <v>1649</v>
      </c>
      <c r="D152" s="1102" t="s">
        <v>1650</v>
      </c>
      <c r="E152" s="855" t="s">
        <v>1651</v>
      </c>
      <c r="F152" s="1093" t="s">
        <v>1464</v>
      </c>
      <c r="G152" s="1103">
        <v>570000</v>
      </c>
      <c r="H152" s="1103">
        <v>30000</v>
      </c>
      <c r="I152" s="795"/>
      <c r="J152" s="795"/>
      <c r="K152" s="795"/>
      <c r="L152" s="795"/>
      <c r="M152" s="1095"/>
      <c r="N152" s="795"/>
      <c r="O152" s="795"/>
      <c r="P152" s="1096"/>
      <c r="Q152" s="795"/>
      <c r="R152" s="795"/>
      <c r="S152" s="795"/>
      <c r="T152" s="795"/>
      <c r="U152" s="795"/>
      <c r="V152" s="1104">
        <v>600000</v>
      </c>
      <c r="W152" s="1098"/>
      <c r="X152" s="1098"/>
      <c r="Y152" s="1099"/>
      <c r="Z152" s="1098"/>
      <c r="AA152" s="1098"/>
      <c r="AB152" s="1100"/>
      <c r="AC152" s="1098"/>
      <c r="AD152" s="1098"/>
      <c r="AE152" s="1101"/>
      <c r="AF152" s="795"/>
      <c r="AG152" s="795"/>
      <c r="AH152" s="795"/>
    </row>
    <row r="153" spans="1:34" ht="180">
      <c r="A153" s="1091">
        <v>9</v>
      </c>
      <c r="B153" s="931" t="s">
        <v>1652</v>
      </c>
      <c r="C153" s="931" t="s">
        <v>1488</v>
      </c>
      <c r="D153" s="1102" t="s">
        <v>1653</v>
      </c>
      <c r="E153" s="834" t="s">
        <v>1524</v>
      </c>
      <c r="F153" s="1091" t="s">
        <v>1525</v>
      </c>
      <c r="G153" s="1103">
        <v>237500</v>
      </c>
      <c r="H153" s="1103">
        <v>12500</v>
      </c>
      <c r="I153" s="795"/>
      <c r="J153" s="795"/>
      <c r="K153" s="795"/>
      <c r="L153" s="795"/>
      <c r="M153" s="1095"/>
      <c r="N153" s="795"/>
      <c r="O153" s="795"/>
      <c r="P153" s="1096"/>
      <c r="Q153" s="795"/>
      <c r="R153" s="795"/>
      <c r="S153" s="795"/>
      <c r="T153" s="795"/>
      <c r="U153" s="795"/>
      <c r="V153" s="1104">
        <v>250000</v>
      </c>
      <c r="W153" s="1098"/>
      <c r="X153" s="1098"/>
      <c r="Y153" s="1099"/>
      <c r="Z153" s="1098"/>
      <c r="AA153" s="1098"/>
      <c r="AB153" s="1100"/>
      <c r="AC153" s="1098"/>
      <c r="AD153" s="1098"/>
      <c r="AE153" s="1101"/>
      <c r="AF153" s="795"/>
      <c r="AG153" s="795"/>
      <c r="AH153" s="795"/>
    </row>
    <row r="154" spans="1:34" ht="60">
      <c r="A154" s="1091">
        <v>10</v>
      </c>
      <c r="B154" s="931" t="s">
        <v>1488</v>
      </c>
      <c r="C154" s="931" t="s">
        <v>1652</v>
      </c>
      <c r="D154" s="1102" t="s">
        <v>1654</v>
      </c>
      <c r="E154" s="855" t="s">
        <v>1655</v>
      </c>
      <c r="F154" s="1091" t="s">
        <v>1525</v>
      </c>
      <c r="G154" s="1103">
        <v>475000</v>
      </c>
      <c r="H154" s="1103">
        <v>25000</v>
      </c>
      <c r="I154" s="795"/>
      <c r="J154" s="795"/>
      <c r="K154" s="795"/>
      <c r="L154" s="795"/>
      <c r="M154" s="1095"/>
      <c r="N154" s="795"/>
      <c r="O154" s="795"/>
      <c r="P154" s="1096"/>
      <c r="Q154" s="795"/>
      <c r="R154" s="795"/>
      <c r="S154" s="795"/>
      <c r="T154" s="795"/>
      <c r="U154" s="795"/>
      <c r="V154" s="1104">
        <v>500000</v>
      </c>
      <c r="W154" s="1098"/>
      <c r="X154" s="1098"/>
      <c r="Y154" s="1099"/>
      <c r="Z154" s="1098"/>
      <c r="AA154" s="1098"/>
      <c r="AB154" s="1100"/>
      <c r="AC154" s="1098"/>
      <c r="AD154" s="1098"/>
      <c r="AE154" s="1101"/>
      <c r="AF154" s="795"/>
      <c r="AG154" s="795"/>
      <c r="AH154" s="795"/>
    </row>
    <row r="155" spans="1:34" ht="75">
      <c r="A155" s="1091">
        <v>11</v>
      </c>
      <c r="B155" s="855" t="s">
        <v>1649</v>
      </c>
      <c r="C155" s="855" t="s">
        <v>1649</v>
      </c>
      <c r="D155" s="1102" t="s">
        <v>1656</v>
      </c>
      <c r="E155" s="855" t="s">
        <v>1651</v>
      </c>
      <c r="F155" s="1093" t="s">
        <v>1644</v>
      </c>
      <c r="G155" s="1103">
        <v>665000</v>
      </c>
      <c r="H155" s="1103">
        <v>35000</v>
      </c>
      <c r="I155" s="795"/>
      <c r="J155" s="795"/>
      <c r="K155" s="795"/>
      <c r="L155" s="795"/>
      <c r="M155" s="1095"/>
      <c r="N155" s="795"/>
      <c r="O155" s="795"/>
      <c r="P155" s="1096"/>
      <c r="Q155" s="795"/>
      <c r="R155" s="795"/>
      <c r="S155" s="795"/>
      <c r="T155" s="795"/>
      <c r="U155" s="795"/>
      <c r="V155" s="1104">
        <v>700000</v>
      </c>
      <c r="W155" s="1098"/>
      <c r="X155" s="1098"/>
      <c r="Y155" s="1099"/>
      <c r="Z155" s="1098"/>
      <c r="AA155" s="1098"/>
      <c r="AB155" s="1100"/>
      <c r="AC155" s="1098"/>
      <c r="AD155" s="1098"/>
      <c r="AE155" s="1101"/>
      <c r="AF155" s="795"/>
      <c r="AG155" s="795"/>
      <c r="AH155" s="795"/>
    </row>
    <row r="156" spans="1:34">
      <c r="W156" s="310"/>
      <c r="X156" s="310"/>
      <c r="Z156" s="310"/>
      <c r="AA156" s="310"/>
      <c r="AC156" s="310"/>
      <c r="AD156" s="310"/>
    </row>
    <row r="157" spans="1:34">
      <c r="W157" s="310"/>
      <c r="X157" s="310"/>
      <c r="Z157" s="310"/>
      <c r="AA157" s="310"/>
      <c r="AC157" s="310"/>
      <c r="AD157" s="310"/>
    </row>
    <row r="158" spans="1:34">
      <c r="W158" s="310"/>
      <c r="X158" s="310"/>
      <c r="Z158" s="310"/>
      <c r="AA158" s="310"/>
      <c r="AC158" s="310"/>
      <c r="AD158" s="310"/>
    </row>
    <row r="159" spans="1:34">
      <c r="W159" s="310"/>
      <c r="X159" s="310"/>
      <c r="Z159" s="310"/>
      <c r="AA159" s="310"/>
      <c r="AC159" s="310"/>
      <c r="AD159" s="310"/>
    </row>
    <row r="160" spans="1:34">
      <c r="W160" s="310"/>
      <c r="X160" s="310"/>
      <c r="Z160" s="310"/>
      <c r="AA160" s="310"/>
      <c r="AC160" s="310"/>
      <c r="AD160" s="310"/>
    </row>
    <row r="161" spans="23:30">
      <c r="W161" s="310"/>
      <c r="X161" s="310"/>
      <c r="Z161" s="310"/>
      <c r="AA161" s="310"/>
      <c r="AC161" s="310"/>
      <c r="AD161" s="310"/>
    </row>
    <row r="162" spans="23:30">
      <c r="W162" s="310"/>
      <c r="X162" s="310"/>
      <c r="Z162" s="310"/>
      <c r="AA162" s="310"/>
      <c r="AC162" s="310"/>
      <c r="AD162" s="310"/>
    </row>
    <row r="163" spans="23:30">
      <c r="W163" s="310"/>
      <c r="X163" s="310"/>
      <c r="Z163" s="310"/>
      <c r="AA163" s="310"/>
      <c r="AC163" s="310"/>
      <c r="AD163" s="310"/>
    </row>
    <row r="164" spans="23:30">
      <c r="W164" s="310"/>
      <c r="X164" s="310"/>
      <c r="Z164" s="310"/>
      <c r="AA164" s="310"/>
      <c r="AC164" s="310"/>
      <c r="AD164" s="310"/>
    </row>
    <row r="165" spans="23:30">
      <c r="W165" s="310"/>
      <c r="X165" s="310"/>
      <c r="Z165" s="310"/>
      <c r="AA165" s="310"/>
      <c r="AC165" s="310"/>
      <c r="AD165" s="310"/>
    </row>
    <row r="166" spans="23:30">
      <c r="W166" s="310"/>
      <c r="X166" s="310"/>
      <c r="Z166" s="310"/>
      <c r="AA166" s="310"/>
      <c r="AC166" s="310"/>
      <c r="AD166" s="310"/>
    </row>
    <row r="167" spans="23:30">
      <c r="W167" s="310"/>
      <c r="X167" s="310"/>
      <c r="Z167" s="310"/>
      <c r="AA167" s="310"/>
      <c r="AC167" s="310"/>
      <c r="AD167" s="310"/>
    </row>
    <row r="168" spans="23:30">
      <c r="W168" s="310"/>
      <c r="X168" s="310"/>
      <c r="Z168" s="310"/>
      <c r="AA168" s="310"/>
      <c r="AC168" s="310"/>
      <c r="AD168" s="310"/>
    </row>
    <row r="169" spans="23:30">
      <c r="W169" s="310"/>
      <c r="X169" s="310"/>
      <c r="Z169" s="310"/>
      <c r="AA169" s="310"/>
      <c r="AC169" s="310"/>
      <c r="AD169" s="310"/>
    </row>
    <row r="170" spans="23:30">
      <c r="W170" s="310"/>
      <c r="X170" s="310"/>
      <c r="Z170" s="310"/>
      <c r="AA170" s="310"/>
      <c r="AC170" s="310"/>
      <c r="AD170" s="310"/>
    </row>
    <row r="171" spans="23:30">
      <c r="W171" s="310"/>
      <c r="X171" s="310"/>
      <c r="Z171" s="310"/>
      <c r="AA171" s="310"/>
      <c r="AC171" s="310"/>
      <c r="AD171" s="310"/>
    </row>
    <row r="172" spans="23:30">
      <c r="W172" s="310"/>
      <c r="X172" s="310"/>
      <c r="Z172" s="310"/>
      <c r="AA172" s="310"/>
      <c r="AC172" s="310"/>
      <c r="AD172" s="310"/>
    </row>
    <row r="173" spans="23:30">
      <c r="W173" s="310"/>
      <c r="X173" s="310"/>
      <c r="Z173" s="310"/>
      <c r="AA173" s="310"/>
      <c r="AC173" s="310"/>
      <c r="AD173" s="310"/>
    </row>
    <row r="174" spans="23:30">
      <c r="W174" s="310"/>
      <c r="X174" s="310"/>
      <c r="Z174" s="310"/>
      <c r="AA174" s="310"/>
      <c r="AC174" s="310"/>
      <c r="AD174" s="310"/>
    </row>
    <row r="175" spans="23:30">
      <c r="W175" s="310"/>
      <c r="X175" s="310"/>
      <c r="Z175" s="310"/>
      <c r="AA175" s="310"/>
      <c r="AC175" s="310"/>
      <c r="AD175" s="310"/>
    </row>
    <row r="176" spans="23:30">
      <c r="W176" s="310"/>
      <c r="X176" s="310"/>
      <c r="Z176" s="310"/>
      <c r="AA176" s="310"/>
      <c r="AC176" s="310"/>
      <c r="AD176" s="310"/>
    </row>
    <row r="177" spans="23:30">
      <c r="W177" s="310"/>
      <c r="X177" s="310"/>
      <c r="Z177" s="310"/>
      <c r="AA177" s="310"/>
      <c r="AC177" s="310"/>
      <c r="AD177" s="310"/>
    </row>
    <row r="178" spans="23:30">
      <c r="W178" s="310"/>
      <c r="X178" s="310"/>
      <c r="Z178" s="310"/>
      <c r="AA178" s="310"/>
      <c r="AC178" s="310"/>
      <c r="AD178" s="310"/>
    </row>
    <row r="179" spans="23:30">
      <c r="W179" s="310"/>
      <c r="X179" s="310"/>
      <c r="Z179" s="310"/>
      <c r="AA179" s="310"/>
      <c r="AC179" s="310"/>
      <c r="AD179" s="310"/>
    </row>
    <row r="180" spans="23:30">
      <c r="W180" s="310"/>
      <c r="X180" s="310"/>
      <c r="Z180" s="310"/>
      <c r="AA180" s="310"/>
      <c r="AC180" s="310"/>
      <c r="AD180" s="310"/>
    </row>
    <row r="181" spans="23:30">
      <c r="W181" s="310"/>
      <c r="X181" s="310"/>
      <c r="Z181" s="310"/>
      <c r="AA181" s="310"/>
      <c r="AC181" s="310"/>
      <c r="AD181" s="310"/>
    </row>
    <row r="182" spans="23:30">
      <c r="W182" s="310"/>
      <c r="X182" s="310"/>
      <c r="Z182" s="310"/>
      <c r="AA182" s="310"/>
      <c r="AC182" s="310"/>
      <c r="AD182" s="310"/>
    </row>
    <row r="183" spans="23:30">
      <c r="W183" s="310"/>
      <c r="X183" s="310"/>
      <c r="Z183" s="310"/>
      <c r="AA183" s="310"/>
      <c r="AC183" s="310"/>
      <c r="AD183" s="310"/>
    </row>
    <row r="184" spans="23:30">
      <c r="W184" s="310"/>
      <c r="X184" s="310"/>
      <c r="Z184" s="310"/>
      <c r="AA184" s="310"/>
      <c r="AC184" s="310"/>
      <c r="AD184" s="310"/>
    </row>
    <row r="185" spans="23:30">
      <c r="W185" s="310"/>
      <c r="X185" s="310"/>
      <c r="Z185" s="310"/>
      <c r="AA185" s="310"/>
      <c r="AC185" s="310"/>
      <c r="AD185" s="310"/>
    </row>
    <row r="186" spans="23:30">
      <c r="W186" s="310"/>
      <c r="X186" s="310"/>
      <c r="Z186" s="310"/>
      <c r="AA186" s="310"/>
      <c r="AC186" s="310"/>
      <c r="AD186" s="310"/>
    </row>
    <row r="187" spans="23:30">
      <c r="W187" s="310"/>
      <c r="X187" s="310"/>
      <c r="Z187" s="310"/>
      <c r="AA187" s="310"/>
      <c r="AC187" s="310"/>
      <c r="AD187" s="310"/>
    </row>
    <row r="188" spans="23:30">
      <c r="W188" s="310"/>
      <c r="X188" s="310"/>
      <c r="Z188" s="310"/>
      <c r="AA188" s="310"/>
      <c r="AC188" s="310"/>
      <c r="AD188" s="310"/>
    </row>
    <row r="189" spans="23:30">
      <c r="W189" s="310"/>
      <c r="X189" s="310"/>
      <c r="Z189" s="310"/>
      <c r="AA189" s="310"/>
      <c r="AC189" s="310"/>
      <c r="AD189" s="310"/>
    </row>
    <row r="190" spans="23:30">
      <c r="W190" s="310"/>
      <c r="X190" s="310"/>
      <c r="Z190" s="310"/>
      <c r="AA190" s="310"/>
      <c r="AC190" s="310"/>
      <c r="AD190" s="310"/>
    </row>
    <row r="191" spans="23:30">
      <c r="W191" s="310"/>
      <c r="X191" s="310"/>
      <c r="Z191" s="310"/>
      <c r="AA191" s="310"/>
      <c r="AC191" s="310"/>
      <c r="AD191" s="310"/>
    </row>
    <row r="192" spans="23:30">
      <c r="W192" s="310"/>
      <c r="X192" s="310"/>
      <c r="Z192" s="310"/>
      <c r="AA192" s="310"/>
      <c r="AC192" s="310"/>
      <c r="AD192" s="310"/>
    </row>
    <row r="193" spans="23:30">
      <c r="W193" s="310"/>
      <c r="X193" s="310"/>
      <c r="Z193" s="310"/>
      <c r="AA193" s="310"/>
      <c r="AC193" s="310"/>
      <c r="AD193" s="310"/>
    </row>
    <row r="194" spans="23:30">
      <c r="W194" s="310"/>
      <c r="X194" s="310"/>
      <c r="Z194" s="310"/>
      <c r="AA194" s="310"/>
      <c r="AC194" s="310"/>
      <c r="AD194" s="310"/>
    </row>
    <row r="195" spans="23:30">
      <c r="W195" s="310"/>
      <c r="X195" s="310"/>
      <c r="Z195" s="310"/>
      <c r="AA195" s="310"/>
      <c r="AC195" s="310"/>
      <c r="AD195" s="310"/>
    </row>
    <row r="196" spans="23:30">
      <c r="W196" s="310"/>
      <c r="X196" s="310"/>
      <c r="Z196" s="310"/>
      <c r="AA196" s="310"/>
      <c r="AC196" s="310"/>
      <c r="AD196" s="310"/>
    </row>
    <row r="197" spans="23:30">
      <c r="W197" s="310"/>
      <c r="X197" s="310"/>
      <c r="Z197" s="310"/>
      <c r="AA197" s="310"/>
      <c r="AC197" s="310"/>
      <c r="AD197" s="310"/>
    </row>
    <row r="198" spans="23:30">
      <c r="W198" s="310"/>
      <c r="X198" s="310"/>
      <c r="Z198" s="310"/>
      <c r="AA198" s="310"/>
      <c r="AC198" s="310"/>
      <c r="AD198" s="310"/>
    </row>
    <row r="199" spans="23:30">
      <c r="W199" s="310"/>
      <c r="X199" s="310"/>
      <c r="Z199" s="310"/>
      <c r="AA199" s="310"/>
      <c r="AC199" s="310"/>
      <c r="AD199" s="310"/>
    </row>
    <row r="200" spans="23:30">
      <c r="W200" s="310"/>
      <c r="X200" s="310"/>
      <c r="Z200" s="310"/>
      <c r="AA200" s="310"/>
      <c r="AC200" s="310"/>
      <c r="AD200" s="310"/>
    </row>
    <row r="201" spans="23:30">
      <c r="W201" s="310"/>
      <c r="X201" s="310"/>
      <c r="Z201" s="310"/>
      <c r="AA201" s="310"/>
      <c r="AC201" s="310"/>
      <c r="AD201" s="310"/>
    </row>
    <row r="202" spans="23:30">
      <c r="W202" s="310"/>
      <c r="X202" s="310"/>
      <c r="Z202" s="310"/>
      <c r="AA202" s="310"/>
      <c r="AC202" s="310"/>
      <c r="AD202" s="310"/>
    </row>
    <row r="203" spans="23:30">
      <c r="W203" s="310"/>
      <c r="X203" s="310"/>
      <c r="Z203" s="310"/>
      <c r="AA203" s="310"/>
      <c r="AC203" s="310"/>
      <c r="AD203" s="310"/>
    </row>
    <row r="204" spans="23:30">
      <c r="W204" s="310"/>
      <c r="X204" s="310"/>
      <c r="Z204" s="310"/>
      <c r="AA204" s="310"/>
      <c r="AC204" s="310"/>
      <c r="AD204" s="310"/>
    </row>
    <row r="205" spans="23:30">
      <c r="W205" s="310"/>
      <c r="X205" s="310"/>
      <c r="Z205" s="310"/>
      <c r="AA205" s="310"/>
      <c r="AC205" s="310"/>
      <c r="AD205" s="310"/>
    </row>
    <row r="206" spans="23:30">
      <c r="W206" s="310"/>
      <c r="X206" s="310"/>
      <c r="Z206" s="310"/>
      <c r="AA206" s="310"/>
      <c r="AC206" s="310"/>
      <c r="AD206" s="310"/>
    </row>
    <row r="207" spans="23:30">
      <c r="W207" s="310"/>
      <c r="X207" s="310"/>
      <c r="Z207" s="310"/>
      <c r="AA207" s="310"/>
      <c r="AC207" s="310"/>
      <c r="AD207" s="310"/>
    </row>
    <row r="208" spans="23:30">
      <c r="W208" s="310"/>
      <c r="X208" s="310"/>
      <c r="Z208" s="310"/>
      <c r="AA208" s="310"/>
      <c r="AC208" s="310"/>
      <c r="AD208" s="310"/>
    </row>
    <row r="209" spans="23:30">
      <c r="W209" s="310"/>
      <c r="X209" s="310"/>
      <c r="Z209" s="310"/>
      <c r="AA209" s="310"/>
      <c r="AC209" s="310"/>
      <c r="AD209" s="310"/>
    </row>
    <row r="210" spans="23:30">
      <c r="W210" s="310"/>
      <c r="X210" s="310"/>
      <c r="Z210" s="310"/>
      <c r="AA210" s="310"/>
      <c r="AC210" s="310"/>
      <c r="AD210" s="310"/>
    </row>
    <row r="211" spans="23:30">
      <c r="W211" s="310"/>
      <c r="X211" s="310"/>
      <c r="Z211" s="310"/>
      <c r="AA211" s="310"/>
      <c r="AC211" s="310"/>
      <c r="AD211" s="310"/>
    </row>
    <row r="212" spans="23:30">
      <c r="W212" s="310"/>
      <c r="X212" s="310"/>
      <c r="Z212" s="310"/>
      <c r="AA212" s="310"/>
      <c r="AC212" s="310"/>
      <c r="AD212" s="310"/>
    </row>
    <row r="213" spans="23:30">
      <c r="W213" s="310"/>
      <c r="X213" s="310"/>
      <c r="Z213" s="310"/>
      <c r="AA213" s="310"/>
      <c r="AC213" s="310"/>
      <c r="AD213" s="310"/>
    </row>
    <row r="214" spans="23:30">
      <c r="W214" s="310"/>
      <c r="X214" s="310"/>
      <c r="Z214" s="310"/>
      <c r="AA214" s="310"/>
      <c r="AC214" s="310"/>
      <c r="AD214" s="310"/>
    </row>
    <row r="215" spans="23:30">
      <c r="W215" s="310"/>
      <c r="X215" s="310"/>
      <c r="Z215" s="310"/>
      <c r="AA215" s="310"/>
      <c r="AC215" s="310"/>
      <c r="AD215" s="310"/>
    </row>
    <row r="216" spans="23:30">
      <c r="W216" s="310"/>
      <c r="X216" s="310"/>
      <c r="Z216" s="310"/>
      <c r="AA216" s="310"/>
      <c r="AC216" s="310"/>
      <c r="AD216" s="310"/>
    </row>
    <row r="217" spans="23:30">
      <c r="W217" s="310"/>
      <c r="X217" s="310"/>
      <c r="Z217" s="310"/>
      <c r="AA217" s="310"/>
      <c r="AC217" s="310"/>
      <c r="AD217" s="310"/>
    </row>
    <row r="218" spans="23:30">
      <c r="W218" s="310"/>
      <c r="X218" s="310"/>
      <c r="Z218" s="310"/>
      <c r="AA218" s="310"/>
      <c r="AC218" s="310"/>
      <c r="AD218" s="310"/>
    </row>
    <row r="219" spans="23:30">
      <c r="W219" s="310"/>
      <c r="X219" s="310"/>
      <c r="Z219" s="310"/>
      <c r="AA219" s="310"/>
      <c r="AC219" s="310"/>
      <c r="AD219" s="310"/>
    </row>
    <row r="220" spans="23:30">
      <c r="W220" s="310"/>
      <c r="X220" s="310"/>
      <c r="Z220" s="310"/>
      <c r="AA220" s="310"/>
      <c r="AC220" s="310"/>
      <c r="AD220" s="310"/>
    </row>
    <row r="221" spans="23:30">
      <c r="W221" s="310"/>
      <c r="X221" s="310"/>
      <c r="Z221" s="310"/>
      <c r="AA221" s="310"/>
      <c r="AC221" s="310"/>
      <c r="AD221" s="310"/>
    </row>
    <row r="222" spans="23:30">
      <c r="W222" s="310"/>
      <c r="X222" s="310"/>
      <c r="Z222" s="310"/>
      <c r="AA222" s="310"/>
      <c r="AC222" s="310"/>
      <c r="AD222" s="310"/>
    </row>
    <row r="223" spans="23:30">
      <c r="W223" s="310"/>
      <c r="X223" s="310"/>
      <c r="Z223" s="310"/>
      <c r="AA223" s="310"/>
      <c r="AC223" s="310"/>
      <c r="AD223" s="310"/>
    </row>
    <row r="224" spans="23:30">
      <c r="W224" s="310"/>
      <c r="X224" s="310"/>
      <c r="Z224" s="310"/>
      <c r="AA224" s="310"/>
      <c r="AC224" s="310"/>
      <c r="AD224" s="310"/>
    </row>
    <row r="225" spans="23:30">
      <c r="W225" s="310"/>
      <c r="X225" s="310"/>
      <c r="Z225" s="310"/>
      <c r="AA225" s="310"/>
      <c r="AC225" s="310"/>
      <c r="AD225" s="310"/>
    </row>
    <row r="226" spans="23:30">
      <c r="W226" s="310"/>
      <c r="X226" s="310"/>
      <c r="Z226" s="310"/>
      <c r="AA226" s="310"/>
      <c r="AC226" s="310"/>
      <c r="AD226" s="310"/>
    </row>
    <row r="227" spans="23:30">
      <c r="W227" s="310"/>
      <c r="X227" s="310"/>
      <c r="Z227" s="310"/>
      <c r="AA227" s="310"/>
      <c r="AC227" s="310"/>
      <c r="AD227" s="310"/>
    </row>
    <row r="228" spans="23:30">
      <c r="W228" s="310"/>
      <c r="X228" s="310"/>
      <c r="Z228" s="310"/>
      <c r="AA228" s="310"/>
      <c r="AC228" s="310"/>
      <c r="AD228" s="310"/>
    </row>
    <row r="229" spans="23:30">
      <c r="W229" s="310"/>
      <c r="X229" s="310"/>
      <c r="Z229" s="310"/>
      <c r="AA229" s="310"/>
      <c r="AC229" s="310"/>
      <c r="AD229" s="310"/>
    </row>
    <row r="230" spans="23:30">
      <c r="W230" s="310"/>
      <c r="X230" s="310"/>
      <c r="Z230" s="310"/>
      <c r="AA230" s="310"/>
      <c r="AC230" s="310"/>
      <c r="AD230" s="310"/>
    </row>
    <row r="231" spans="23:30">
      <c r="W231" s="310"/>
      <c r="X231" s="310"/>
      <c r="Z231" s="310"/>
      <c r="AA231" s="310"/>
      <c r="AC231" s="310"/>
      <c r="AD231" s="310"/>
    </row>
    <row r="232" spans="23:30">
      <c r="W232" s="310"/>
      <c r="X232" s="310"/>
      <c r="Z232" s="310"/>
      <c r="AA232" s="310"/>
      <c r="AC232" s="310"/>
      <c r="AD232" s="310"/>
    </row>
    <row r="233" spans="23:30">
      <c r="W233" s="310"/>
      <c r="X233" s="310"/>
      <c r="Z233" s="310"/>
      <c r="AA233" s="310"/>
      <c r="AC233" s="310"/>
      <c r="AD233" s="310"/>
    </row>
    <row r="234" spans="23:30">
      <c r="W234" s="310"/>
      <c r="X234" s="310"/>
      <c r="Z234" s="310"/>
      <c r="AA234" s="310"/>
      <c r="AC234" s="310"/>
      <c r="AD234" s="310"/>
    </row>
    <row r="235" spans="23:30">
      <c r="W235" s="310"/>
      <c r="X235" s="310"/>
      <c r="Z235" s="310"/>
      <c r="AA235" s="310"/>
      <c r="AC235" s="310"/>
      <c r="AD235" s="310"/>
    </row>
    <row r="236" spans="23:30">
      <c r="W236" s="310"/>
      <c r="X236" s="310"/>
      <c r="Z236" s="310"/>
      <c r="AA236" s="310"/>
      <c r="AC236" s="310"/>
      <c r="AD236" s="310"/>
    </row>
    <row r="237" spans="23:30">
      <c r="W237" s="310"/>
      <c r="X237" s="310"/>
      <c r="Z237" s="310"/>
      <c r="AA237" s="310"/>
      <c r="AC237" s="310"/>
      <c r="AD237" s="310"/>
    </row>
    <row r="238" spans="23:30">
      <c r="W238" s="310"/>
      <c r="X238" s="310"/>
      <c r="Z238" s="310"/>
      <c r="AA238" s="310"/>
      <c r="AC238" s="310"/>
      <c r="AD238" s="310"/>
    </row>
    <row r="239" spans="23:30">
      <c r="W239" s="310"/>
      <c r="X239" s="310"/>
      <c r="Z239" s="310"/>
      <c r="AA239" s="310"/>
      <c r="AC239" s="310"/>
      <c r="AD239" s="310"/>
    </row>
    <row r="240" spans="23:30">
      <c r="W240" s="310"/>
      <c r="X240" s="310"/>
      <c r="Z240" s="310"/>
      <c r="AA240" s="310"/>
      <c r="AC240" s="310"/>
      <c r="AD240" s="310"/>
    </row>
    <row r="241" spans="23:30">
      <c r="W241" s="310"/>
      <c r="X241" s="310"/>
      <c r="Z241" s="310"/>
      <c r="AA241" s="310"/>
      <c r="AC241" s="310"/>
      <c r="AD241" s="310"/>
    </row>
    <row r="242" spans="23:30">
      <c r="W242" s="310"/>
      <c r="X242" s="310"/>
      <c r="Z242" s="310"/>
      <c r="AA242" s="310"/>
      <c r="AC242" s="310"/>
      <c r="AD242" s="310"/>
    </row>
    <row r="243" spans="23:30">
      <c r="W243" s="310"/>
      <c r="X243" s="310"/>
      <c r="Z243" s="310"/>
      <c r="AA243" s="310"/>
      <c r="AC243" s="310"/>
      <c r="AD243" s="310"/>
    </row>
    <row r="244" spans="23:30">
      <c r="W244" s="310"/>
      <c r="X244" s="310"/>
      <c r="Z244" s="310"/>
      <c r="AA244" s="310"/>
      <c r="AC244" s="310"/>
      <c r="AD244" s="310"/>
    </row>
    <row r="245" spans="23:30">
      <c r="W245" s="310"/>
      <c r="X245" s="310"/>
      <c r="Z245" s="310"/>
      <c r="AA245" s="310"/>
      <c r="AC245" s="310"/>
      <c r="AD245" s="310"/>
    </row>
    <row r="246" spans="23:30">
      <c r="W246" s="310"/>
      <c r="X246" s="310"/>
      <c r="Z246" s="310"/>
      <c r="AA246" s="310"/>
      <c r="AC246" s="310"/>
      <c r="AD246" s="310"/>
    </row>
    <row r="247" spans="23:30">
      <c r="W247" s="310"/>
      <c r="X247" s="310"/>
      <c r="Z247" s="310"/>
      <c r="AA247" s="310"/>
      <c r="AC247" s="310"/>
      <c r="AD247" s="310"/>
    </row>
    <row r="248" spans="23:30">
      <c r="W248" s="310"/>
      <c r="X248" s="310"/>
      <c r="Z248" s="310"/>
      <c r="AA248" s="310"/>
      <c r="AC248" s="310"/>
      <c r="AD248" s="310"/>
    </row>
    <row r="249" spans="23:30">
      <c r="W249" s="310"/>
      <c r="X249" s="310"/>
      <c r="Z249" s="310"/>
      <c r="AA249" s="310"/>
      <c r="AC249" s="310"/>
      <c r="AD249" s="310"/>
    </row>
    <row r="250" spans="23:30">
      <c r="W250" s="310"/>
      <c r="X250" s="310"/>
      <c r="Z250" s="310"/>
      <c r="AA250" s="310"/>
      <c r="AC250" s="310"/>
      <c r="AD250" s="310"/>
    </row>
    <row r="251" spans="23:30">
      <c r="W251" s="310"/>
      <c r="X251" s="310"/>
      <c r="Z251" s="310"/>
      <c r="AA251" s="310"/>
      <c r="AC251" s="310"/>
      <c r="AD251" s="310"/>
    </row>
    <row r="252" spans="23:30">
      <c r="W252" s="310"/>
      <c r="X252" s="310"/>
      <c r="Z252" s="310"/>
      <c r="AA252" s="310"/>
      <c r="AC252" s="310"/>
      <c r="AD252" s="310"/>
    </row>
    <row r="253" spans="23:30">
      <c r="W253" s="310"/>
      <c r="X253" s="310"/>
      <c r="Z253" s="310"/>
      <c r="AA253" s="310"/>
      <c r="AC253" s="310"/>
      <c r="AD253" s="310"/>
    </row>
    <row r="254" spans="23:30">
      <c r="W254" s="310"/>
      <c r="X254" s="310"/>
      <c r="Z254" s="310"/>
      <c r="AA254" s="310"/>
      <c r="AC254" s="310"/>
      <c r="AD254" s="310"/>
    </row>
    <row r="255" spans="23:30">
      <c r="W255" s="310"/>
      <c r="X255" s="310"/>
      <c r="Z255" s="310"/>
      <c r="AA255" s="310"/>
      <c r="AC255" s="310"/>
      <c r="AD255" s="310"/>
    </row>
    <row r="256" spans="23:30">
      <c r="W256" s="310"/>
      <c r="X256" s="310"/>
      <c r="Z256" s="310"/>
      <c r="AA256" s="310"/>
      <c r="AC256" s="310"/>
      <c r="AD256" s="310"/>
    </row>
    <row r="257" spans="23:30">
      <c r="W257" s="310"/>
      <c r="X257" s="310"/>
      <c r="Z257" s="310"/>
      <c r="AA257" s="310"/>
      <c r="AC257" s="310"/>
      <c r="AD257" s="310"/>
    </row>
    <row r="258" spans="23:30">
      <c r="W258" s="310"/>
      <c r="X258" s="310"/>
      <c r="Z258" s="310"/>
      <c r="AA258" s="310"/>
      <c r="AC258" s="310"/>
      <c r="AD258" s="310"/>
    </row>
    <row r="259" spans="23:30">
      <c r="W259" s="310"/>
      <c r="X259" s="310"/>
      <c r="Z259" s="310"/>
      <c r="AA259" s="310"/>
      <c r="AC259" s="310"/>
      <c r="AD259" s="310"/>
    </row>
    <row r="260" spans="23:30">
      <c r="W260" s="310"/>
      <c r="X260" s="310"/>
      <c r="Z260" s="310"/>
      <c r="AA260" s="310"/>
      <c r="AC260" s="310"/>
      <c r="AD260" s="310"/>
    </row>
    <row r="261" spans="23:30">
      <c r="W261" s="310"/>
      <c r="X261" s="310"/>
      <c r="Z261" s="310"/>
      <c r="AA261" s="310"/>
      <c r="AC261" s="310"/>
      <c r="AD261" s="310"/>
    </row>
    <row r="262" spans="23:30">
      <c r="W262" s="310"/>
      <c r="X262" s="310"/>
      <c r="Z262" s="310"/>
      <c r="AA262" s="310"/>
      <c r="AC262" s="310"/>
      <c r="AD262" s="310"/>
    </row>
    <row r="263" spans="23:30">
      <c r="W263" s="310"/>
      <c r="X263" s="310"/>
      <c r="Z263" s="310"/>
      <c r="AA263" s="310"/>
      <c r="AC263" s="310"/>
      <c r="AD263" s="310"/>
    </row>
    <row r="264" spans="23:30">
      <c r="W264" s="310"/>
      <c r="X264" s="310"/>
      <c r="Z264" s="310"/>
      <c r="AA264" s="310"/>
      <c r="AC264" s="310"/>
      <c r="AD264" s="310"/>
    </row>
    <row r="265" spans="23:30">
      <c r="W265" s="310"/>
      <c r="X265" s="310"/>
      <c r="Z265" s="310"/>
      <c r="AA265" s="310"/>
      <c r="AC265" s="310"/>
      <c r="AD265" s="310"/>
    </row>
    <row r="266" spans="23:30">
      <c r="W266" s="310"/>
      <c r="X266" s="310"/>
      <c r="Z266" s="310"/>
      <c r="AA266" s="310"/>
      <c r="AC266" s="310"/>
      <c r="AD266" s="310"/>
    </row>
    <row r="267" spans="23:30">
      <c r="W267" s="310"/>
      <c r="X267" s="310"/>
      <c r="Z267" s="310"/>
      <c r="AA267" s="310"/>
      <c r="AC267" s="310"/>
      <c r="AD267" s="310"/>
    </row>
    <row r="268" spans="23:30">
      <c r="W268" s="310"/>
      <c r="X268" s="310"/>
      <c r="Z268" s="310"/>
      <c r="AA268" s="310"/>
      <c r="AC268" s="310"/>
      <c r="AD268" s="310"/>
    </row>
    <row r="269" spans="23:30">
      <c r="W269" s="310"/>
      <c r="X269" s="310"/>
      <c r="Z269" s="310"/>
      <c r="AA269" s="310"/>
      <c r="AC269" s="310"/>
      <c r="AD269" s="310"/>
    </row>
    <row r="270" spans="23:30">
      <c r="W270" s="310"/>
      <c r="X270" s="310"/>
      <c r="Z270" s="310"/>
      <c r="AA270" s="310"/>
      <c r="AC270" s="310"/>
      <c r="AD270" s="310"/>
    </row>
    <row r="271" spans="23:30">
      <c r="W271" s="310"/>
      <c r="X271" s="310"/>
      <c r="Z271" s="310"/>
      <c r="AA271" s="310"/>
      <c r="AC271" s="310"/>
      <c r="AD271" s="310"/>
    </row>
    <row r="272" spans="23:30">
      <c r="W272" s="310"/>
      <c r="X272" s="310"/>
      <c r="Z272" s="310"/>
      <c r="AA272" s="310"/>
      <c r="AC272" s="310"/>
      <c r="AD272" s="310"/>
    </row>
    <row r="273" spans="23:30">
      <c r="W273" s="310"/>
      <c r="X273" s="310"/>
      <c r="Z273" s="310"/>
      <c r="AA273" s="310"/>
      <c r="AC273" s="310"/>
      <c r="AD273" s="310"/>
    </row>
    <row r="274" spans="23:30">
      <c r="W274" s="310"/>
      <c r="X274" s="310"/>
      <c r="Z274" s="310"/>
      <c r="AA274" s="310"/>
      <c r="AC274" s="310"/>
      <c r="AD274" s="310"/>
    </row>
    <row r="275" spans="23:30">
      <c r="W275" s="310"/>
      <c r="X275" s="310"/>
      <c r="Z275" s="310"/>
      <c r="AA275" s="310"/>
      <c r="AC275" s="310"/>
      <c r="AD275" s="310"/>
    </row>
    <row r="276" spans="23:30">
      <c r="W276" s="310"/>
      <c r="X276" s="310"/>
      <c r="Z276" s="310"/>
      <c r="AA276" s="310"/>
      <c r="AC276" s="310"/>
      <c r="AD276" s="310"/>
    </row>
    <row r="277" spans="23:30">
      <c r="W277" s="310"/>
      <c r="X277" s="310"/>
      <c r="Z277" s="310"/>
      <c r="AA277" s="310"/>
      <c r="AC277" s="310"/>
      <c r="AD277" s="310"/>
    </row>
    <row r="278" spans="23:30">
      <c r="W278" s="310"/>
      <c r="X278" s="310"/>
      <c r="Z278" s="310"/>
      <c r="AA278" s="310"/>
      <c r="AC278" s="310"/>
      <c r="AD278" s="310"/>
    </row>
    <row r="279" spans="23:30">
      <c r="W279" s="310"/>
      <c r="X279" s="310"/>
      <c r="Z279" s="310"/>
      <c r="AA279" s="310"/>
      <c r="AC279" s="310"/>
      <c r="AD279" s="310"/>
    </row>
    <row r="280" spans="23:30">
      <c r="W280" s="310"/>
      <c r="X280" s="310"/>
      <c r="Z280" s="310"/>
      <c r="AA280" s="310"/>
      <c r="AC280" s="310"/>
      <c r="AD280" s="310"/>
    </row>
    <row r="281" spans="23:30">
      <c r="W281" s="310"/>
      <c r="X281" s="310"/>
      <c r="Z281" s="310"/>
      <c r="AA281" s="310"/>
      <c r="AC281" s="310"/>
      <c r="AD281" s="310"/>
    </row>
    <row r="282" spans="23:30">
      <c r="W282" s="310"/>
      <c r="X282" s="310"/>
      <c r="Z282" s="310"/>
      <c r="AA282" s="310"/>
      <c r="AC282" s="310"/>
      <c r="AD282" s="310"/>
    </row>
    <row r="283" spans="23:30">
      <c r="W283" s="310"/>
      <c r="X283" s="310"/>
      <c r="Z283" s="310"/>
      <c r="AA283" s="310"/>
      <c r="AC283" s="310"/>
      <c r="AD283" s="310"/>
    </row>
    <row r="284" spans="23:30">
      <c r="W284" s="310"/>
      <c r="X284" s="310"/>
      <c r="Z284" s="310"/>
      <c r="AA284" s="310"/>
      <c r="AC284" s="310"/>
      <c r="AD284" s="310"/>
    </row>
    <row r="285" spans="23:30">
      <c r="W285" s="310"/>
      <c r="X285" s="310"/>
      <c r="Z285" s="310"/>
      <c r="AA285" s="310"/>
      <c r="AC285" s="310"/>
      <c r="AD285" s="310"/>
    </row>
    <row r="286" spans="23:30">
      <c r="W286" s="310"/>
      <c r="X286" s="310"/>
      <c r="Z286" s="310"/>
      <c r="AA286" s="310"/>
      <c r="AC286" s="310"/>
      <c r="AD286" s="310"/>
    </row>
    <row r="287" spans="23:30">
      <c r="W287" s="310"/>
      <c r="X287" s="310"/>
      <c r="Z287" s="310"/>
      <c r="AA287" s="310"/>
      <c r="AC287" s="310"/>
      <c r="AD287" s="310"/>
    </row>
    <row r="288" spans="23:30">
      <c r="W288" s="310"/>
      <c r="X288" s="310"/>
      <c r="Z288" s="310"/>
      <c r="AA288" s="310"/>
      <c r="AC288" s="310"/>
      <c r="AD288" s="310"/>
    </row>
    <row r="289" spans="23:30">
      <c r="W289" s="310"/>
      <c r="X289" s="310"/>
      <c r="Z289" s="310"/>
      <c r="AA289" s="310"/>
      <c r="AC289" s="310"/>
      <c r="AD289" s="310"/>
    </row>
    <row r="290" spans="23:30">
      <c r="W290" s="310"/>
      <c r="X290" s="310"/>
      <c r="Z290" s="310"/>
      <c r="AA290" s="310"/>
      <c r="AC290" s="310"/>
      <c r="AD290" s="310"/>
    </row>
    <row r="291" spans="23:30">
      <c r="W291" s="310"/>
      <c r="X291" s="310"/>
      <c r="Z291" s="310"/>
      <c r="AA291" s="310"/>
      <c r="AC291" s="310"/>
      <c r="AD291" s="310"/>
    </row>
    <row r="292" spans="23:30">
      <c r="W292" s="310"/>
      <c r="X292" s="310"/>
      <c r="Z292" s="310"/>
      <c r="AA292" s="310"/>
      <c r="AC292" s="310"/>
      <c r="AD292" s="310"/>
    </row>
    <row r="293" spans="23:30">
      <c r="W293" s="310"/>
      <c r="X293" s="310"/>
      <c r="Z293" s="310"/>
      <c r="AA293" s="310"/>
      <c r="AC293" s="310"/>
      <c r="AD293" s="310"/>
    </row>
    <row r="294" spans="23:30">
      <c r="W294" s="310"/>
      <c r="X294" s="310"/>
      <c r="Z294" s="310"/>
      <c r="AA294" s="310"/>
      <c r="AC294" s="310"/>
      <c r="AD294" s="310"/>
    </row>
    <row r="295" spans="23:30">
      <c r="W295" s="310"/>
      <c r="X295" s="310"/>
      <c r="Z295" s="310"/>
      <c r="AA295" s="310"/>
      <c r="AC295" s="310"/>
      <c r="AD295" s="310"/>
    </row>
    <row r="296" spans="23:30">
      <c r="W296" s="310"/>
      <c r="X296" s="310"/>
      <c r="Z296" s="310"/>
      <c r="AA296" s="310"/>
      <c r="AC296" s="310"/>
      <c r="AD296" s="310"/>
    </row>
    <row r="297" spans="23:30">
      <c r="W297" s="310"/>
      <c r="X297" s="310"/>
      <c r="Z297" s="310"/>
      <c r="AA297" s="310"/>
      <c r="AC297" s="310"/>
      <c r="AD297" s="310"/>
    </row>
    <row r="298" spans="23:30">
      <c r="W298" s="310"/>
      <c r="X298" s="310"/>
      <c r="Z298" s="310"/>
      <c r="AA298" s="310"/>
      <c r="AC298" s="310"/>
      <c r="AD298" s="310"/>
    </row>
    <row r="299" spans="23:30">
      <c r="W299" s="310"/>
      <c r="X299" s="310"/>
      <c r="Z299" s="310"/>
      <c r="AA299" s="310"/>
      <c r="AC299" s="310"/>
      <c r="AD299" s="310"/>
    </row>
    <row r="300" spans="23:30">
      <c r="W300" s="310"/>
      <c r="X300" s="310"/>
      <c r="Z300" s="310"/>
      <c r="AA300" s="310"/>
      <c r="AC300" s="310"/>
      <c r="AD300" s="310"/>
    </row>
    <row r="301" spans="23:30">
      <c r="W301" s="310"/>
      <c r="X301" s="310"/>
      <c r="Z301" s="310"/>
      <c r="AA301" s="310"/>
      <c r="AC301" s="310"/>
      <c r="AD301" s="310"/>
    </row>
    <row r="302" spans="23:30">
      <c r="W302" s="310"/>
      <c r="X302" s="310"/>
      <c r="Z302" s="310"/>
      <c r="AA302" s="310"/>
      <c r="AC302" s="310"/>
      <c r="AD302" s="310"/>
    </row>
    <row r="303" spans="23:30">
      <c r="W303" s="310"/>
      <c r="X303" s="310"/>
      <c r="Z303" s="310"/>
      <c r="AA303" s="310"/>
      <c r="AC303" s="310"/>
      <c r="AD303" s="310"/>
    </row>
    <row r="304" spans="23:30">
      <c r="W304" s="310"/>
      <c r="X304" s="310"/>
      <c r="Z304" s="310"/>
      <c r="AA304" s="310"/>
      <c r="AC304" s="310"/>
      <c r="AD304" s="310"/>
    </row>
    <row r="305" spans="23:30">
      <c r="W305" s="310"/>
      <c r="X305" s="310"/>
      <c r="Z305" s="310"/>
      <c r="AA305" s="310"/>
      <c r="AC305" s="310"/>
      <c r="AD305" s="310"/>
    </row>
    <row r="306" spans="23:30">
      <c r="W306" s="310"/>
      <c r="X306" s="310"/>
      <c r="Z306" s="310"/>
      <c r="AA306" s="310"/>
      <c r="AC306" s="310"/>
      <c r="AD306" s="310"/>
    </row>
    <row r="307" spans="23:30">
      <c r="W307" s="310"/>
      <c r="X307" s="310"/>
      <c r="Z307" s="310"/>
      <c r="AA307" s="310"/>
      <c r="AC307" s="310"/>
      <c r="AD307" s="310"/>
    </row>
    <row r="308" spans="23:30">
      <c r="W308" s="310"/>
      <c r="X308" s="310"/>
      <c r="Z308" s="310"/>
      <c r="AA308" s="310"/>
      <c r="AC308" s="310"/>
      <c r="AD308" s="310"/>
    </row>
    <row r="309" spans="23:30">
      <c r="W309" s="310"/>
      <c r="X309" s="310"/>
      <c r="Z309" s="310"/>
      <c r="AA309" s="310"/>
      <c r="AC309" s="310"/>
      <c r="AD309" s="310"/>
    </row>
    <row r="310" spans="23:30">
      <c r="W310" s="310"/>
      <c r="X310" s="310"/>
      <c r="Z310" s="310"/>
      <c r="AA310" s="310"/>
      <c r="AC310" s="310"/>
      <c r="AD310" s="310"/>
    </row>
    <row r="311" spans="23:30">
      <c r="W311" s="310"/>
      <c r="X311" s="310"/>
      <c r="Z311" s="310"/>
      <c r="AA311" s="310"/>
      <c r="AC311" s="310"/>
      <c r="AD311" s="310"/>
    </row>
    <row r="312" spans="23:30">
      <c r="W312" s="310"/>
      <c r="X312" s="310"/>
      <c r="Z312" s="310"/>
      <c r="AA312" s="310"/>
      <c r="AC312" s="310"/>
      <c r="AD312" s="310"/>
    </row>
    <row r="313" spans="23:30">
      <c r="W313" s="310"/>
      <c r="X313" s="310"/>
      <c r="Z313" s="310"/>
      <c r="AA313" s="310"/>
      <c r="AC313" s="310"/>
      <c r="AD313" s="310"/>
    </row>
    <row r="314" spans="23:30">
      <c r="W314" s="310"/>
      <c r="X314" s="310"/>
      <c r="Z314" s="310"/>
      <c r="AA314" s="310"/>
      <c r="AC314" s="310"/>
      <c r="AD314" s="310"/>
    </row>
    <row r="315" spans="23:30">
      <c r="W315" s="310"/>
      <c r="X315" s="310"/>
      <c r="Z315" s="310"/>
      <c r="AA315" s="310"/>
      <c r="AC315" s="310"/>
      <c r="AD315" s="310"/>
    </row>
    <row r="316" spans="23:30">
      <c r="W316" s="310"/>
      <c r="X316" s="310"/>
      <c r="Z316" s="310"/>
      <c r="AA316" s="310"/>
      <c r="AC316" s="310"/>
      <c r="AD316" s="310"/>
    </row>
    <row r="317" spans="23:30">
      <c r="W317" s="310"/>
      <c r="X317" s="310"/>
      <c r="Z317" s="310"/>
      <c r="AA317" s="310"/>
      <c r="AC317" s="310"/>
      <c r="AD317" s="310"/>
    </row>
    <row r="318" spans="23:30">
      <c r="W318" s="310"/>
      <c r="X318" s="310"/>
      <c r="Z318" s="310"/>
      <c r="AA318" s="310"/>
      <c r="AC318" s="310"/>
      <c r="AD318" s="310"/>
    </row>
    <row r="319" spans="23:30">
      <c r="W319" s="310"/>
      <c r="X319" s="310"/>
      <c r="Z319" s="310"/>
      <c r="AA319" s="310"/>
      <c r="AC319" s="310"/>
      <c r="AD319" s="310"/>
    </row>
    <row r="320" spans="23:30">
      <c r="W320" s="310"/>
      <c r="X320" s="310"/>
      <c r="Z320" s="310"/>
      <c r="AA320" s="310"/>
      <c r="AC320" s="310"/>
      <c r="AD320" s="310"/>
    </row>
    <row r="321" spans="23:30">
      <c r="W321" s="310"/>
      <c r="X321" s="310"/>
      <c r="Z321" s="310"/>
      <c r="AA321" s="310"/>
      <c r="AC321" s="310"/>
      <c r="AD321" s="310"/>
    </row>
    <row r="322" spans="23:30">
      <c r="W322" s="310"/>
      <c r="X322" s="310"/>
      <c r="Z322" s="310"/>
      <c r="AA322" s="310"/>
      <c r="AC322" s="310"/>
      <c r="AD322" s="310"/>
    </row>
    <row r="323" spans="23:30">
      <c r="W323" s="310"/>
      <c r="X323" s="310"/>
      <c r="Z323" s="310"/>
      <c r="AA323" s="310"/>
      <c r="AC323" s="310"/>
      <c r="AD323" s="310"/>
    </row>
    <row r="324" spans="23:30">
      <c r="W324" s="310"/>
      <c r="X324" s="310"/>
      <c r="Z324" s="310"/>
      <c r="AA324" s="310"/>
      <c r="AC324" s="310"/>
      <c r="AD324" s="310"/>
    </row>
    <row r="325" spans="23:30">
      <c r="W325" s="310"/>
      <c r="X325" s="310"/>
      <c r="Z325" s="310"/>
      <c r="AA325" s="310"/>
      <c r="AC325" s="310"/>
      <c r="AD325" s="310"/>
    </row>
    <row r="326" spans="23:30">
      <c r="W326" s="310"/>
      <c r="X326" s="310"/>
      <c r="Z326" s="310"/>
      <c r="AA326" s="310"/>
      <c r="AC326" s="310"/>
      <c r="AD326" s="310"/>
    </row>
    <row r="327" spans="23:30">
      <c r="W327" s="310"/>
      <c r="X327" s="310"/>
      <c r="Z327" s="310"/>
      <c r="AA327" s="310"/>
      <c r="AC327" s="310"/>
      <c r="AD327" s="310"/>
    </row>
    <row r="328" spans="23:30">
      <c r="W328" s="310"/>
      <c r="X328" s="310"/>
      <c r="Z328" s="310"/>
      <c r="AA328" s="310"/>
      <c r="AC328" s="310"/>
      <c r="AD328" s="310"/>
    </row>
    <row r="329" spans="23:30">
      <c r="W329" s="310"/>
      <c r="X329" s="310"/>
      <c r="Z329" s="310"/>
      <c r="AA329" s="310"/>
      <c r="AC329" s="310"/>
      <c r="AD329" s="310"/>
    </row>
    <row r="330" spans="23:30">
      <c r="W330" s="310"/>
      <c r="X330" s="310"/>
      <c r="Z330" s="310"/>
      <c r="AA330" s="310"/>
      <c r="AC330" s="310"/>
      <c r="AD330" s="310"/>
    </row>
    <row r="331" spans="23:30">
      <c r="W331" s="310"/>
      <c r="X331" s="310"/>
      <c r="Z331" s="310"/>
      <c r="AA331" s="310"/>
      <c r="AC331" s="310"/>
      <c r="AD331" s="310"/>
    </row>
    <row r="332" spans="23:30">
      <c r="W332" s="310"/>
      <c r="X332" s="310"/>
      <c r="Z332" s="310"/>
      <c r="AA332" s="310"/>
      <c r="AC332" s="310"/>
      <c r="AD332" s="310"/>
    </row>
    <row r="333" spans="23:30">
      <c r="W333" s="310"/>
      <c r="X333" s="310"/>
      <c r="Z333" s="310"/>
      <c r="AA333" s="310"/>
      <c r="AC333" s="310"/>
      <c r="AD333" s="310"/>
    </row>
    <row r="334" spans="23:30">
      <c r="W334" s="310"/>
      <c r="X334" s="310"/>
      <c r="Z334" s="310"/>
      <c r="AA334" s="310"/>
      <c r="AC334" s="310"/>
      <c r="AD334" s="310"/>
    </row>
    <row r="335" spans="23:30">
      <c r="W335" s="310"/>
      <c r="X335" s="310"/>
      <c r="Z335" s="310"/>
      <c r="AA335" s="310"/>
      <c r="AC335" s="310"/>
      <c r="AD335" s="310"/>
    </row>
    <row r="336" spans="23:30">
      <c r="W336" s="310"/>
      <c r="X336" s="310"/>
      <c r="Z336" s="310"/>
      <c r="AA336" s="310"/>
      <c r="AC336" s="310"/>
      <c r="AD336" s="310"/>
    </row>
    <row r="337" spans="23:30">
      <c r="W337" s="310"/>
      <c r="X337" s="310"/>
      <c r="Z337" s="310"/>
      <c r="AA337" s="310"/>
      <c r="AC337" s="310"/>
      <c r="AD337" s="310"/>
    </row>
    <row r="338" spans="23:30">
      <c r="W338" s="310"/>
      <c r="X338" s="310"/>
      <c r="Z338" s="310"/>
      <c r="AA338" s="310"/>
      <c r="AC338" s="310"/>
      <c r="AD338" s="310"/>
    </row>
    <row r="339" spans="23:30">
      <c r="W339" s="310"/>
      <c r="X339" s="310"/>
      <c r="Z339" s="310"/>
      <c r="AA339" s="310"/>
      <c r="AC339" s="310"/>
      <c r="AD339" s="310"/>
    </row>
    <row r="340" spans="23:30">
      <c r="W340" s="310"/>
      <c r="X340" s="310"/>
      <c r="Z340" s="310"/>
      <c r="AA340" s="310"/>
      <c r="AC340" s="310"/>
      <c r="AD340" s="310"/>
    </row>
    <row r="341" spans="23:30">
      <c r="W341" s="310"/>
      <c r="X341" s="310"/>
      <c r="Z341" s="310"/>
      <c r="AA341" s="310"/>
      <c r="AC341" s="310"/>
      <c r="AD341" s="310"/>
    </row>
    <row r="342" spans="23:30">
      <c r="W342" s="310"/>
      <c r="X342" s="310"/>
      <c r="Z342" s="310"/>
      <c r="AA342" s="310"/>
      <c r="AC342" s="310"/>
      <c r="AD342" s="310"/>
    </row>
    <row r="343" spans="23:30">
      <c r="W343" s="310"/>
      <c r="X343" s="310"/>
      <c r="Z343" s="310"/>
      <c r="AA343" s="310"/>
      <c r="AC343" s="310"/>
      <c r="AD343" s="310"/>
    </row>
    <row r="344" spans="23:30">
      <c r="W344" s="310"/>
      <c r="X344" s="310"/>
      <c r="Z344" s="310"/>
      <c r="AA344" s="310"/>
      <c r="AC344" s="310"/>
      <c r="AD344" s="310"/>
    </row>
    <row r="345" spans="23:30">
      <c r="W345" s="310"/>
      <c r="X345" s="310"/>
      <c r="Z345" s="310"/>
      <c r="AA345" s="310"/>
      <c r="AC345" s="310"/>
      <c r="AD345" s="310"/>
    </row>
    <row r="346" spans="23:30">
      <c r="W346" s="310"/>
      <c r="X346" s="310"/>
      <c r="Z346" s="310"/>
      <c r="AA346" s="310"/>
      <c r="AC346" s="310"/>
      <c r="AD346" s="310"/>
    </row>
    <row r="347" spans="23:30">
      <c r="W347" s="310"/>
      <c r="X347" s="310"/>
      <c r="Z347" s="310"/>
      <c r="AA347" s="310"/>
      <c r="AC347" s="310"/>
      <c r="AD347" s="310"/>
    </row>
    <row r="348" spans="23:30">
      <c r="W348" s="310"/>
      <c r="X348" s="310"/>
      <c r="Z348" s="310"/>
      <c r="AA348" s="310"/>
      <c r="AC348" s="310"/>
      <c r="AD348" s="310"/>
    </row>
    <row r="349" spans="23:30">
      <c r="W349" s="310"/>
      <c r="X349" s="310"/>
      <c r="Z349" s="310"/>
      <c r="AA349" s="310"/>
      <c r="AC349" s="310"/>
      <c r="AD349" s="310"/>
    </row>
    <row r="350" spans="23:30">
      <c r="W350" s="310"/>
      <c r="X350" s="310"/>
      <c r="Z350" s="310"/>
      <c r="AA350" s="310"/>
      <c r="AC350" s="310"/>
      <c r="AD350" s="310"/>
    </row>
    <row r="351" spans="23:30">
      <c r="W351" s="310"/>
      <c r="X351" s="310"/>
      <c r="Z351" s="310"/>
      <c r="AA351" s="310"/>
      <c r="AC351" s="310"/>
      <c r="AD351" s="310"/>
    </row>
    <row r="352" spans="23:30">
      <c r="W352" s="310"/>
      <c r="X352" s="310"/>
      <c r="Z352" s="310"/>
      <c r="AA352" s="310"/>
      <c r="AC352" s="310"/>
      <c r="AD352" s="310"/>
    </row>
    <row r="353" spans="23:30">
      <c r="W353" s="310"/>
      <c r="X353" s="310"/>
      <c r="Z353" s="310"/>
      <c r="AA353" s="310"/>
      <c r="AC353" s="310"/>
      <c r="AD353" s="310"/>
    </row>
    <row r="354" spans="23:30">
      <c r="W354" s="310"/>
      <c r="X354" s="310"/>
      <c r="Z354" s="310"/>
      <c r="AA354" s="310"/>
      <c r="AC354" s="310"/>
      <c r="AD354" s="310"/>
    </row>
    <row r="355" spans="23:30">
      <c r="W355" s="310"/>
      <c r="X355" s="310"/>
      <c r="Z355" s="310"/>
      <c r="AA355" s="310"/>
      <c r="AC355" s="310"/>
      <c r="AD355" s="310"/>
    </row>
    <row r="356" spans="23:30">
      <c r="W356" s="310"/>
      <c r="X356" s="310"/>
      <c r="Z356" s="310"/>
      <c r="AA356" s="310"/>
      <c r="AC356" s="310"/>
      <c r="AD356" s="310"/>
    </row>
    <row r="357" spans="23:30">
      <c r="W357" s="310"/>
      <c r="X357" s="310"/>
      <c r="Z357" s="310"/>
      <c r="AA357" s="310"/>
      <c r="AC357" s="310"/>
      <c r="AD357" s="310"/>
    </row>
    <row r="358" spans="23:30">
      <c r="W358" s="310"/>
      <c r="X358" s="310"/>
      <c r="Z358" s="310"/>
      <c r="AA358" s="310"/>
      <c r="AC358" s="310"/>
      <c r="AD358" s="310"/>
    </row>
    <row r="359" spans="23:30">
      <c r="W359" s="310"/>
      <c r="X359" s="310"/>
      <c r="Z359" s="310"/>
      <c r="AA359" s="310"/>
      <c r="AC359" s="310"/>
      <c r="AD359" s="310"/>
    </row>
    <row r="360" spans="23:30">
      <c r="W360" s="310"/>
      <c r="X360" s="310"/>
      <c r="Z360" s="310"/>
      <c r="AA360" s="310"/>
      <c r="AC360" s="310"/>
      <c r="AD360" s="310"/>
    </row>
    <row r="361" spans="23:30">
      <c r="W361" s="310"/>
      <c r="X361" s="310"/>
      <c r="Z361" s="310"/>
      <c r="AA361" s="310"/>
      <c r="AC361" s="310"/>
      <c r="AD361" s="310"/>
    </row>
    <row r="362" spans="23:30">
      <c r="W362" s="310"/>
      <c r="X362" s="310"/>
      <c r="Z362" s="310"/>
      <c r="AA362" s="310"/>
      <c r="AC362" s="310"/>
      <c r="AD362" s="310"/>
    </row>
    <row r="363" spans="23:30">
      <c r="W363" s="310"/>
      <c r="X363" s="310"/>
      <c r="Z363" s="310"/>
      <c r="AA363" s="310"/>
      <c r="AC363" s="310"/>
      <c r="AD363" s="310"/>
    </row>
    <row r="364" spans="23:30">
      <c r="W364" s="310"/>
      <c r="X364" s="310"/>
      <c r="Z364" s="310"/>
      <c r="AA364" s="310"/>
      <c r="AC364" s="310"/>
      <c r="AD364" s="310"/>
    </row>
    <row r="365" spans="23:30">
      <c r="W365" s="310"/>
      <c r="X365" s="310"/>
      <c r="Z365" s="310"/>
      <c r="AA365" s="310"/>
      <c r="AC365" s="310"/>
      <c r="AD365" s="310"/>
    </row>
    <row r="366" spans="23:30">
      <c r="W366" s="310"/>
      <c r="X366" s="310"/>
      <c r="Z366" s="310"/>
      <c r="AA366" s="310"/>
      <c r="AC366" s="310"/>
      <c r="AD366" s="310"/>
    </row>
    <row r="367" spans="23:30">
      <c r="W367" s="310"/>
      <c r="X367" s="310"/>
      <c r="Z367" s="310"/>
      <c r="AA367" s="310"/>
      <c r="AC367" s="310"/>
      <c r="AD367" s="310"/>
    </row>
    <row r="368" spans="23:30">
      <c r="W368" s="310"/>
      <c r="X368" s="310"/>
      <c r="Z368" s="310"/>
      <c r="AA368" s="310"/>
      <c r="AC368" s="310"/>
      <c r="AD368" s="310"/>
    </row>
    <row r="369" spans="23:30">
      <c r="W369" s="310"/>
      <c r="X369" s="310"/>
      <c r="Z369" s="310"/>
      <c r="AA369" s="310"/>
      <c r="AC369" s="310"/>
      <c r="AD369" s="310"/>
    </row>
    <row r="370" spans="23:30">
      <c r="W370" s="310"/>
      <c r="X370" s="310"/>
      <c r="Z370" s="310"/>
      <c r="AA370" s="310"/>
      <c r="AC370" s="310"/>
      <c r="AD370" s="310"/>
    </row>
    <row r="371" spans="23:30">
      <c r="W371" s="310"/>
      <c r="X371" s="310"/>
      <c r="Z371" s="310"/>
      <c r="AA371" s="310"/>
      <c r="AC371" s="310"/>
      <c r="AD371" s="310"/>
    </row>
    <row r="372" spans="23:30">
      <c r="W372" s="310"/>
      <c r="X372" s="310"/>
      <c r="Z372" s="310"/>
      <c r="AA372" s="310"/>
      <c r="AC372" s="310"/>
      <c r="AD372" s="310"/>
    </row>
    <row r="373" spans="23:30">
      <c r="W373" s="310"/>
      <c r="X373" s="310"/>
      <c r="Z373" s="310"/>
      <c r="AA373" s="310"/>
      <c r="AC373" s="310"/>
      <c r="AD373" s="310"/>
    </row>
    <row r="374" spans="23:30">
      <c r="W374" s="310"/>
      <c r="X374" s="310"/>
      <c r="Z374" s="310"/>
      <c r="AA374" s="310"/>
      <c r="AC374" s="310"/>
      <c r="AD374" s="310"/>
    </row>
    <row r="375" spans="23:30">
      <c r="W375" s="310"/>
      <c r="X375" s="310"/>
      <c r="Z375" s="310"/>
      <c r="AA375" s="310"/>
      <c r="AC375" s="310"/>
      <c r="AD375" s="310"/>
    </row>
    <row r="376" spans="23:30">
      <c r="W376" s="310"/>
      <c r="X376" s="310"/>
      <c r="Z376" s="310"/>
      <c r="AA376" s="310"/>
      <c r="AC376" s="310"/>
      <c r="AD376" s="310"/>
    </row>
    <row r="377" spans="23:30">
      <c r="W377" s="310"/>
      <c r="X377" s="310"/>
      <c r="Z377" s="310"/>
      <c r="AA377" s="310"/>
      <c r="AC377" s="310"/>
      <c r="AD377" s="310"/>
    </row>
    <row r="378" spans="23:30">
      <c r="W378" s="310"/>
      <c r="X378" s="310"/>
      <c r="Z378" s="310"/>
      <c r="AA378" s="310"/>
      <c r="AC378" s="310"/>
      <c r="AD378" s="310"/>
    </row>
    <row r="379" spans="23:30">
      <c r="W379" s="310"/>
      <c r="X379" s="310"/>
      <c r="Z379" s="310"/>
      <c r="AA379" s="310"/>
      <c r="AC379" s="310"/>
      <c r="AD379" s="310"/>
    </row>
    <row r="380" spans="23:30">
      <c r="W380" s="310"/>
      <c r="X380" s="310"/>
      <c r="Z380" s="310"/>
      <c r="AA380" s="310"/>
      <c r="AC380" s="310"/>
      <c r="AD380" s="310"/>
    </row>
    <row r="381" spans="23:30">
      <c r="W381" s="310"/>
      <c r="X381" s="310"/>
      <c r="Z381" s="310"/>
      <c r="AA381" s="310"/>
      <c r="AC381" s="310"/>
      <c r="AD381" s="310"/>
    </row>
    <row r="382" spans="23:30">
      <c r="W382" s="310"/>
      <c r="X382" s="310"/>
      <c r="Z382" s="310"/>
      <c r="AA382" s="310"/>
      <c r="AC382" s="310"/>
      <c r="AD382" s="310"/>
    </row>
    <row r="383" spans="23:30">
      <c r="W383" s="310"/>
      <c r="X383" s="310"/>
      <c r="Z383" s="310"/>
      <c r="AA383" s="310"/>
      <c r="AC383" s="310"/>
      <c r="AD383" s="310"/>
    </row>
    <row r="384" spans="23:30">
      <c r="W384" s="310"/>
      <c r="X384" s="310"/>
      <c r="Z384" s="310"/>
      <c r="AA384" s="310"/>
      <c r="AC384" s="310"/>
      <c r="AD384" s="310"/>
    </row>
    <row r="385" spans="23:30">
      <c r="W385" s="310"/>
      <c r="X385" s="310"/>
      <c r="Z385" s="310"/>
      <c r="AA385" s="310"/>
      <c r="AC385" s="310"/>
      <c r="AD385" s="310"/>
    </row>
    <row r="386" spans="23:30">
      <c r="W386" s="310"/>
      <c r="X386" s="310"/>
      <c r="Z386" s="310"/>
      <c r="AA386" s="310"/>
      <c r="AC386" s="310"/>
      <c r="AD386" s="310"/>
    </row>
    <row r="387" spans="23:30">
      <c r="W387" s="310"/>
      <c r="X387" s="310"/>
      <c r="Z387" s="310"/>
      <c r="AA387" s="310"/>
      <c r="AC387" s="310"/>
      <c r="AD387" s="310"/>
    </row>
    <row r="388" spans="23:30">
      <c r="W388" s="310"/>
      <c r="X388" s="310"/>
      <c r="Z388" s="310"/>
      <c r="AA388" s="310"/>
      <c r="AC388" s="310"/>
      <c r="AD388" s="310"/>
    </row>
    <row r="389" spans="23:30">
      <c r="W389" s="310"/>
      <c r="X389" s="310"/>
      <c r="Z389" s="310"/>
      <c r="AA389" s="310"/>
      <c r="AC389" s="310"/>
      <c r="AD389" s="310"/>
    </row>
    <row r="390" spans="23:30">
      <c r="W390" s="310"/>
      <c r="X390" s="310"/>
      <c r="Z390" s="310"/>
      <c r="AA390" s="310"/>
      <c r="AC390" s="310"/>
      <c r="AD390" s="310"/>
    </row>
    <row r="391" spans="23:30">
      <c r="W391" s="310"/>
      <c r="X391" s="310"/>
      <c r="Z391" s="310"/>
      <c r="AA391" s="310"/>
      <c r="AC391" s="310"/>
      <c r="AD391" s="310"/>
    </row>
    <row r="392" spans="23:30">
      <c r="W392" s="310"/>
      <c r="X392" s="310"/>
      <c r="Z392" s="310"/>
      <c r="AA392" s="310"/>
      <c r="AC392" s="310"/>
      <c r="AD392" s="310"/>
    </row>
    <row r="393" spans="23:30">
      <c r="W393" s="310"/>
      <c r="X393" s="310"/>
      <c r="Z393" s="310"/>
      <c r="AA393" s="310"/>
      <c r="AC393" s="310"/>
      <c r="AD393" s="310"/>
    </row>
    <row r="394" spans="23:30">
      <c r="W394" s="310"/>
      <c r="X394" s="310"/>
      <c r="Z394" s="310"/>
      <c r="AA394" s="310"/>
      <c r="AC394" s="310"/>
      <c r="AD394" s="310"/>
    </row>
    <row r="395" spans="23:30">
      <c r="W395" s="310"/>
      <c r="X395" s="310"/>
      <c r="Z395" s="310"/>
      <c r="AA395" s="310"/>
      <c r="AC395" s="310"/>
      <c r="AD395" s="310"/>
    </row>
    <row r="396" spans="23:30">
      <c r="W396" s="310"/>
      <c r="X396" s="310"/>
      <c r="Z396" s="310"/>
      <c r="AA396" s="310"/>
      <c r="AC396" s="310"/>
      <c r="AD396" s="310"/>
    </row>
    <row r="397" spans="23:30">
      <c r="W397" s="310"/>
      <c r="X397" s="310"/>
      <c r="Z397" s="310"/>
      <c r="AA397" s="310"/>
      <c r="AC397" s="310"/>
      <c r="AD397" s="310"/>
    </row>
    <row r="398" spans="23:30">
      <c r="W398" s="310"/>
      <c r="X398" s="310"/>
      <c r="Z398" s="310"/>
      <c r="AA398" s="310"/>
      <c r="AC398" s="310"/>
      <c r="AD398" s="310"/>
    </row>
    <row r="399" spans="23:30">
      <c r="W399" s="310"/>
      <c r="X399" s="310"/>
      <c r="Z399" s="310"/>
      <c r="AA399" s="310"/>
      <c r="AC399" s="310"/>
      <c r="AD399" s="310"/>
    </row>
    <row r="400" spans="23:30">
      <c r="W400" s="310"/>
      <c r="X400" s="310"/>
      <c r="Z400" s="310"/>
      <c r="AA400" s="310"/>
      <c r="AC400" s="310"/>
      <c r="AD400" s="310"/>
    </row>
    <row r="401" spans="23:30">
      <c r="W401" s="310"/>
      <c r="X401" s="310"/>
      <c r="Z401" s="310"/>
      <c r="AA401" s="310"/>
      <c r="AC401" s="310"/>
      <c r="AD401" s="310"/>
    </row>
    <row r="402" spans="23:30">
      <c r="W402" s="310"/>
      <c r="X402" s="310"/>
      <c r="Z402" s="310"/>
      <c r="AA402" s="310"/>
      <c r="AC402" s="310"/>
      <c r="AD402" s="310"/>
    </row>
    <row r="403" spans="23:30">
      <c r="W403" s="310"/>
      <c r="X403" s="310"/>
      <c r="Z403" s="310"/>
      <c r="AA403" s="310"/>
      <c r="AC403" s="310"/>
      <c r="AD403" s="310"/>
    </row>
    <row r="404" spans="23:30">
      <c r="W404" s="310"/>
      <c r="X404" s="310"/>
      <c r="Z404" s="310"/>
      <c r="AA404" s="310"/>
      <c r="AC404" s="310"/>
      <c r="AD404" s="310"/>
    </row>
    <row r="405" spans="23:30">
      <c r="W405" s="310"/>
      <c r="X405" s="310"/>
      <c r="Z405" s="310"/>
      <c r="AA405" s="310"/>
      <c r="AC405" s="310"/>
      <c r="AD405" s="310"/>
    </row>
    <row r="406" spans="23:30">
      <c r="W406" s="310"/>
      <c r="X406" s="310"/>
      <c r="Z406" s="310"/>
      <c r="AA406" s="310"/>
      <c r="AC406" s="310"/>
      <c r="AD406" s="310"/>
    </row>
    <row r="407" spans="23:30">
      <c r="W407" s="310"/>
      <c r="X407" s="310"/>
      <c r="Z407" s="310"/>
      <c r="AA407" s="310"/>
      <c r="AC407" s="310"/>
      <c r="AD407" s="310"/>
    </row>
    <row r="408" spans="23:30">
      <c r="W408" s="310"/>
      <c r="X408" s="310"/>
      <c r="Z408" s="310"/>
      <c r="AA408" s="310"/>
      <c r="AC408" s="310"/>
      <c r="AD408" s="310"/>
    </row>
    <row r="409" spans="23:30">
      <c r="W409" s="310"/>
      <c r="X409" s="310"/>
      <c r="Z409" s="310"/>
      <c r="AA409" s="310"/>
      <c r="AC409" s="310"/>
      <c r="AD409" s="310"/>
    </row>
    <row r="410" spans="23:30">
      <c r="W410" s="310"/>
      <c r="X410" s="310"/>
      <c r="Z410" s="310"/>
      <c r="AA410" s="310"/>
      <c r="AC410" s="310"/>
      <c r="AD410" s="310"/>
    </row>
    <row r="411" spans="23:30">
      <c r="W411" s="310"/>
      <c r="X411" s="310"/>
      <c r="Z411" s="310"/>
      <c r="AA411" s="310"/>
      <c r="AC411" s="310"/>
      <c r="AD411" s="310"/>
    </row>
    <row r="412" spans="23:30">
      <c r="W412" s="310"/>
      <c r="X412" s="310"/>
      <c r="Z412" s="310"/>
      <c r="AA412" s="310"/>
      <c r="AC412" s="310"/>
      <c r="AD412" s="310"/>
    </row>
    <row r="413" spans="23:30">
      <c r="W413" s="310"/>
      <c r="X413" s="310"/>
      <c r="Z413" s="310"/>
      <c r="AA413" s="310"/>
      <c r="AC413" s="310"/>
      <c r="AD413" s="310"/>
    </row>
    <row r="414" spans="23:30">
      <c r="W414" s="310"/>
      <c r="X414" s="310"/>
      <c r="Z414" s="310"/>
      <c r="AA414" s="310"/>
      <c r="AC414" s="310"/>
      <c r="AD414" s="310"/>
    </row>
    <row r="415" spans="23:30">
      <c r="W415" s="310"/>
      <c r="X415" s="310"/>
      <c r="Z415" s="310"/>
      <c r="AA415" s="310"/>
      <c r="AC415" s="310"/>
      <c r="AD415" s="310"/>
    </row>
    <row r="416" spans="23:30">
      <c r="W416" s="310"/>
      <c r="X416" s="310"/>
      <c r="Z416" s="310"/>
      <c r="AA416" s="310"/>
      <c r="AC416" s="310"/>
      <c r="AD416" s="310"/>
    </row>
    <row r="417" spans="23:30">
      <c r="W417" s="310"/>
      <c r="X417" s="310"/>
      <c r="Z417" s="310"/>
      <c r="AA417" s="310"/>
      <c r="AC417" s="310"/>
      <c r="AD417" s="310"/>
    </row>
    <row r="418" spans="23:30">
      <c r="W418" s="310"/>
      <c r="X418" s="310"/>
      <c r="Z418" s="310"/>
      <c r="AA418" s="310"/>
      <c r="AC418" s="310"/>
      <c r="AD418" s="310"/>
    </row>
    <row r="419" spans="23:30">
      <c r="W419" s="310"/>
      <c r="X419" s="310"/>
      <c r="Z419" s="310"/>
      <c r="AA419" s="310"/>
      <c r="AC419" s="310"/>
      <c r="AD419" s="310"/>
    </row>
    <row r="420" spans="23:30">
      <c r="W420" s="310"/>
      <c r="X420" s="310"/>
      <c r="Z420" s="310"/>
      <c r="AA420" s="310"/>
      <c r="AC420" s="310"/>
      <c r="AD420" s="310"/>
    </row>
    <row r="421" spans="23:30">
      <c r="W421" s="310"/>
      <c r="X421" s="310"/>
      <c r="Z421" s="310"/>
      <c r="AA421" s="310"/>
      <c r="AC421" s="310"/>
      <c r="AD421" s="310"/>
    </row>
    <row r="422" spans="23:30">
      <c r="W422" s="310"/>
      <c r="X422" s="310"/>
      <c r="Z422" s="310"/>
      <c r="AA422" s="310"/>
      <c r="AC422" s="310"/>
      <c r="AD422" s="310"/>
    </row>
    <row r="423" spans="23:30">
      <c r="W423" s="310"/>
      <c r="X423" s="310"/>
      <c r="Z423" s="310"/>
      <c r="AA423" s="310"/>
      <c r="AC423" s="310"/>
      <c r="AD423" s="310"/>
    </row>
    <row r="424" spans="23:30">
      <c r="W424" s="310"/>
      <c r="X424" s="310"/>
      <c r="Z424" s="310"/>
      <c r="AA424" s="310"/>
      <c r="AC424" s="310"/>
      <c r="AD424" s="310"/>
    </row>
    <row r="425" spans="23:30">
      <c r="W425" s="310"/>
      <c r="X425" s="310"/>
      <c r="Z425" s="310"/>
      <c r="AA425" s="310"/>
      <c r="AC425" s="310"/>
      <c r="AD425" s="310"/>
    </row>
    <row r="426" spans="23:30">
      <c r="W426" s="310"/>
      <c r="X426" s="310"/>
      <c r="Z426" s="310"/>
      <c r="AA426" s="310"/>
      <c r="AC426" s="310"/>
      <c r="AD426" s="310"/>
    </row>
    <row r="427" spans="23:30">
      <c r="W427" s="310"/>
      <c r="X427" s="310"/>
      <c r="Z427" s="310"/>
      <c r="AA427" s="310"/>
      <c r="AC427" s="310"/>
      <c r="AD427" s="310"/>
    </row>
    <row r="428" spans="23:30">
      <c r="W428" s="310"/>
      <c r="X428" s="310"/>
      <c r="Z428" s="310"/>
      <c r="AA428" s="310"/>
      <c r="AC428" s="310"/>
      <c r="AD428" s="310"/>
    </row>
    <row r="429" spans="23:30">
      <c r="W429" s="310"/>
      <c r="X429" s="310"/>
      <c r="Z429" s="310"/>
      <c r="AA429" s="310"/>
      <c r="AC429" s="310"/>
      <c r="AD429" s="310"/>
    </row>
    <row r="430" spans="23:30">
      <c r="W430" s="310"/>
      <c r="X430" s="310"/>
      <c r="Z430" s="310"/>
      <c r="AA430" s="310"/>
      <c r="AC430" s="310"/>
      <c r="AD430" s="310"/>
    </row>
    <row r="431" spans="23:30">
      <c r="W431" s="310"/>
      <c r="X431" s="310"/>
      <c r="Z431" s="310"/>
      <c r="AA431" s="310"/>
      <c r="AC431" s="310"/>
      <c r="AD431" s="310"/>
    </row>
    <row r="432" spans="23:30">
      <c r="W432" s="310"/>
      <c r="X432" s="310"/>
      <c r="Z432" s="310"/>
      <c r="AA432" s="310"/>
      <c r="AC432" s="310"/>
      <c r="AD432" s="310"/>
    </row>
    <row r="433" spans="23:30">
      <c r="W433" s="310"/>
      <c r="X433" s="310"/>
      <c r="Z433" s="310"/>
      <c r="AA433" s="310"/>
      <c r="AC433" s="310"/>
      <c r="AD433" s="310"/>
    </row>
    <row r="434" spans="23:30">
      <c r="W434" s="310"/>
      <c r="X434" s="310"/>
      <c r="Z434" s="310"/>
      <c r="AA434" s="310"/>
      <c r="AC434" s="310"/>
      <c r="AD434" s="310"/>
    </row>
    <row r="435" spans="23:30">
      <c r="W435" s="310"/>
      <c r="X435" s="310"/>
      <c r="Z435" s="310"/>
      <c r="AA435" s="310"/>
      <c r="AC435" s="310"/>
      <c r="AD435" s="310"/>
    </row>
    <row r="436" spans="23:30">
      <c r="W436" s="310"/>
      <c r="X436" s="310"/>
      <c r="Z436" s="310"/>
      <c r="AA436" s="310"/>
      <c r="AC436" s="310"/>
      <c r="AD436" s="310"/>
    </row>
    <row r="437" spans="23:30">
      <c r="W437" s="310"/>
      <c r="X437" s="310"/>
      <c r="Z437" s="310"/>
      <c r="AA437" s="310"/>
      <c r="AC437" s="310"/>
      <c r="AD437" s="310"/>
    </row>
    <row r="438" spans="23:30">
      <c r="W438" s="310"/>
      <c r="X438" s="310"/>
      <c r="Z438" s="310"/>
      <c r="AA438" s="310"/>
      <c r="AC438" s="310"/>
      <c r="AD438" s="310"/>
    </row>
    <row r="439" spans="23:30">
      <c r="W439" s="310"/>
      <c r="X439" s="310"/>
      <c r="Z439" s="310"/>
      <c r="AA439" s="310"/>
      <c r="AC439" s="310"/>
      <c r="AD439" s="310"/>
    </row>
    <row r="440" spans="23:30">
      <c r="W440" s="310"/>
      <c r="X440" s="310"/>
      <c r="Z440" s="310"/>
      <c r="AA440" s="310"/>
      <c r="AC440" s="310"/>
      <c r="AD440" s="310"/>
    </row>
    <row r="441" spans="23:30">
      <c r="W441" s="310"/>
      <c r="X441" s="310"/>
      <c r="Z441" s="310"/>
      <c r="AA441" s="310"/>
      <c r="AC441" s="310"/>
      <c r="AD441" s="310"/>
    </row>
    <row r="442" spans="23:30">
      <c r="W442" s="310"/>
      <c r="X442" s="310"/>
      <c r="Z442" s="310"/>
      <c r="AA442" s="310"/>
      <c r="AC442" s="310"/>
      <c r="AD442" s="310"/>
    </row>
    <row r="443" spans="23:30">
      <c r="W443" s="310"/>
      <c r="X443" s="310"/>
      <c r="Z443" s="310"/>
      <c r="AA443" s="310"/>
      <c r="AC443" s="310"/>
      <c r="AD443" s="310"/>
    </row>
    <row r="444" spans="23:30">
      <c r="W444" s="310"/>
      <c r="X444" s="310"/>
      <c r="Z444" s="310"/>
      <c r="AA444" s="310"/>
      <c r="AC444" s="310"/>
      <c r="AD444" s="310"/>
    </row>
    <row r="445" spans="23:30">
      <c r="W445" s="310"/>
      <c r="X445" s="310"/>
      <c r="Z445" s="310"/>
      <c r="AA445" s="310"/>
      <c r="AC445" s="310"/>
      <c r="AD445" s="310"/>
    </row>
    <row r="446" spans="23:30">
      <c r="W446" s="310"/>
      <c r="X446" s="310"/>
      <c r="Z446" s="310"/>
      <c r="AA446" s="310"/>
      <c r="AC446" s="310"/>
      <c r="AD446" s="310"/>
    </row>
    <row r="447" spans="23:30">
      <c r="W447" s="310"/>
      <c r="X447" s="310"/>
      <c r="Z447" s="310"/>
      <c r="AA447" s="310"/>
      <c r="AC447" s="310"/>
      <c r="AD447" s="310"/>
    </row>
    <row r="448" spans="23:30">
      <c r="W448" s="310"/>
      <c r="X448" s="310"/>
      <c r="Z448" s="310"/>
      <c r="AA448" s="310"/>
      <c r="AC448" s="310"/>
      <c r="AD448" s="310"/>
    </row>
    <row r="449" spans="23:30">
      <c r="W449" s="310"/>
      <c r="X449" s="310"/>
      <c r="Z449" s="310"/>
      <c r="AA449" s="310"/>
      <c r="AC449" s="310"/>
      <c r="AD449" s="310"/>
    </row>
    <row r="450" spans="23:30">
      <c r="W450" s="310"/>
      <c r="X450" s="310"/>
      <c r="Z450" s="310"/>
      <c r="AA450" s="310"/>
      <c r="AC450" s="310"/>
      <c r="AD450" s="310"/>
    </row>
    <row r="451" spans="23:30">
      <c r="W451" s="310"/>
      <c r="X451" s="310"/>
      <c r="Z451" s="310"/>
      <c r="AA451" s="310"/>
      <c r="AC451" s="310"/>
      <c r="AD451" s="310"/>
    </row>
    <row r="452" spans="23:30">
      <c r="W452" s="310"/>
      <c r="X452" s="310"/>
      <c r="Z452" s="310"/>
      <c r="AA452" s="310"/>
      <c r="AC452" s="310"/>
      <c r="AD452" s="310"/>
    </row>
    <row r="453" spans="23:30">
      <c r="W453" s="310"/>
      <c r="X453" s="310"/>
      <c r="Z453" s="310"/>
      <c r="AA453" s="310"/>
      <c r="AC453" s="310"/>
      <c r="AD453" s="310"/>
    </row>
    <row r="454" spans="23:30">
      <c r="W454" s="310"/>
      <c r="X454" s="310"/>
      <c r="Z454" s="310"/>
      <c r="AA454" s="310"/>
      <c r="AC454" s="310"/>
      <c r="AD454" s="310"/>
    </row>
    <row r="455" spans="23:30">
      <c r="W455" s="310"/>
      <c r="X455" s="310"/>
      <c r="Z455" s="310"/>
      <c r="AA455" s="310"/>
      <c r="AC455" s="310"/>
      <c r="AD455" s="310"/>
    </row>
    <row r="456" spans="23:30">
      <c r="W456" s="310"/>
      <c r="X456" s="310"/>
      <c r="Z456" s="310"/>
      <c r="AA456" s="310"/>
      <c r="AC456" s="310"/>
      <c r="AD456" s="310"/>
    </row>
    <row r="457" spans="23:30">
      <c r="W457" s="310"/>
      <c r="X457" s="310"/>
      <c r="Z457" s="310"/>
      <c r="AA457" s="310"/>
      <c r="AC457" s="310"/>
      <c r="AD457" s="310"/>
    </row>
    <row r="458" spans="23:30">
      <c r="W458" s="310"/>
      <c r="X458" s="310"/>
      <c r="Z458" s="310"/>
      <c r="AA458" s="310"/>
      <c r="AC458" s="310"/>
      <c r="AD458" s="310"/>
    </row>
    <row r="459" spans="23:30">
      <c r="W459" s="310"/>
      <c r="X459" s="310"/>
      <c r="Z459" s="310"/>
      <c r="AA459" s="310"/>
      <c r="AC459" s="310"/>
      <c r="AD459" s="310"/>
    </row>
    <row r="460" spans="23:30">
      <c r="W460" s="310"/>
      <c r="X460" s="310"/>
      <c r="Z460" s="310"/>
      <c r="AA460" s="310"/>
      <c r="AC460" s="310"/>
      <c r="AD460" s="310"/>
    </row>
    <row r="461" spans="23:30">
      <c r="W461" s="310"/>
      <c r="X461" s="310"/>
      <c r="Z461" s="310"/>
      <c r="AA461" s="310"/>
      <c r="AC461" s="310"/>
      <c r="AD461" s="310"/>
    </row>
    <row r="462" spans="23:30">
      <c r="W462" s="310"/>
      <c r="X462" s="310"/>
      <c r="Z462" s="310"/>
      <c r="AA462" s="310"/>
      <c r="AC462" s="310"/>
      <c r="AD462" s="310"/>
    </row>
    <row r="463" spans="23:30">
      <c r="W463" s="310"/>
      <c r="X463" s="310"/>
      <c r="Z463" s="310"/>
      <c r="AA463" s="310"/>
      <c r="AC463" s="310"/>
      <c r="AD463" s="310"/>
    </row>
    <row r="464" spans="23:30">
      <c r="W464" s="310"/>
      <c r="X464" s="310"/>
      <c r="Z464" s="310"/>
      <c r="AA464" s="310"/>
      <c r="AC464" s="310"/>
      <c r="AD464" s="310"/>
    </row>
    <row r="465" spans="23:30">
      <c r="W465" s="310"/>
      <c r="X465" s="310"/>
      <c r="Z465" s="310"/>
      <c r="AA465" s="310"/>
      <c r="AC465" s="310"/>
      <c r="AD465" s="310"/>
    </row>
    <row r="466" spans="23:30">
      <c r="W466" s="310"/>
      <c r="X466" s="310"/>
      <c r="Z466" s="310"/>
      <c r="AA466" s="310"/>
      <c r="AC466" s="310"/>
      <c r="AD466" s="310"/>
    </row>
    <row r="467" spans="23:30">
      <c r="W467" s="310"/>
      <c r="X467" s="310"/>
      <c r="Z467" s="310"/>
      <c r="AA467" s="310"/>
      <c r="AC467" s="310"/>
      <c r="AD467" s="310"/>
    </row>
    <row r="468" spans="23:30">
      <c r="W468" s="310"/>
      <c r="X468" s="310"/>
      <c r="Z468" s="310"/>
      <c r="AA468" s="310"/>
      <c r="AC468" s="310"/>
      <c r="AD468" s="310"/>
    </row>
    <row r="469" spans="23:30">
      <c r="W469" s="310"/>
      <c r="X469" s="310"/>
      <c r="Z469" s="310"/>
      <c r="AA469" s="310"/>
      <c r="AC469" s="310"/>
      <c r="AD469" s="310"/>
    </row>
    <row r="470" spans="23:30">
      <c r="W470" s="310"/>
      <c r="X470" s="310"/>
      <c r="Z470" s="310"/>
      <c r="AA470" s="310"/>
      <c r="AC470" s="310"/>
      <c r="AD470" s="310"/>
    </row>
    <row r="471" spans="23:30">
      <c r="W471" s="310"/>
      <c r="X471" s="310"/>
      <c r="Z471" s="310"/>
      <c r="AA471" s="310"/>
      <c r="AC471" s="310"/>
      <c r="AD471" s="310"/>
    </row>
    <row r="472" spans="23:30">
      <c r="W472" s="310"/>
      <c r="X472" s="310"/>
      <c r="Z472" s="310"/>
      <c r="AA472" s="310"/>
      <c r="AC472" s="310"/>
      <c r="AD472" s="310"/>
    </row>
    <row r="473" spans="23:30">
      <c r="W473" s="310"/>
      <c r="X473" s="310"/>
      <c r="Z473" s="310"/>
      <c r="AA473" s="310"/>
      <c r="AC473" s="310"/>
      <c r="AD473" s="310"/>
    </row>
    <row r="474" spans="23:30">
      <c r="W474" s="310"/>
      <c r="X474" s="310"/>
      <c r="Z474" s="310"/>
      <c r="AA474" s="310"/>
      <c r="AC474" s="310"/>
      <c r="AD474" s="310"/>
    </row>
    <row r="475" spans="23:30">
      <c r="W475" s="310"/>
      <c r="X475" s="310"/>
      <c r="Z475" s="310"/>
      <c r="AA475" s="310"/>
      <c r="AC475" s="310"/>
      <c r="AD475" s="310"/>
    </row>
    <row r="476" spans="23:30">
      <c r="W476" s="310"/>
      <c r="X476" s="310"/>
      <c r="Z476" s="310"/>
      <c r="AA476" s="310"/>
      <c r="AC476" s="310"/>
      <c r="AD476" s="310"/>
    </row>
    <row r="477" spans="23:30">
      <c r="W477" s="310"/>
      <c r="X477" s="310"/>
      <c r="Z477" s="310"/>
      <c r="AA477" s="310"/>
      <c r="AC477" s="310"/>
      <c r="AD477" s="310"/>
    </row>
    <row r="478" spans="23:30">
      <c r="W478" s="310"/>
      <c r="X478" s="310"/>
      <c r="Z478" s="310"/>
      <c r="AA478" s="310"/>
      <c r="AC478" s="310"/>
      <c r="AD478" s="310"/>
    </row>
    <row r="479" spans="23:30">
      <c r="W479" s="310"/>
      <c r="X479" s="310"/>
      <c r="Z479" s="310"/>
      <c r="AA479" s="310"/>
      <c r="AC479" s="310"/>
      <c r="AD479" s="310"/>
    </row>
    <row r="480" spans="23:30">
      <c r="W480" s="310"/>
      <c r="X480" s="310"/>
      <c r="Z480" s="310"/>
      <c r="AA480" s="310"/>
      <c r="AC480" s="310"/>
      <c r="AD480" s="310"/>
    </row>
    <row r="481" spans="23:30">
      <c r="W481" s="310"/>
      <c r="X481" s="310"/>
      <c r="Z481" s="310"/>
      <c r="AA481" s="310"/>
      <c r="AC481" s="310"/>
      <c r="AD481" s="310"/>
    </row>
    <row r="482" spans="23:30">
      <c r="W482" s="310"/>
      <c r="X482" s="310"/>
      <c r="Z482" s="310"/>
      <c r="AA482" s="310"/>
      <c r="AC482" s="310"/>
      <c r="AD482" s="310"/>
    </row>
    <row r="483" spans="23:30">
      <c r="W483" s="310"/>
      <c r="X483" s="310"/>
      <c r="Z483" s="310"/>
      <c r="AA483" s="310"/>
      <c r="AC483" s="310"/>
      <c r="AD483" s="310"/>
    </row>
    <row r="484" spans="23:30">
      <c r="W484" s="310"/>
      <c r="X484" s="310"/>
      <c r="Z484" s="310"/>
      <c r="AA484" s="310"/>
      <c r="AC484" s="310"/>
      <c r="AD484" s="310"/>
    </row>
    <row r="485" spans="23:30">
      <c r="W485" s="310"/>
      <c r="X485" s="310"/>
      <c r="Z485" s="310"/>
      <c r="AA485" s="310"/>
      <c r="AC485" s="310"/>
      <c r="AD485" s="310"/>
    </row>
    <row r="486" spans="23:30">
      <c r="W486" s="310"/>
      <c r="X486" s="310"/>
      <c r="Z486" s="310"/>
      <c r="AA486" s="310"/>
      <c r="AC486" s="310"/>
      <c r="AD486" s="310"/>
    </row>
    <row r="487" spans="23:30">
      <c r="W487" s="310"/>
      <c r="X487" s="310"/>
      <c r="Z487" s="310"/>
      <c r="AA487" s="310"/>
      <c r="AC487" s="310"/>
      <c r="AD487" s="310"/>
    </row>
    <row r="488" spans="23:30">
      <c r="W488" s="310"/>
      <c r="X488" s="310"/>
      <c r="Z488" s="310"/>
      <c r="AA488" s="310"/>
      <c r="AC488" s="310"/>
      <c r="AD488" s="310"/>
    </row>
    <row r="489" spans="23:30">
      <c r="W489" s="310"/>
      <c r="X489" s="310"/>
      <c r="Z489" s="310"/>
      <c r="AA489" s="310"/>
      <c r="AC489" s="310"/>
      <c r="AD489" s="310"/>
    </row>
    <row r="490" spans="23:30">
      <c r="W490" s="310"/>
      <c r="X490" s="310"/>
      <c r="Z490" s="310"/>
      <c r="AA490" s="310"/>
      <c r="AC490" s="310"/>
      <c r="AD490" s="310"/>
    </row>
    <row r="491" spans="23:30">
      <c r="W491" s="310"/>
      <c r="X491" s="310"/>
      <c r="Z491" s="310"/>
      <c r="AA491" s="310"/>
      <c r="AC491" s="310"/>
      <c r="AD491" s="310"/>
    </row>
    <row r="492" spans="23:30">
      <c r="W492" s="310"/>
      <c r="X492" s="310"/>
      <c r="Z492" s="310"/>
      <c r="AA492" s="310"/>
      <c r="AC492" s="310"/>
      <c r="AD492" s="310"/>
    </row>
    <row r="493" spans="23:30">
      <c r="W493" s="310"/>
      <c r="X493" s="310"/>
      <c r="Z493" s="310"/>
      <c r="AA493" s="310"/>
      <c r="AC493" s="310"/>
      <c r="AD493" s="310"/>
    </row>
    <row r="494" spans="23:30">
      <c r="W494" s="310"/>
      <c r="X494" s="310"/>
      <c r="Z494" s="310"/>
      <c r="AA494" s="310"/>
      <c r="AC494" s="310"/>
      <c r="AD494" s="310"/>
    </row>
    <row r="495" spans="23:30">
      <c r="W495" s="310"/>
      <c r="X495" s="310"/>
      <c r="Z495" s="310"/>
      <c r="AA495" s="310"/>
      <c r="AC495" s="310"/>
      <c r="AD495" s="310"/>
    </row>
    <row r="496" spans="23:30">
      <c r="W496" s="310"/>
      <c r="X496" s="310"/>
      <c r="Z496" s="310"/>
      <c r="AA496" s="310"/>
      <c r="AC496" s="310"/>
      <c r="AD496" s="310"/>
    </row>
    <row r="497" spans="23:30">
      <c r="W497" s="310"/>
      <c r="X497" s="310"/>
      <c r="Z497" s="310"/>
      <c r="AA497" s="310"/>
      <c r="AC497" s="310"/>
      <c r="AD497" s="310"/>
    </row>
    <row r="498" spans="23:30">
      <c r="W498" s="310"/>
      <c r="X498" s="310"/>
      <c r="Z498" s="310"/>
      <c r="AA498" s="310"/>
      <c r="AC498" s="310"/>
      <c r="AD498" s="310"/>
    </row>
    <row r="499" spans="23:30">
      <c r="W499" s="310"/>
      <c r="X499" s="310"/>
      <c r="Z499" s="310"/>
      <c r="AA499" s="310"/>
      <c r="AC499" s="310"/>
      <c r="AD499" s="310"/>
    </row>
    <row r="500" spans="23:30">
      <c r="W500" s="310"/>
      <c r="X500" s="310"/>
      <c r="Z500" s="310"/>
      <c r="AA500" s="310"/>
      <c r="AC500" s="310"/>
      <c r="AD500" s="310"/>
    </row>
    <row r="501" spans="23:30">
      <c r="W501" s="310"/>
      <c r="X501" s="310"/>
      <c r="Z501" s="310"/>
      <c r="AA501" s="310"/>
      <c r="AC501" s="310"/>
      <c r="AD501" s="310"/>
    </row>
    <row r="502" spans="23:30">
      <c r="W502" s="310"/>
      <c r="X502" s="310"/>
      <c r="Z502" s="310"/>
      <c r="AA502" s="310"/>
      <c r="AC502" s="310"/>
      <c r="AD502" s="310"/>
    </row>
    <row r="503" spans="23:30">
      <c r="W503" s="310"/>
      <c r="X503" s="310"/>
      <c r="Z503" s="310"/>
      <c r="AA503" s="310"/>
      <c r="AC503" s="310"/>
      <c r="AD503" s="310"/>
    </row>
    <row r="504" spans="23:30">
      <c r="W504" s="310"/>
      <c r="X504" s="310"/>
      <c r="Z504" s="310"/>
      <c r="AA504" s="310"/>
      <c r="AC504" s="310"/>
      <c r="AD504" s="310"/>
    </row>
    <row r="505" spans="23:30">
      <c r="W505" s="310"/>
      <c r="X505" s="310"/>
      <c r="Z505" s="310"/>
      <c r="AA505" s="310"/>
      <c r="AC505" s="310"/>
      <c r="AD505" s="310"/>
    </row>
    <row r="506" spans="23:30">
      <c r="W506" s="310"/>
      <c r="X506" s="310"/>
      <c r="Z506" s="310"/>
      <c r="AA506" s="310"/>
      <c r="AC506" s="310"/>
      <c r="AD506" s="310"/>
    </row>
    <row r="507" spans="23:30">
      <c r="W507" s="310"/>
      <c r="X507" s="310"/>
      <c r="Z507" s="310"/>
      <c r="AA507" s="310"/>
      <c r="AC507" s="310"/>
      <c r="AD507" s="310"/>
    </row>
    <row r="508" spans="23:30">
      <c r="W508" s="310"/>
      <c r="X508" s="310"/>
      <c r="Z508" s="310"/>
      <c r="AA508" s="310"/>
      <c r="AC508" s="310"/>
      <c r="AD508" s="310"/>
    </row>
    <row r="509" spans="23:30">
      <c r="W509" s="310"/>
      <c r="X509" s="310"/>
      <c r="Z509" s="310"/>
      <c r="AA509" s="310"/>
      <c r="AC509" s="310"/>
      <c r="AD509" s="310"/>
    </row>
    <row r="510" spans="23:30">
      <c r="W510" s="310"/>
      <c r="X510" s="310"/>
      <c r="Z510" s="310"/>
      <c r="AA510" s="310"/>
      <c r="AC510" s="310"/>
      <c r="AD510" s="310"/>
    </row>
    <row r="511" spans="23:30">
      <c r="W511" s="310"/>
      <c r="X511" s="310"/>
      <c r="Z511" s="310"/>
      <c r="AA511" s="310"/>
      <c r="AC511" s="310"/>
      <c r="AD511" s="310"/>
    </row>
    <row r="512" spans="23:30">
      <c r="W512" s="310"/>
      <c r="X512" s="310"/>
      <c r="Z512" s="310"/>
      <c r="AA512" s="310"/>
      <c r="AC512" s="310"/>
      <c r="AD512" s="310"/>
    </row>
    <row r="513" spans="23:30">
      <c r="W513" s="310"/>
      <c r="X513" s="310"/>
      <c r="Z513" s="310"/>
      <c r="AA513" s="310"/>
      <c r="AC513" s="310"/>
      <c r="AD513" s="310"/>
    </row>
    <row r="514" spans="23:30">
      <c r="W514" s="310"/>
      <c r="X514" s="310"/>
      <c r="Z514" s="310"/>
      <c r="AA514" s="310"/>
      <c r="AC514" s="310"/>
      <c r="AD514" s="310"/>
    </row>
    <row r="515" spans="23:30">
      <c r="W515" s="310"/>
      <c r="X515" s="310"/>
      <c r="Z515" s="310"/>
      <c r="AA515" s="310"/>
      <c r="AC515" s="310"/>
      <c r="AD515" s="310"/>
    </row>
    <row r="516" spans="23:30">
      <c r="W516" s="310"/>
      <c r="X516" s="310"/>
      <c r="Z516" s="310"/>
      <c r="AA516" s="310"/>
      <c r="AC516" s="310"/>
      <c r="AD516" s="310"/>
    </row>
    <row r="517" spans="23:30">
      <c r="W517" s="310"/>
      <c r="X517" s="310"/>
      <c r="Z517" s="310"/>
      <c r="AA517" s="310"/>
      <c r="AC517" s="310"/>
      <c r="AD517" s="310"/>
    </row>
    <row r="518" spans="23:30">
      <c r="W518" s="310"/>
      <c r="X518" s="310"/>
      <c r="Z518" s="310"/>
      <c r="AA518" s="310"/>
      <c r="AC518" s="310"/>
      <c r="AD518" s="310"/>
    </row>
    <row r="519" spans="23:30">
      <c r="W519" s="310"/>
      <c r="X519" s="310"/>
      <c r="Z519" s="310"/>
      <c r="AA519" s="310"/>
      <c r="AC519" s="310"/>
      <c r="AD519" s="310"/>
    </row>
    <row r="520" spans="23:30">
      <c r="W520" s="310"/>
      <c r="X520" s="310"/>
      <c r="Z520" s="310"/>
      <c r="AA520" s="310"/>
      <c r="AC520" s="310"/>
      <c r="AD520" s="310"/>
    </row>
    <row r="521" spans="23:30">
      <c r="W521" s="310"/>
      <c r="X521" s="310"/>
      <c r="Z521" s="310"/>
      <c r="AA521" s="310"/>
      <c r="AC521" s="310"/>
      <c r="AD521" s="310"/>
    </row>
    <row r="522" spans="23:30">
      <c r="W522" s="310"/>
      <c r="X522" s="310"/>
      <c r="Z522" s="310"/>
      <c r="AA522" s="310"/>
      <c r="AC522" s="310"/>
      <c r="AD522" s="310"/>
    </row>
    <row r="523" spans="23:30">
      <c r="W523" s="310"/>
      <c r="X523" s="310"/>
      <c r="Z523" s="310"/>
      <c r="AA523" s="310"/>
      <c r="AC523" s="310"/>
      <c r="AD523" s="310"/>
    </row>
    <row r="524" spans="23:30">
      <c r="W524" s="310"/>
      <c r="X524" s="310"/>
      <c r="Z524" s="310"/>
      <c r="AA524" s="310"/>
      <c r="AC524" s="310"/>
      <c r="AD524" s="310"/>
    </row>
    <row r="525" spans="23:30">
      <c r="W525" s="310"/>
      <c r="X525" s="310"/>
      <c r="Z525" s="310"/>
      <c r="AA525" s="310"/>
      <c r="AC525" s="310"/>
      <c r="AD525" s="310"/>
    </row>
    <row r="526" spans="23:30">
      <c r="W526" s="310"/>
      <c r="X526" s="310"/>
      <c r="Z526" s="310"/>
      <c r="AA526" s="310"/>
      <c r="AC526" s="310"/>
      <c r="AD526" s="310"/>
    </row>
    <row r="527" spans="23:30">
      <c r="W527" s="310"/>
      <c r="X527" s="310"/>
      <c r="Z527" s="310"/>
      <c r="AA527" s="310"/>
      <c r="AC527" s="310"/>
      <c r="AD527" s="310"/>
    </row>
    <row r="528" spans="23:30">
      <c r="W528" s="310"/>
      <c r="X528" s="310"/>
      <c r="Z528" s="310"/>
      <c r="AA528" s="310"/>
      <c r="AC528" s="310"/>
      <c r="AD528" s="310"/>
    </row>
    <row r="529" spans="23:30">
      <c r="W529" s="310"/>
      <c r="X529" s="310"/>
      <c r="Z529" s="310"/>
      <c r="AA529" s="310"/>
      <c r="AC529" s="310"/>
      <c r="AD529" s="310"/>
    </row>
    <row r="530" spans="23:30">
      <c r="W530" s="310"/>
      <c r="X530" s="310"/>
      <c r="Z530" s="310"/>
      <c r="AA530" s="310"/>
      <c r="AC530" s="310"/>
      <c r="AD530" s="310"/>
    </row>
    <row r="531" spans="23:30">
      <c r="W531" s="310"/>
      <c r="X531" s="310"/>
      <c r="Z531" s="310"/>
      <c r="AA531" s="310"/>
      <c r="AC531" s="310"/>
      <c r="AD531" s="310"/>
    </row>
    <row r="532" spans="23:30">
      <c r="W532" s="310"/>
      <c r="X532" s="310"/>
      <c r="Z532" s="310"/>
      <c r="AA532" s="310"/>
      <c r="AC532" s="310"/>
      <c r="AD532" s="310"/>
    </row>
    <row r="533" spans="23:30">
      <c r="W533" s="310"/>
      <c r="X533" s="310"/>
      <c r="Z533" s="310"/>
      <c r="AA533" s="310"/>
      <c r="AC533" s="310"/>
      <c r="AD533" s="310"/>
    </row>
    <row r="534" spans="23:30">
      <c r="W534" s="310"/>
      <c r="X534" s="310"/>
      <c r="Z534" s="310"/>
      <c r="AA534" s="310"/>
      <c r="AC534" s="310"/>
      <c r="AD534" s="310"/>
    </row>
    <row r="535" spans="23:30">
      <c r="W535" s="310"/>
      <c r="X535" s="310"/>
      <c r="Z535" s="310"/>
      <c r="AA535" s="310"/>
      <c r="AC535" s="310"/>
      <c r="AD535" s="310"/>
    </row>
    <row r="536" spans="23:30">
      <c r="W536" s="310"/>
      <c r="X536" s="310"/>
      <c r="Z536" s="310"/>
      <c r="AA536" s="310"/>
      <c r="AC536" s="310"/>
      <c r="AD536" s="310"/>
    </row>
    <row r="537" spans="23:30">
      <c r="W537" s="310"/>
      <c r="X537" s="310"/>
      <c r="Z537" s="310"/>
      <c r="AA537" s="310"/>
      <c r="AC537" s="310"/>
      <c r="AD537" s="310"/>
    </row>
    <row r="538" spans="23:30">
      <c r="W538" s="310"/>
      <c r="X538" s="310"/>
      <c r="Z538" s="310"/>
      <c r="AA538" s="310"/>
      <c r="AC538" s="310"/>
      <c r="AD538" s="310"/>
    </row>
    <row r="539" spans="23:30">
      <c r="W539" s="310"/>
      <c r="X539" s="310"/>
      <c r="Z539" s="310"/>
      <c r="AA539" s="310"/>
      <c r="AC539" s="310"/>
      <c r="AD539" s="310"/>
    </row>
    <row r="540" spans="23:30">
      <c r="W540" s="310"/>
      <c r="X540" s="310"/>
      <c r="Z540" s="310"/>
      <c r="AA540" s="310"/>
      <c r="AC540" s="310"/>
      <c r="AD540" s="310"/>
    </row>
    <row r="541" spans="23:30">
      <c r="W541" s="310"/>
      <c r="X541" s="310"/>
      <c r="Z541" s="310"/>
      <c r="AA541" s="310"/>
      <c r="AC541" s="310"/>
      <c r="AD541" s="310"/>
    </row>
    <row r="542" spans="23:30">
      <c r="W542" s="310"/>
      <c r="X542" s="310"/>
      <c r="Z542" s="310"/>
      <c r="AA542" s="310"/>
      <c r="AC542" s="310"/>
      <c r="AD542" s="310"/>
    </row>
    <row r="543" spans="23:30">
      <c r="W543" s="310"/>
      <c r="X543" s="310"/>
      <c r="Z543" s="310"/>
      <c r="AA543" s="310"/>
      <c r="AC543" s="310"/>
      <c r="AD543" s="310"/>
    </row>
    <row r="544" spans="23:30">
      <c r="W544" s="310"/>
      <c r="X544" s="310"/>
      <c r="Z544" s="310"/>
      <c r="AA544" s="310"/>
      <c r="AC544" s="310"/>
      <c r="AD544" s="310"/>
    </row>
    <row r="545" spans="23:30">
      <c r="W545" s="310"/>
      <c r="X545" s="310"/>
      <c r="Z545" s="310"/>
      <c r="AA545" s="310"/>
      <c r="AC545" s="310"/>
      <c r="AD545" s="310"/>
    </row>
    <row r="546" spans="23:30">
      <c r="W546" s="310"/>
      <c r="X546" s="310"/>
      <c r="Z546" s="310"/>
      <c r="AA546" s="310"/>
      <c r="AC546" s="310"/>
      <c r="AD546" s="310"/>
    </row>
    <row r="547" spans="23:30">
      <c r="W547" s="310"/>
      <c r="X547" s="310"/>
      <c r="Z547" s="310"/>
      <c r="AA547" s="310"/>
      <c r="AC547" s="310"/>
      <c r="AD547" s="310"/>
    </row>
    <row r="548" spans="23:30">
      <c r="W548" s="310"/>
      <c r="X548" s="310"/>
      <c r="Z548" s="310"/>
      <c r="AA548" s="310"/>
      <c r="AC548" s="310"/>
      <c r="AD548" s="310"/>
    </row>
    <row r="549" spans="23:30">
      <c r="W549" s="310"/>
      <c r="X549" s="310"/>
      <c r="Z549" s="310"/>
      <c r="AA549" s="310"/>
      <c r="AC549" s="310"/>
      <c r="AD549" s="310"/>
    </row>
    <row r="550" spans="23:30">
      <c r="W550" s="310"/>
      <c r="X550" s="310"/>
      <c r="Z550" s="310"/>
      <c r="AA550" s="310"/>
      <c r="AC550" s="310"/>
      <c r="AD550" s="310"/>
    </row>
    <row r="551" spans="23:30">
      <c r="W551" s="310"/>
      <c r="X551" s="310"/>
      <c r="Z551" s="310"/>
      <c r="AA551" s="310"/>
      <c r="AC551" s="310"/>
      <c r="AD551" s="310"/>
    </row>
    <row r="552" spans="23:30">
      <c r="W552" s="310"/>
      <c r="X552" s="310"/>
      <c r="Z552" s="310"/>
      <c r="AA552" s="310"/>
      <c r="AC552" s="310"/>
      <c r="AD552" s="310"/>
    </row>
    <row r="553" spans="23:30">
      <c r="W553" s="310"/>
      <c r="X553" s="310"/>
      <c r="Z553" s="310"/>
      <c r="AA553" s="310"/>
      <c r="AC553" s="310"/>
      <c r="AD553" s="310"/>
    </row>
    <row r="554" spans="23:30">
      <c r="W554" s="310"/>
      <c r="X554" s="310"/>
      <c r="Z554" s="310"/>
      <c r="AA554" s="310"/>
      <c r="AC554" s="310"/>
      <c r="AD554" s="310"/>
    </row>
    <row r="555" spans="23:30">
      <c r="W555" s="310"/>
      <c r="X555" s="310"/>
      <c r="Z555" s="310"/>
      <c r="AA555" s="310"/>
      <c r="AC555" s="310"/>
      <c r="AD555" s="310"/>
    </row>
    <row r="556" spans="23:30">
      <c r="W556" s="310"/>
      <c r="X556" s="310"/>
      <c r="Z556" s="310"/>
      <c r="AA556" s="310"/>
      <c r="AC556" s="310"/>
      <c r="AD556" s="310"/>
    </row>
    <row r="557" spans="23:30">
      <c r="W557" s="310"/>
      <c r="X557" s="310"/>
      <c r="Z557" s="310"/>
      <c r="AA557" s="310"/>
      <c r="AC557" s="310"/>
      <c r="AD557" s="310"/>
    </row>
    <row r="558" spans="23:30">
      <c r="W558" s="310"/>
      <c r="X558" s="310"/>
      <c r="Z558" s="310"/>
      <c r="AA558" s="310"/>
      <c r="AC558" s="310"/>
      <c r="AD558" s="310"/>
    </row>
    <row r="559" spans="23:30">
      <c r="W559" s="310"/>
      <c r="X559" s="310"/>
      <c r="Z559" s="310"/>
      <c r="AA559" s="310"/>
      <c r="AC559" s="310"/>
      <c r="AD559" s="310"/>
    </row>
    <row r="560" spans="23:30">
      <c r="W560" s="310"/>
      <c r="X560" s="310"/>
      <c r="Z560" s="310"/>
      <c r="AA560" s="310"/>
      <c r="AC560" s="310"/>
      <c r="AD560" s="310"/>
    </row>
    <row r="561" spans="23:30">
      <c r="W561" s="310"/>
      <c r="X561" s="310"/>
      <c r="Z561" s="310"/>
      <c r="AA561" s="310"/>
      <c r="AC561" s="310"/>
      <c r="AD561" s="310"/>
    </row>
  </sheetData>
  <mergeCells count="31">
    <mergeCell ref="F1:F3"/>
    <mergeCell ref="A1:A3"/>
    <mergeCell ref="B1:B3"/>
    <mergeCell ref="C1:C3"/>
    <mergeCell ref="D1:D3"/>
    <mergeCell ref="E1:E3"/>
    <mergeCell ref="AH1:AH3"/>
    <mergeCell ref="G2:G3"/>
    <mergeCell ref="H2:H3"/>
    <mergeCell ref="I2:I3"/>
    <mergeCell ref="J2:J3"/>
    <mergeCell ref="K2:M2"/>
    <mergeCell ref="AC2:AE2"/>
    <mergeCell ref="G1:J1"/>
    <mergeCell ref="K1:AE1"/>
    <mergeCell ref="AF1:AF3"/>
    <mergeCell ref="AG1:AG3"/>
    <mergeCell ref="N2:P2"/>
    <mergeCell ref="Q2:S2"/>
    <mergeCell ref="T2:V2"/>
    <mergeCell ref="W2:Y2"/>
    <mergeCell ref="Z2:AB2"/>
    <mergeCell ref="B134:F134"/>
    <mergeCell ref="C135:AH135"/>
    <mergeCell ref="A144:AH144"/>
    <mergeCell ref="A5:AH5"/>
    <mergeCell ref="B56:F56"/>
    <mergeCell ref="B57:F57"/>
    <mergeCell ref="A58:AH58"/>
    <mergeCell ref="B123:F123"/>
    <mergeCell ref="A124:AH124"/>
  </mergeCells>
  <dataValidations count="2">
    <dataValidation type="decimal" operator="greaterThan" showErrorMessage="1" errorTitle="შეცდომა" error="ჩაწერეთ რიცხვი" sqref="G136:G137 M136 M142">
      <formula1>0</formula1>
    </dataValidation>
    <dataValidation allowBlank="1" sqref="D136:D140"/>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ზუგდიდი</vt:lpstr>
      <vt:lpstr>აბაშა</vt:lpstr>
      <vt:lpstr>მარტვილი</vt:lpstr>
      <vt:lpstr>მესტია</vt:lpstr>
      <vt:lpstr>სენაკი</vt:lpstr>
      <vt:lpstr>ფოთი</vt:lpstr>
      <vt:lpstr>ჩხოროწყუ</vt:lpstr>
      <vt:lpstr>წალენჯიხა</vt:lpstr>
      <vt:lpstr>ხობი</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 Nadaraia</dc:creator>
  <cp:lastModifiedBy>Maka Pipia</cp:lastModifiedBy>
  <dcterms:created xsi:type="dcterms:W3CDTF">2019-02-13T11:14:58Z</dcterms:created>
  <dcterms:modified xsi:type="dcterms:W3CDTF">2019-02-13T12:56:48Z</dcterms:modified>
</cp:coreProperties>
</file>