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rac iyo\my dok\2018 წლის განკარგულებები\სამხარეო საკონსულტაციო საბჭო\ოქმები\ოქმი 3\"/>
    </mc:Choice>
  </mc:AlternateContent>
  <bookViews>
    <workbookView xWindow="0" yWindow="0" windowWidth="28800" windowHeight="12435" activeTab="8"/>
  </bookViews>
  <sheets>
    <sheet name="ხობი" sheetId="3" r:id="rId1"/>
    <sheet name="წალენჯიხა" sheetId="4" r:id="rId2"/>
    <sheet name="აბაშა" sheetId="19" r:id="rId3"/>
    <sheet name="ჩხოროწყუ" sheetId="5" r:id="rId4"/>
    <sheet name="ფოთი" sheetId="9" r:id="rId5"/>
    <sheet name="ზუგდიდი" sheetId="16" r:id="rId6"/>
    <sheet name="სენაკი" sheetId="8" r:id="rId7"/>
    <sheet name="მარტვილი" sheetId="12" r:id="rId8"/>
    <sheet name="მესტია" sheetId="21" r:id="rId9"/>
  </sheets>
  <externalReferences>
    <externalReference r:id="rId10"/>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1" i="21" l="1"/>
  <c r="H60" i="21"/>
  <c r="H59" i="21"/>
  <c r="H58" i="21"/>
  <c r="H57" i="21"/>
  <c r="S54" i="21"/>
  <c r="P54" i="21"/>
  <c r="M54" i="21"/>
  <c r="H54" i="21"/>
  <c r="AA26" i="21"/>
  <c r="Y26" i="21"/>
  <c r="V26" i="21"/>
  <c r="S26" i="21"/>
  <c r="P26" i="21"/>
  <c r="M26" i="21"/>
  <c r="H25" i="21"/>
  <c r="H24" i="21"/>
  <c r="H23" i="21"/>
  <c r="H20" i="21"/>
  <c r="H19" i="21"/>
  <c r="H8" i="21"/>
  <c r="G8" i="21" s="1"/>
  <c r="H7" i="21"/>
  <c r="G7" i="21" s="1"/>
  <c r="G26" i="21" s="1"/>
  <c r="H26" i="21" l="1"/>
  <c r="AB86" i="19" l="1"/>
  <c r="S86" i="19"/>
  <c r="M86" i="19"/>
  <c r="AE84" i="19"/>
  <c r="AE83" i="19"/>
  <c r="H82" i="19"/>
  <c r="G82" i="19"/>
  <c r="AE81" i="19"/>
  <c r="AE80" i="19"/>
  <c r="AE79" i="19"/>
  <c r="AE78" i="19"/>
  <c r="AE77" i="19"/>
  <c r="AE76" i="19"/>
  <c r="AE75" i="19"/>
  <c r="AE74" i="19"/>
  <c r="AE73" i="19"/>
  <c r="AE72" i="19"/>
  <c r="AE71" i="19"/>
  <c r="AE70" i="19"/>
  <c r="AE86" i="19" s="1"/>
  <c r="H69" i="19"/>
  <c r="G69" i="19"/>
  <c r="H68" i="19"/>
  <c r="G68" i="19"/>
  <c r="H67" i="19"/>
  <c r="G67" i="19"/>
  <c r="H66" i="19"/>
  <c r="G66" i="19"/>
  <c r="H65" i="19"/>
  <c r="G65" i="19"/>
  <c r="H64" i="19"/>
  <c r="G64" i="19"/>
  <c r="H63" i="19"/>
  <c r="G63" i="19"/>
  <c r="H62" i="19"/>
  <c r="G62" i="19"/>
  <c r="H61" i="19"/>
  <c r="G61" i="19"/>
  <c r="Y60" i="19"/>
  <c r="Y59" i="19"/>
  <c r="Y58" i="19"/>
  <c r="Y57" i="19"/>
  <c r="Y56" i="19"/>
  <c r="Y55" i="19"/>
  <c r="Y54" i="19"/>
  <c r="Y53" i="19"/>
  <c r="Y52" i="19"/>
  <c r="Y86" i="19" s="1"/>
  <c r="V51" i="19"/>
  <c r="V50" i="19"/>
  <c r="V49" i="19"/>
  <c r="V48" i="19"/>
  <c r="V47" i="19"/>
  <c r="V46" i="19"/>
  <c r="V45" i="19"/>
  <c r="V44" i="19"/>
  <c r="V43" i="19"/>
  <c r="V42" i="19"/>
  <c r="V41" i="19"/>
  <c r="V40" i="19"/>
  <c r="V39" i="19"/>
  <c r="V38" i="19"/>
  <c r="V37" i="19"/>
  <c r="V36" i="19"/>
  <c r="V35" i="19"/>
  <c r="V34" i="19"/>
  <c r="V33" i="19"/>
  <c r="V32" i="19"/>
  <c r="V86" i="19" s="1"/>
  <c r="S31" i="19"/>
  <c r="S30" i="19"/>
  <c r="S29" i="19"/>
  <c r="S28" i="19"/>
  <c r="S27" i="19"/>
  <c r="S26" i="19"/>
  <c r="S25" i="19"/>
  <c r="S24" i="19"/>
  <c r="S23" i="19"/>
  <c r="S22" i="19"/>
  <c r="S21" i="19"/>
  <c r="S20" i="19"/>
  <c r="S19" i="19"/>
  <c r="S18" i="19"/>
  <c r="S17" i="19"/>
  <c r="S16" i="19"/>
  <c r="S15" i="19"/>
  <c r="H14" i="19"/>
  <c r="G14" i="19" s="1"/>
  <c r="G13" i="19"/>
  <c r="H12" i="19"/>
  <c r="G12" i="19" s="1"/>
  <c r="H11" i="19"/>
  <c r="H86" i="19" s="1"/>
  <c r="G11" i="19" l="1"/>
  <c r="G86" i="19" s="1"/>
  <c r="P186" i="16"/>
  <c r="H186" i="16"/>
  <c r="G185" i="16"/>
  <c r="G184" i="16"/>
  <c r="G183" i="16"/>
  <c r="G182" i="16"/>
  <c r="G181" i="16"/>
  <c r="G180" i="16"/>
  <c r="G186" i="16" s="1"/>
  <c r="S176" i="16"/>
  <c r="P176" i="16"/>
  <c r="H176" i="16"/>
  <c r="G176" i="16"/>
  <c r="H175" i="16"/>
  <c r="P156" i="16"/>
  <c r="H156" i="16"/>
  <c r="G156" i="16"/>
  <c r="H152" i="16"/>
  <c r="G152" i="16"/>
  <c r="S151" i="16"/>
  <c r="S150" i="16"/>
  <c r="S149" i="16"/>
  <c r="S148" i="16"/>
  <c r="S147" i="16"/>
  <c r="S146" i="16"/>
  <c r="S145" i="16"/>
  <c r="S144" i="16"/>
  <c r="S143" i="16"/>
  <c r="S142" i="16"/>
  <c r="S141" i="16"/>
  <c r="S140" i="16"/>
  <c r="S139" i="16"/>
  <c r="S138" i="16"/>
  <c r="S137" i="16"/>
  <c r="S136" i="16"/>
  <c r="S135" i="16"/>
  <c r="S134" i="16"/>
  <c r="S133" i="16"/>
  <c r="S132" i="16"/>
  <c r="S131" i="16"/>
  <c r="S130" i="16"/>
  <c r="S129" i="16"/>
  <c r="S128" i="16"/>
  <c r="S127" i="16"/>
  <c r="S126" i="16"/>
  <c r="S152" i="16" s="1"/>
  <c r="P125" i="16"/>
  <c r="H125" i="16"/>
  <c r="G125" i="16"/>
  <c r="S83" i="16"/>
  <c r="P83" i="16"/>
  <c r="M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5" i="16"/>
  <c r="H54" i="16"/>
  <c r="H53" i="16"/>
  <c r="H52" i="16"/>
  <c r="H51" i="16"/>
  <c r="H50" i="16"/>
  <c r="H49" i="16"/>
  <c r="H48" i="16"/>
  <c r="H83" i="16" s="1"/>
  <c r="H45" i="16"/>
  <c r="G45" i="16"/>
  <c r="M44" i="16"/>
  <c r="M43" i="16"/>
  <c r="M42" i="16"/>
  <c r="M41" i="16"/>
  <c r="M40" i="16"/>
  <c r="M39" i="16"/>
  <c r="M38" i="16"/>
  <c r="M37" i="16"/>
  <c r="M36" i="16"/>
  <c r="M35" i="16"/>
  <c r="M34" i="16"/>
  <c r="M33" i="16"/>
  <c r="M45" i="16" s="1"/>
  <c r="S31" i="16"/>
  <c r="P31" i="16"/>
  <c r="H31" i="16"/>
  <c r="G31" i="16"/>
  <c r="H30" i="16"/>
  <c r="H29" i="16"/>
  <c r="G28" i="16"/>
  <c r="M27" i="16"/>
  <c r="M26" i="16"/>
  <c r="M25" i="16"/>
  <c r="M24" i="16"/>
  <c r="M23" i="16"/>
  <c r="M22" i="16"/>
  <c r="M21" i="16"/>
  <c r="M20" i="16"/>
  <c r="M19" i="16"/>
  <c r="M18" i="16"/>
  <c r="M17" i="16"/>
  <c r="M16" i="16"/>
  <c r="M15" i="16"/>
  <c r="M14" i="16"/>
  <c r="M13" i="16"/>
  <c r="M12" i="16"/>
  <c r="M11" i="16"/>
  <c r="M10" i="16"/>
  <c r="M9" i="16"/>
  <c r="M8" i="16"/>
  <c r="M7" i="16"/>
  <c r="M6" i="16"/>
  <c r="M31" i="16" s="1"/>
  <c r="S45" i="12" l="1"/>
  <c r="Q45" i="12"/>
  <c r="P45" i="12"/>
  <c r="O45" i="12"/>
  <c r="N45" i="12"/>
  <c r="M45" i="12"/>
  <c r="L45" i="12"/>
  <c r="K45" i="12"/>
  <c r="J45" i="12"/>
  <c r="I45" i="12"/>
  <c r="H45" i="12"/>
  <c r="G45" i="12"/>
  <c r="V35" i="12"/>
  <c r="S35" i="12"/>
  <c r="P35" i="12"/>
  <c r="M35" i="12"/>
  <c r="H33" i="12"/>
  <c r="G33" i="12"/>
  <c r="H32" i="12"/>
  <c r="G32" i="12"/>
  <c r="H31" i="12"/>
  <c r="G31" i="12"/>
  <c r="H30" i="12"/>
  <c r="G30" i="12"/>
  <c r="H29" i="12"/>
  <c r="G29" i="12"/>
  <c r="H28" i="12"/>
  <c r="G28" i="12"/>
  <c r="H27" i="12"/>
  <c r="G27" i="12"/>
  <c r="H26" i="12"/>
  <c r="G26" i="12"/>
  <c r="H25" i="12"/>
  <c r="G25" i="12"/>
  <c r="H24" i="12"/>
  <c r="G24" i="12"/>
  <c r="H23" i="12"/>
  <c r="G23" i="12"/>
  <c r="H22" i="12"/>
  <c r="G22" i="12"/>
  <c r="H21" i="12"/>
  <c r="G21" i="12"/>
  <c r="H20" i="12"/>
  <c r="G20" i="12"/>
  <c r="H19" i="12"/>
  <c r="G19" i="12"/>
  <c r="H18" i="12"/>
  <c r="G18" i="12"/>
  <c r="H17" i="12"/>
  <c r="G17" i="12"/>
  <c r="H16" i="12"/>
  <c r="G16" i="12"/>
  <c r="H15" i="12"/>
  <c r="G15" i="12"/>
  <c r="H14" i="12"/>
  <c r="G14" i="12"/>
  <c r="H13" i="12"/>
  <c r="G13" i="12"/>
  <c r="H12" i="12"/>
  <c r="G12" i="12"/>
  <c r="H11" i="12"/>
  <c r="G11" i="12"/>
  <c r="H10" i="12"/>
  <c r="G10" i="12"/>
  <c r="H9" i="12"/>
  <c r="G9" i="12"/>
  <c r="H8" i="12"/>
  <c r="G8" i="12"/>
  <c r="H7" i="12"/>
  <c r="G7" i="12"/>
  <c r="H6" i="12"/>
  <c r="H35" i="12" s="1"/>
  <c r="G6" i="12"/>
  <c r="G35" i="12" s="1"/>
  <c r="X35" i="12" s="1"/>
  <c r="P41" i="9" l="1"/>
  <c r="M41" i="9"/>
  <c r="H41" i="9"/>
  <c r="S40" i="9"/>
  <c r="S39" i="9"/>
  <c r="S38" i="9"/>
  <c r="S37" i="9"/>
  <c r="S36" i="9"/>
  <c r="S35" i="9"/>
  <c r="S34" i="9"/>
  <c r="S33" i="9"/>
  <c r="S32" i="9"/>
  <c r="S31" i="9"/>
  <c r="S30" i="9"/>
  <c r="S29" i="9"/>
  <c r="S28" i="9"/>
  <c r="S27" i="9"/>
  <c r="S26" i="9"/>
  <c r="S25" i="9"/>
  <c r="S24" i="9"/>
  <c r="S23" i="9"/>
  <c r="S22" i="9"/>
  <c r="S21" i="9"/>
  <c r="S20" i="9"/>
  <c r="S19" i="9"/>
  <c r="S18" i="9"/>
  <c r="S17" i="9"/>
  <c r="S16" i="9"/>
  <c r="S15" i="9"/>
  <c r="S14" i="9"/>
  <c r="S13" i="9"/>
  <c r="G11" i="9"/>
  <c r="G41" i="9" s="1"/>
  <c r="I41" i="9" s="1"/>
  <c r="S10" i="9"/>
  <c r="S9" i="9"/>
  <c r="S8" i="9"/>
  <c r="S7" i="9"/>
  <c r="S6" i="9"/>
  <c r="S41" i="9" s="1"/>
  <c r="M52" i="8" l="1"/>
  <c r="S39" i="8"/>
  <c r="P39" i="8"/>
  <c r="M39" i="8"/>
  <c r="J39" i="8"/>
  <c r="I39" i="8"/>
  <c r="H39" i="8"/>
  <c r="S22" i="8"/>
  <c r="P22" i="8"/>
  <c r="M22" i="8"/>
  <c r="J22" i="8"/>
  <c r="I22" i="8"/>
  <c r="H22" i="8"/>
  <c r="G22" i="8"/>
  <c r="G80" i="5" l="1"/>
  <c r="G78" i="5"/>
  <c r="G71" i="5"/>
  <c r="G70" i="5"/>
  <c r="G69" i="5"/>
  <c r="Y57" i="5"/>
  <c r="S57" i="5"/>
  <c r="P57" i="5"/>
  <c r="M57" i="5"/>
  <c r="G56" i="5"/>
  <c r="H15" i="5"/>
  <c r="G15" i="5" s="1"/>
  <c r="H14" i="5"/>
  <c r="G14" i="5"/>
  <c r="H13" i="5"/>
  <c r="G13" i="5" s="1"/>
  <c r="H12" i="5"/>
  <c r="H57" i="5" s="1"/>
  <c r="G12" i="5"/>
  <c r="P131" i="3" l="1"/>
  <c r="M131" i="3"/>
  <c r="G131" i="3"/>
  <c r="G129" i="3"/>
  <c r="G128" i="3"/>
  <c r="G127" i="3"/>
  <c r="G126" i="3"/>
  <c r="G125" i="3"/>
  <c r="G124" i="3"/>
  <c r="G123" i="3"/>
  <c r="G122" i="3"/>
  <c r="S120" i="3"/>
  <c r="P120" i="3"/>
  <c r="M120" i="3"/>
  <c r="H69" i="3"/>
  <c r="H120" i="3" s="1"/>
  <c r="H57" i="3"/>
  <c r="AE54" i="3"/>
  <c r="AB54" i="3"/>
  <c r="Y54" i="3"/>
  <c r="V54" i="3"/>
  <c r="S54" i="3"/>
  <c r="P54" i="3"/>
  <c r="M54" i="3"/>
  <c r="H15" i="3"/>
  <c r="G15" i="3"/>
  <c r="H14" i="3"/>
  <c r="H54" i="3" s="1"/>
  <c r="G14" i="3"/>
  <c r="G54" i="3" s="1"/>
  <c r="P86" i="19"/>
</calcChain>
</file>

<file path=xl/comments1.xml><?xml version="1.0" encoding="utf-8"?>
<comments xmlns="http://schemas.openxmlformats.org/spreadsheetml/2006/main">
  <authors>
    <author>Author</author>
  </authors>
  <commentList>
    <comment ref="A14" authorId="0" shapeId="0">
      <text>
        <r>
          <rPr>
            <b/>
            <sz val="9"/>
            <color indexed="81"/>
            <rFont val="Tahoma"/>
            <family val="2"/>
            <charset val="204"/>
          </rPr>
          <t xml:space="preserve">Author:
</t>
        </r>
      </text>
    </comment>
  </commentList>
</comments>
</file>

<file path=xl/comments2.xml><?xml version="1.0" encoding="utf-8"?>
<comments xmlns="http://schemas.openxmlformats.org/spreadsheetml/2006/main">
  <authors>
    <author>Author</author>
  </authors>
  <commentList>
    <comment ref="E16" authorId="0" shapeId="0">
      <text>
        <r>
          <rPr>
            <b/>
            <sz val="9"/>
            <color indexed="81"/>
            <rFont val="Tahoma"/>
            <family val="2"/>
            <charset val="204"/>
          </rPr>
          <t xml:space="preserve">Author:
</t>
        </r>
      </text>
    </comment>
    <comment ref="E21" authorId="0" shapeId="0">
      <text>
        <r>
          <rPr>
            <b/>
            <sz val="9"/>
            <color indexed="81"/>
            <rFont val="Tahoma"/>
            <family val="2"/>
            <charset val="204"/>
          </rPr>
          <t xml:space="preserve">Author:
</t>
        </r>
      </text>
    </comment>
    <comment ref="E22" authorId="0" shapeId="0">
      <text>
        <r>
          <rPr>
            <b/>
            <sz val="9"/>
            <color indexed="81"/>
            <rFont val="Tahoma"/>
            <family val="2"/>
            <charset val="204"/>
          </rPr>
          <t xml:space="preserve">Author:
</t>
        </r>
      </text>
    </comment>
    <comment ref="E24" authorId="0" shapeId="0">
      <text>
        <r>
          <rPr>
            <b/>
            <sz val="9"/>
            <color indexed="81"/>
            <rFont val="Tahoma"/>
            <family val="2"/>
            <charset val="204"/>
          </rPr>
          <t xml:space="preserve">Author:
</t>
        </r>
      </text>
    </comment>
    <comment ref="E25" authorId="0" shapeId="0">
      <text>
        <r>
          <rPr>
            <b/>
            <sz val="9"/>
            <color indexed="81"/>
            <rFont val="Tahoma"/>
            <family val="2"/>
            <charset val="204"/>
          </rPr>
          <t xml:space="preserve">Author:
</t>
        </r>
      </text>
    </comment>
    <comment ref="E26" authorId="0" shapeId="0">
      <text>
        <r>
          <rPr>
            <b/>
            <sz val="9"/>
            <color indexed="81"/>
            <rFont val="Tahoma"/>
            <family val="2"/>
            <charset val="204"/>
          </rPr>
          <t xml:space="preserve">Author:
</t>
        </r>
      </text>
    </comment>
    <comment ref="E27" authorId="0" shapeId="0">
      <text>
        <r>
          <rPr>
            <b/>
            <sz val="9"/>
            <color indexed="81"/>
            <rFont val="Tahoma"/>
            <family val="2"/>
            <charset val="204"/>
          </rPr>
          <t xml:space="preserve">Author:
</t>
        </r>
      </text>
    </comment>
    <comment ref="E29" authorId="0" shapeId="0">
      <text>
        <r>
          <rPr>
            <b/>
            <sz val="9"/>
            <color indexed="81"/>
            <rFont val="Tahoma"/>
            <family val="2"/>
            <charset val="204"/>
          </rPr>
          <t xml:space="preserve">Author:
</t>
        </r>
      </text>
    </comment>
    <comment ref="E30" authorId="0" shapeId="0">
      <text>
        <r>
          <rPr>
            <b/>
            <sz val="9"/>
            <color indexed="81"/>
            <rFont val="Tahoma"/>
            <family val="2"/>
            <charset val="204"/>
          </rPr>
          <t xml:space="preserve">Author:
</t>
        </r>
      </text>
    </comment>
    <comment ref="E31" authorId="0" shapeId="0">
      <text>
        <r>
          <rPr>
            <b/>
            <sz val="9"/>
            <color indexed="81"/>
            <rFont val="Tahoma"/>
            <family val="2"/>
            <charset val="204"/>
          </rPr>
          <t xml:space="preserve">Author:
</t>
        </r>
      </text>
    </comment>
    <comment ref="E32" authorId="0" shapeId="0">
      <text>
        <r>
          <rPr>
            <b/>
            <sz val="9"/>
            <color indexed="81"/>
            <rFont val="Tahoma"/>
            <family val="2"/>
            <charset val="204"/>
          </rPr>
          <t xml:space="preserve">Author:
</t>
        </r>
      </text>
    </comment>
    <comment ref="E33" authorId="0" shapeId="0">
      <text>
        <r>
          <rPr>
            <b/>
            <sz val="9"/>
            <color indexed="81"/>
            <rFont val="Tahoma"/>
            <family val="2"/>
            <charset val="204"/>
          </rPr>
          <t xml:space="preserve">Author:
</t>
        </r>
      </text>
    </comment>
    <comment ref="E37" authorId="0" shapeId="0">
      <text>
        <r>
          <rPr>
            <b/>
            <sz val="9"/>
            <color indexed="81"/>
            <rFont val="Tahoma"/>
            <family val="2"/>
            <charset val="204"/>
          </rPr>
          <t xml:space="preserve">Author:
</t>
        </r>
      </text>
    </comment>
    <comment ref="E38" authorId="0" shapeId="0">
      <text>
        <r>
          <rPr>
            <b/>
            <sz val="9"/>
            <color indexed="81"/>
            <rFont val="Tahoma"/>
            <family val="2"/>
            <charset val="204"/>
          </rPr>
          <t xml:space="preserve">Author:
</t>
        </r>
      </text>
    </comment>
    <comment ref="E39" authorId="0" shapeId="0">
      <text>
        <r>
          <rPr>
            <b/>
            <sz val="9"/>
            <color indexed="81"/>
            <rFont val="Tahoma"/>
            <family val="2"/>
            <charset val="204"/>
          </rPr>
          <t xml:space="preserve">Author:
</t>
        </r>
      </text>
    </comment>
    <comment ref="E41" authorId="0" shapeId="0">
      <text>
        <r>
          <rPr>
            <b/>
            <sz val="9"/>
            <color indexed="81"/>
            <rFont val="Tahoma"/>
            <family val="2"/>
            <charset val="204"/>
          </rPr>
          <t xml:space="preserve">Author:
</t>
        </r>
      </text>
    </comment>
    <comment ref="E44" authorId="0" shapeId="0">
      <text>
        <r>
          <rPr>
            <b/>
            <sz val="9"/>
            <color indexed="81"/>
            <rFont val="Tahoma"/>
            <family val="2"/>
            <charset val="204"/>
          </rPr>
          <t xml:space="preserve">Author:
</t>
        </r>
      </text>
    </comment>
    <comment ref="E45" authorId="0" shapeId="0">
      <text>
        <r>
          <rPr>
            <b/>
            <sz val="9"/>
            <color indexed="81"/>
            <rFont val="Tahoma"/>
            <family val="2"/>
            <charset val="204"/>
          </rPr>
          <t xml:space="preserve">Author:
</t>
        </r>
      </text>
    </comment>
    <comment ref="E46" authorId="0" shapeId="0">
      <text>
        <r>
          <rPr>
            <b/>
            <sz val="9"/>
            <color indexed="81"/>
            <rFont val="Tahoma"/>
            <family val="2"/>
            <charset val="204"/>
          </rPr>
          <t xml:space="preserve">Author:
</t>
        </r>
      </text>
    </comment>
    <comment ref="E47" authorId="0" shapeId="0">
      <text>
        <r>
          <rPr>
            <b/>
            <sz val="9"/>
            <color indexed="81"/>
            <rFont val="Tahoma"/>
            <family val="2"/>
            <charset val="204"/>
          </rPr>
          <t xml:space="preserve">Author:
</t>
        </r>
      </text>
    </comment>
    <comment ref="E48" authorId="0" shapeId="0">
      <text>
        <r>
          <rPr>
            <b/>
            <sz val="9"/>
            <color indexed="81"/>
            <rFont val="Tahoma"/>
            <family val="2"/>
            <charset val="204"/>
          </rPr>
          <t xml:space="preserve">Author:
</t>
        </r>
      </text>
    </comment>
    <comment ref="E49" authorId="0" shapeId="0">
      <text>
        <r>
          <rPr>
            <b/>
            <sz val="9"/>
            <color indexed="81"/>
            <rFont val="Tahoma"/>
            <family val="2"/>
            <charset val="204"/>
          </rPr>
          <t xml:space="preserve">Author:
</t>
        </r>
      </text>
    </comment>
    <comment ref="E50" authorId="0" shapeId="0">
      <text>
        <r>
          <rPr>
            <b/>
            <sz val="9"/>
            <color indexed="81"/>
            <rFont val="Tahoma"/>
            <family val="2"/>
            <charset val="204"/>
          </rPr>
          <t xml:space="preserve">Author:
</t>
        </r>
      </text>
    </comment>
    <comment ref="E54" authorId="0" shapeId="0">
      <text>
        <r>
          <rPr>
            <b/>
            <sz val="9"/>
            <color indexed="81"/>
            <rFont val="Tahoma"/>
            <family val="2"/>
            <charset val="204"/>
          </rPr>
          <t xml:space="preserve">Author:
</t>
        </r>
      </text>
    </comment>
    <comment ref="E103" authorId="0" shapeId="0">
      <text>
        <r>
          <rPr>
            <b/>
            <sz val="9"/>
            <color indexed="81"/>
            <rFont val="Tahoma"/>
            <family val="2"/>
            <charset val="204"/>
          </rPr>
          <t xml:space="preserve">Author:
</t>
        </r>
      </text>
    </comment>
    <comment ref="E105" authorId="0" shapeId="0">
      <text>
        <r>
          <rPr>
            <b/>
            <sz val="9"/>
            <color indexed="81"/>
            <rFont val="Tahoma"/>
            <family val="2"/>
            <charset val="204"/>
          </rPr>
          <t xml:space="preserve">Author:
</t>
        </r>
      </text>
    </comment>
    <comment ref="E106" authorId="0" shapeId="0">
      <text>
        <r>
          <rPr>
            <b/>
            <sz val="9"/>
            <color indexed="81"/>
            <rFont val="Tahoma"/>
            <family val="2"/>
            <charset val="204"/>
          </rPr>
          <t xml:space="preserve">Author:
</t>
        </r>
      </text>
    </comment>
  </commentList>
</comments>
</file>

<file path=xl/sharedStrings.xml><?xml version="1.0" encoding="utf-8"?>
<sst xmlns="http://schemas.openxmlformats.org/spreadsheetml/2006/main" count="5230" uniqueCount="1616">
  <si>
    <t>#</t>
  </si>
  <si>
    <t>1. რეგიონული სტრატეგიის მიზანი</t>
  </si>
  <si>
    <t>2. რეგიონული სტრატეგიის ამოცანა</t>
  </si>
  <si>
    <t>3. პროექტის/აქტივობის დასახელება</t>
  </si>
  <si>
    <t>4. მოსალოდნელი შედეგი</t>
  </si>
  <si>
    <t>5. პროექტის/აქტივობის განხორციელების ადგილი</t>
  </si>
  <si>
    <t>6. პროექტის/აქტივობის ბიუჯეტი და დაფინანსების წყარ(ებ)ო</t>
  </si>
  <si>
    <t>7. პროექტის/აქტივობის ხანგრძლივობა და პროგრესი</t>
  </si>
  <si>
    <t>8. პასუხისმგებელი ადმინისტრაციული ორგანო</t>
  </si>
  <si>
    <t>9. პარტნიორი ორგანიზაცია</t>
  </si>
  <si>
    <t>10. მოკლე აღწერა/შენიშვნა</t>
  </si>
  <si>
    <t>სახელმწიფო ბიუჯეტი</t>
  </si>
  <si>
    <t>მუნიციპალიტეტის ბიუჯეტი</t>
  </si>
  <si>
    <t>დონორების დაფინანსება</t>
  </si>
  <si>
    <t>კერძო სექტორის დაფინანსება</t>
  </si>
  <si>
    <t>2015 წელი</t>
  </si>
  <si>
    <t>2016 წელი</t>
  </si>
  <si>
    <t>2017 წელი</t>
  </si>
  <si>
    <t>2018 წელი</t>
  </si>
  <si>
    <t>2019 წელი</t>
  </si>
  <si>
    <t>2020 წელი</t>
  </si>
  <si>
    <t>2021 წელი</t>
  </si>
  <si>
    <t>დაწყება</t>
  </si>
  <si>
    <t>დასრულება</t>
  </si>
  <si>
    <t>სავარაუდო ბიუჯეტი</t>
  </si>
  <si>
    <t>7.1.1</t>
  </si>
  <si>
    <t>7.1.2</t>
  </si>
  <si>
    <t>7.1.3</t>
  </si>
  <si>
    <t>7.2.1</t>
  </si>
  <si>
    <t>7.2.2</t>
  </si>
  <si>
    <t>7.2.3</t>
  </si>
  <si>
    <t>7.3.1</t>
  </si>
  <si>
    <t>7.3.2</t>
  </si>
  <si>
    <t>7.3.3</t>
  </si>
  <si>
    <t>რეგიონში განსახორციელებელი პროექტების ფონდის (რგპფ) პროექტები 2015-2017 წლებში</t>
  </si>
  <si>
    <t>12.განათლების, მეცნიერების, კულტურისა და სპორტის განვითარება</t>
  </si>
  <si>
    <t>12.4 კულტურული ინფრასტრუქტურის რეაბილიტაცია და განვითარება</t>
  </si>
  <si>
    <t>მარტი</t>
  </si>
  <si>
    <t>სექტემბერი</t>
  </si>
  <si>
    <t>დეკემბერი</t>
  </si>
  <si>
    <t xml:space="preserve"> </t>
  </si>
  <si>
    <t>ნოემბერი</t>
  </si>
  <si>
    <t xml:space="preserve">მარტი </t>
  </si>
  <si>
    <t>თებერვალი</t>
  </si>
  <si>
    <t>ოქტომბერი</t>
  </si>
  <si>
    <t>11. სოციალური უზრუნველყოფისა და ჯანმრთელობის დაცვის ქმედითი სისტემის ჩამოყალიბება</t>
  </si>
  <si>
    <t>11.8 სასწრაფო დახმარების ბრიგადების აღჭურვილობის განახლება თანამედროვე სტანდარტების შესაბამისად</t>
  </si>
  <si>
    <t>იანვარი</t>
  </si>
  <si>
    <t>1. საჯარო ხელისუფლების შესაძლებლობების განვითარება</t>
  </si>
  <si>
    <t>ჯამი</t>
  </si>
  <si>
    <t>2. საბაზისო ინფრასტყრუქტურის გაუმჯობესება.</t>
  </si>
  <si>
    <t>2.1 მხარის საგზაო ინფრასტრუქტურის არარეაბილიტირებული ნაწილის, მისი პრიორიტეტული გზების რეაბილიტაცია</t>
  </si>
  <si>
    <t>აგვისტო</t>
  </si>
  <si>
    <t>10. კომუნალური და სხვა საზოგადოებრივი მომსახურების მოწესრიგება.</t>
  </si>
  <si>
    <t>აპრილი</t>
  </si>
  <si>
    <t>ივლისი</t>
  </si>
  <si>
    <t>მაისი</t>
  </si>
  <si>
    <t>ივნისი</t>
  </si>
  <si>
    <t>მგზავრთა შეუფერხებელი, კომფორტული და უსაფრთხო გადაადგილება</t>
  </si>
  <si>
    <t>30.12</t>
  </si>
  <si>
    <t>01.01</t>
  </si>
  <si>
    <t>31.12</t>
  </si>
  <si>
    <t>30.09</t>
  </si>
  <si>
    <t>რეგიონში განსახორციელებელი პროექტების ფონდის (რგპფ) პროექტები 2015-2021 წლებში</t>
  </si>
  <si>
    <t xml:space="preserve"> კომუნალური და სხვა საზოგადოებრივი მომსახურების მოწესრიგება (მიზანი10.)</t>
  </si>
  <si>
    <t>10.1. მოსახლეობისათვის ხარისხიანი სასმელი წყლის უწყვეტი მიწოდების უზრუნველყოფა</t>
  </si>
  <si>
    <t>ხეთა თორსა-დღვაბის  წყალსადენი ქსელის სარეაბილიტაციო სამუშაოები</t>
  </si>
  <si>
    <t>ხარისხიანი და სიცოცხლისათვის უსაფრთხო სასმელი წყლის 24 საათიანი მიწოდება</t>
  </si>
  <si>
    <t>ხეთა თორსა-თორსა დღვაბის ადმინისტრაციული ერთეულები</t>
  </si>
  <si>
    <t xml:space="preserve">ივნისი </t>
  </si>
  <si>
    <t>ხობის მუნიციპალიტეტის გამგეობა</t>
  </si>
  <si>
    <t xml:space="preserve">  განათლების, კულტურის და სპორტის განვითარება. (მიზანი10.)</t>
  </si>
  <si>
    <t xml:space="preserve">12.4. რეგიონში კულტურული და  სპორტული ინფრასტრუქტურის რეაბილიტაცია და განვითარება.  </t>
  </si>
  <si>
    <t>ხობის მუნიციპალიტეტში  კულტურულ- საგანმანათლებლო და ახალგაზრდული ცენტრის    შექმნა</t>
  </si>
  <si>
    <t>მუნიციპალიტეტის საკუთრებაში არსებული შენობის რეაბილიტაციით კულტურულ-საგანმანათლებლო ცენტრის ამოქმედება და ახალგაზრდებისათვის  ახალი სერვისების შეთავაზება.</t>
  </si>
  <si>
    <t>ქალაქი ხობი</t>
  </si>
  <si>
    <t xml:space="preserve"> საბაზო ინფრასტრუქტურის გაუმჯობესება (მიზანი 2)</t>
  </si>
  <si>
    <t xml:space="preserve">2.7 - 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 </t>
  </si>
  <si>
    <t>ქალაქ ხობში ჭყონდიდელის ქუჩაზე 60 ბინიანი საცხოვრებელი სახლის სახურავის რეაბილიტაცია</t>
  </si>
  <si>
    <r>
      <t xml:space="preserve"> აღნიშნული პროექტის განხორციელება ხელს შეუწყობს მობინადრეთა საყოფაცხოვრებო პირობები ასევე ადმინისტრაციული ცენტრის არქიტექტურული იერსახის გაუმჯობესებას.</t>
    </r>
    <r>
      <rPr>
        <sz val="11"/>
        <color indexed="8"/>
        <rFont val="Calibri"/>
        <family val="2"/>
      </rPr>
      <t xml:space="preserve"> </t>
    </r>
  </si>
  <si>
    <t>საბაზისო ინფრასტრუქტურის გაუმჯობესება (მიზანი 2.)</t>
  </si>
  <si>
    <t>2.3 მუნიციპალური ცენტრების ქუჩების მოასფალტების დასრულება</t>
  </si>
  <si>
    <t>ქალაქ ხობის ქუჩების კეთილმოწყობის (მოასფალტება) სამუშაოები</t>
  </si>
  <si>
    <t xml:space="preserve">პროექტის განხორციელების შემთხვევაში სრულად მოწესრიგდება გზის სავალი ნაწილის მდგომარეობა, კიუეტებით უზრუნველყოფილ იქნება წყლის ნიაღვრის ორგანიზებული გატარება როგორც გზის სავალი ნაწილიდან ასევე საკარმიდამო ეზოებიდან და მოგვარდება საკომუნიკაციო პრობლემები მინიმუმ 10 წლით. </t>
  </si>
  <si>
    <t xml:space="preserve">სექტემბერი </t>
  </si>
  <si>
    <t xml:space="preserve"> კომუნალური და სხვა საზოგადოებრივი მომსახურების მოწესრიგება (მიზანი 10.)</t>
  </si>
  <si>
    <t>ბიის  წყალსადენი ქსელის სარეაბილიტაციო სამუშაოები</t>
  </si>
  <si>
    <t>ბიის ადმინისტრაციული ერთეული</t>
  </si>
  <si>
    <t xml:space="preserve">12 . განათლების, მეცნიერების, კულტურისა და სპორტის განვითარება. </t>
  </si>
  <si>
    <t xml:space="preserve">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t>
  </si>
  <si>
    <t>ხობის #2 საბავშვო ბაღის რეაბილიტაცია</t>
  </si>
  <si>
    <t>#1 ბაგა-ბაღის ინფრასტრუქტურის მოწესრიგება</t>
  </si>
  <si>
    <t>ქ. ხობი</t>
  </si>
  <si>
    <t xml:space="preserve">10. კომუნალური და სხვა საზოგადოებრივი მომსახურების მოწესრიგება </t>
  </si>
  <si>
    <t>ზემო ქვალონის ადმინისტრაციულ ერთეულში და ქვემო ქვალონის ადმინისტრაციული ერთეულის სოფელ ჭითა უშკურში წყალსადენის ქსელის სარეაბილიტაციო სამუშაოების ჩატარება.</t>
  </si>
  <si>
    <t>მოსახლეობის 24 საათიანი, ხარისხიანი სასმელი წყლით უზრუნველყოფა</t>
  </si>
  <si>
    <t>ზემო ქვალონისა და ქვ. ქვალონის ადმინისტრაციული ერთეულები</t>
  </si>
  <si>
    <t>დასრულებულია სამუშაოები</t>
  </si>
  <si>
    <t>ხობის #1 საბავშვო ბაღის რეაბილიტაცია</t>
  </si>
  <si>
    <t>დასრულებულია სამუშაოები ველოდებით ექსპერტიზის დასკვნას შესრულებულ სამუშაოებზე; მიმწოდებელი დაჯარიმებულიქნება ხელშეკრულების პირობების (ვადაგადაცილება) შესაბამისად</t>
  </si>
  <si>
    <t>12.  განათლების, კულტურის და სპორტის განვითარება.</t>
  </si>
  <si>
    <t>კულტურულ საგანმანათლებლო და ახალგაზრდული ცენტრის შექმნა</t>
  </si>
  <si>
    <t>კულტურულ -საგანმანათლებლო ცენტრის სრულ ამოქმედებას.</t>
  </si>
  <si>
    <t>1-ეტაპი. მიმდინარეობს პროექტის კორექტირება, კორექტირებასთან ერთად სამუშაოების მოქმედების ვადა გადაიწევს იანვრამდე</t>
  </si>
  <si>
    <t>2. საბაზისო ინფრასტრუქტურის გაუმჯობესება</t>
  </si>
  <si>
    <t>ქ. ხობში ქუჩების კეთილმოწყობის (მოასფალტების)  სამუშაოები</t>
  </si>
  <si>
    <t>ქუჩების კეთილმოწყობა და ინფრასტრუქტურის გაუმჯობესება</t>
  </si>
  <si>
    <t xml:space="preserve">12.4. რეგიონში კულტურული და  სპორტული ინფრასტრუქტურის რეაბილიტაცია და განვითარება.  
</t>
  </si>
  <si>
    <t>ხობის მუნიციპალიტეტის ცენტრალური სტადიონის აღდგენა</t>
  </si>
  <si>
    <t>ფეხბურთის განვითარების ხელშეწყობა</t>
  </si>
  <si>
    <t>დასრულებულია 1-ლი ეტაპის სამუშაოები ველოდებით ექსპერტიზის დასკვნას შესრულებულ სამუშაოებზე</t>
  </si>
  <si>
    <t>2.1 მხარის საგზაო ინფრასტრუქტურის (ადგილობრივი მნიშვნელობის სასოფლო გზა) არარეაბილიტირებული ნაწილის რეაბილიტაცია</t>
  </si>
  <si>
    <t>პირველი მაისის ადმინისტრაციული ერთეულის საჩოკორაიოს უბანში ქუჩის კეთილმოწყობის (ცემენტობეტონი)  სამუშაოები</t>
  </si>
  <si>
    <t>პირველი მაისის ადმინისტრაციული ერთეული</t>
  </si>
  <si>
    <t>საგვიჩიოს ადმინისტრაციული ერთეულში ცენტრლური გზის სარეაბილიტაციო  (ცემენტობეტონის საფარის მოწყობის)  სამუშაოები</t>
  </si>
  <si>
    <t>საგვიჩიოს ადმინისტრაციული ერთეული</t>
  </si>
  <si>
    <t>პროექტი არის გარდამავალი (უნდა განხორციელდეს მრავალწლიანი შესყიდვა 2017-2018 წ.), მისი საერთო ღირებულება შეადგენს 1 100 000 ლარს.</t>
  </si>
  <si>
    <t>საჯიჯაოს ადმინისტრაციულ ერთეულში საბავშვო ბაგა-ბაღის რეაბილიტაცია</t>
  </si>
  <si>
    <t>ბაგა-ბაღის ინფრასტრუქტურის მოწესრიგება</t>
  </si>
  <si>
    <t>საჯიჯაოს ადმინისტრაციული ერთეული</t>
  </si>
  <si>
    <t>2.1 მხარის საგზაო ინფრასტრუქტურის (ადგილობრივი მნიშვნელობის სასოფლო გზა) არარეაბილიტირებული ნაწილის რეაბილიტაცია.</t>
  </si>
  <si>
    <t>პატარა ფოთის ადმინისტრაციული ერთეულის  ქუჩების კეთილმოწყობის (ცემენტობეტონი)  სამუშაოები</t>
  </si>
  <si>
    <t>პატარა ფოთის ადმინისტრაციული ერთეული</t>
  </si>
  <si>
    <t>პროექტი არის გარდამავალი (უნდა განხორციელდეს მრავალწლიანი შესყიდვა 2017-2018 წ.), მისი საერთო ღირებულება შეადგენს 1 199 947 ლარს.</t>
  </si>
  <si>
    <t>ქალაქ ხობში კოსტავას ქუჩაზე მრავალბინიანი საცხოვრებელი სახლის სახურავის რეაბილიტაცია</t>
  </si>
  <si>
    <t>შუა ხორგის, ქარიატისა და ყულევის ადმინისტრაციულ ერთეულებში წყალსედინი სისტემის ქსელის მოწყობის სამუშაოები</t>
  </si>
  <si>
    <t>შუა ხორგის, ქარიატისა და ყულევის ადმინისტრაციული ერთეულები</t>
  </si>
  <si>
    <t>ხამისქურის ადმინისტრაციული ერთეულის ცენტრში არსებული მინი სპორტული მოედნის რეაბილიტაცია</t>
  </si>
  <si>
    <r>
      <t xml:space="preserve"> აღნიშნული პროექტის განხორციელება ხელს შეუწყობს ჯანსაღი ცხოვრების წესის დამკვიდრებას, ფეხბურთისა და ფრენბურთის განვითარება.</t>
    </r>
    <r>
      <rPr>
        <sz val="11"/>
        <color indexed="8"/>
        <rFont val="Calibri"/>
        <family val="2"/>
      </rPr>
      <t xml:space="preserve"> </t>
    </r>
  </si>
  <si>
    <t>ხამისქურის ადმინისტრაციული ერთეული</t>
  </si>
  <si>
    <t>ჭალადიდის ადმინისტრაციულ ერთეულის სოფელ საბაჟოში სკოლამდე მისასვლელი გზის რეაბილიტაციის  (მოასფალტება) სამუშაოები</t>
  </si>
  <si>
    <t>ჭალადიდიადმინისტრაციული ერთეული</t>
  </si>
  <si>
    <t xml:space="preserve">ხამისკურის ადმინისტრაციულ ერთეულში სკოლამდე მისასვლელი გზის რეაბილიტაციის (ცემენტო-ბეტონის საფარის მოწყობის) სამუშაოები </t>
  </si>
  <si>
    <t>ხობის მუნიციპალიტეტის მერია</t>
  </si>
  <si>
    <t>2017 წელს დაფინანსდა 817054 ლარის ღირებულების სამუშაოები, 2018 წელს დასაფინანსებელი რჩება 301745 ლარის სამუშაოები.</t>
  </si>
  <si>
    <t>2017 წელს დაფინანსდა 600000 ლარის ღირებულების სამუშაოები, 2018 წელს დასაფინანსებელი რჩება 320000.00 ლარის სამუშაოები.</t>
  </si>
  <si>
    <t xml:space="preserve"> 2017 წელს დაფინანსდა 500000 ლარის ღირებულების სამუშაოები, 2018 წელს დასაფინანსებელი რჩება586641.00 ლარის სამუშაოები.</t>
  </si>
  <si>
    <t>საბაზისო ინფრასტრუქტურის გაუმჯობესება</t>
  </si>
  <si>
    <t>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t>
  </si>
  <si>
    <t>ქალაქ ხობში ცენტრალური პარკისა და მიმდებარე ტერიტორიის კეთილმოწყობა</t>
  </si>
  <si>
    <t>მოსახლეობის დასასვენებელი ადგილებით უზრუნველყოფადღე-ღამის ნებისმიერ დროს ქალაქის იერსახის გაუმჯობესება</t>
  </si>
  <si>
    <t>გარდამავალი - 2018 წ.-500000 ლარი, 2019წ.-500000 ლარი</t>
  </si>
  <si>
    <t>მხარის საგზაო ინფრასტრუქტურის (ადგილობრივი მნიშვნელობის სასოფლო გზა) არა რეაბილიტირებული ნაწილის რეაბილიტაცია.</t>
  </si>
  <si>
    <t>გურიფულის ადმინისტრაციული ერთეულის სოფელ I გურიფულში სასაფლაომდე მისასვლელი გზის რეაბილიტაცია</t>
  </si>
  <si>
    <t>გურიფულის ადმინისტრაციული ერთეული</t>
  </si>
  <si>
    <t>პირველი მაისის ადმინისტრაციულ ერთეულში საკვიკვინოს გზის რეაბილიტაცია (ცემენტობეტონის საფარის მოწყობა)</t>
  </si>
  <si>
    <t>გარდამავალი - 2018 წ.-920000 ლარი, 2019წ.-458200 ლარი</t>
  </si>
  <si>
    <t>თორსა-დღვაბის ადმინისტრაციული ერთეულის სოფელ დღვაბაში გზის რეაბილიტაცია (ცემენტობეტონის საფარის მოწყობა)</t>
  </si>
  <si>
    <t>თორსა-დღვაბის ადმინისტრაციული ერთეული</t>
  </si>
  <si>
    <t>გარდამავალი - 2018 წ.-880000 ლარი, 2019წ.-650000 ლარი, 2020წ. -262089 ლარი</t>
  </si>
  <si>
    <t>ქალაქ ხობში ცენტრალური პარკისა და მიმდებარე ტერიტორიის კეთილმოწყობა II ეტაპი</t>
  </si>
  <si>
    <t>ზემო ქვალონის ადმინისტრაციულ ერთეულში გზის რეაბილიტაცია</t>
  </si>
  <si>
    <t>ზემო ქვალონის ადმინისტრაციული ერთეული</t>
  </si>
  <si>
    <t>გარდამავალი - 2019 წ.-800000 ლარი, 2020წ.-732085 ლარი</t>
  </si>
  <si>
    <t>ახალი ხიბულისა და საჯიჯაოს ადმინისტრაციული ერთეულების დამაკავშირებელი გზის რეაბილიტაცია</t>
  </si>
  <si>
    <t>ახალი ხიბულისა და საჯიჯაოს ადმინისტრაციული ერთეულები</t>
  </si>
  <si>
    <t>გარდამავალი - 2019 წ.-800000 ლარი, 2020წ.-790779 ლარი</t>
  </si>
  <si>
    <t>ხობის მუნიციპალიტეტის შავღელეს ადმინისტრაციული ერთეულის შიდა სასოფლო გზის სარეაბილიტაციო (ასფალტო-ბეტონის) სამუშაოები</t>
  </si>
  <si>
    <t>შავღელეს ადმინისტრაციული ერთეული</t>
  </si>
  <si>
    <t>გარდამავალი - 2019 წ.-1200000 ლარი, 2020წ.-1607355 ლარი</t>
  </si>
  <si>
    <t>ქ. ხობში კარტადრომის მოწყობა</t>
  </si>
  <si>
    <r>
      <t xml:space="preserve"> აღნიშნული პროექტის განხორციელება ხელს შეუწყობს ჯანსაღი ცხოვრების წესის დამკვიდრებას და სპორტის ამ სახეობის  განვითარებას.</t>
    </r>
    <r>
      <rPr>
        <sz val="11"/>
        <color indexed="8"/>
        <rFont val="Calibri"/>
        <family val="2"/>
      </rPr>
      <t xml:space="preserve"> </t>
    </r>
  </si>
  <si>
    <t>ხობის მუნიციპალიტეტის ხეთის ადმინისტრაციულ ერთეულში შიდა სასოფლო გზის რეაბილიტაცია</t>
  </si>
  <si>
    <t>ხეთის ადმინისტრაციული ერთეული</t>
  </si>
  <si>
    <t>ხობის მუნიციპალიტეტის ხამისკურის ადმინისტრაციულ ერთეულში შიდა სასოფლო გზების მოწყობა ცემენტო-ბეტონით</t>
  </si>
  <si>
    <t>ხამისკურის ადმინისტრაციული ერთეული</t>
  </si>
  <si>
    <t>გარდამავალი - 2020 წ.-1000000 ლარი, 2021წ.-500000 ლარი</t>
  </si>
  <si>
    <t>ხობის მუნიციპალიტეტის ხეთის ადმინისტრაციულ ერთეულში შიდა სასოფლო გზების მოწყობა ცემენტო-ბეტონით</t>
  </si>
  <si>
    <t>ქ.ხობის ცენტრის კეთილმოწყობა</t>
  </si>
  <si>
    <t>ხობის მუნიციპალიტეტის საჯიჯაოს ადმინისტრაციულ ერთეულში შიდა სასოფლო გზების მოწყობა ცემენტო-ბეტონით</t>
  </si>
  <si>
    <t>ხობის მუნიციპალიტეტის ნოჯიხევის ადმინისტრაციულ ერთეულში შიდა სასოფლო გზების მოწყობა ცემენტო-ბეტონით</t>
  </si>
  <si>
    <t>ნოჯიხევის ადმინისტრაციული ერთეული</t>
  </si>
  <si>
    <t>ქ.ხობში ორი ადმინისტრაციული შენობის გადახურვა და ფასადის რეაბილიტაცია</t>
  </si>
  <si>
    <r>
      <t xml:space="preserve"> აღნიშნული პროექტის განხორციელება ხელს შეუწყობს დასაქმებულთა სამუშაო პირობებისა და ადმინისტრაციული ცენტრის არქიტექტურული იერსახის გაუმჯობესებას.</t>
    </r>
    <r>
      <rPr>
        <sz val="11"/>
        <color theme="1"/>
        <rFont val="Calibri"/>
        <family val="2"/>
      </rPr>
      <t xml:space="preserve"> </t>
    </r>
  </si>
  <si>
    <t>ქ.ხობი</t>
  </si>
  <si>
    <t>ხობის მუნიციპალიტეტის პირველი მაისის ადმინისტრაციულ ერთეულში შიდა სასოფლო გზების მოწყობა ცემენტო-ბეტონით</t>
  </si>
  <si>
    <t>ხობის მუნიციპალიტეტის ძველი ხიბულის ადმინისტრაციულ ერთეულში შიდა სასოფლო გზების მოწყობა ცემენტო-ბეტონით</t>
  </si>
  <si>
    <t>ძველი ხიბულის ადმინისტრაციული ერთეული</t>
  </si>
  <si>
    <t>ხობის მუნიციპალიტეტის ახალი ხიბულის ადმინისტრაციულ ერთეულში შიდა სასოფლო გზების მოწყობა ცემენტო-ბეტონით</t>
  </si>
  <si>
    <t>ახალი ხიბულის ადმინისტრაციული ერთეული</t>
  </si>
  <si>
    <t>ურბანული ინფრასტრუქტურის განვითარება; მუნიციპალური  ინფრასტრუქტურული იერსახის გაუმჯობესება.</t>
  </si>
  <si>
    <t>ქ.ხობში თამარ მეფის სანაპიროს რეაბილიტაცია</t>
  </si>
  <si>
    <t>მხარის საგზაო ინფრასტრუქტურის  არა რეაბილიტირებული ნაწილის რეაბილიტაცია.</t>
  </si>
  <si>
    <t>ხობის მუნიციპალიტეტის ქვემო ქვალონის ადმინისტრაციული ერთეულისა და სენაკის მუნიციპალიტეტის ზემო ჭალადიდის ადმინისტრაციული ერთეულის დამაკავშირებელი გზის რეაბილიტაცია</t>
  </si>
  <si>
    <t>ქვემო ქვალონის ადმინისტრაციული ერთეული</t>
  </si>
  <si>
    <t>ახალი ხიბულის ადმინისტრაციულ ერთეულში სოფელ გაშფერდში სასაფლაომდე მისასვლელი გზის რეაბილიტაცია</t>
  </si>
  <si>
    <t>ხობის მუნიციპალიტეტის თორსის ადმინისტრაციულ ერთეულში სასაფლაომდე მისასვლელი გზის მოწყობა ცემენტო-ბეტონით</t>
  </si>
  <si>
    <t>თორსის ადმინისტრაციული ერთეული</t>
  </si>
  <si>
    <t xml:space="preserve">საპროექტო სახარჯთააღრიცხო დოკუმენტაციის  ღირებულება </t>
  </si>
  <si>
    <t>მუნიციპალიტეტის ბიუჯეტიდან დასაფინანსებელი პროექტები 2015-2021 წლებში</t>
  </si>
  <si>
    <t>მუნიც. ტერიტ.</t>
  </si>
  <si>
    <t>2.1 მხარის საგზაო ინფრასტრუქტურის (ადგილობრივი მნიშვნელობის სასოფლო გზა) არარეაბილიტირებული ნაწილის რეაბილიტაცი</t>
  </si>
  <si>
    <t>ასფალტის საფარიანი გზების მოვლა–შენახვა</t>
  </si>
  <si>
    <t xml:space="preserve">2.1 მხარის საგზაო ინფრასტრუქტურის (ადგილობრივი მნიშვნელობის სასოფლო გზა) არარეაბილიტირებული ნაწილის რეაბილიტაცია.
</t>
  </si>
  <si>
    <t>ქალაქ ხობში კოსტანტინე გამსახურდიას ქუჩის კეთილმოწყობის სამუშაოები</t>
  </si>
  <si>
    <t>ქვემო ქვალონის ადმინისტრაციული ერთეულის სოფელ გიმოზგონჯილში ქუჩების კეთილმოწყობის (მოასფალტების)  სამუშაოები</t>
  </si>
  <si>
    <t>2.1 მხარის საგზაო ინფრასტრუქტურის (ადგილობრივი მნიშვნელობის სასოფლო გზა) არარეაბილიტირებული ნაწილის რეაბილიტაც</t>
  </si>
  <si>
    <t>საჯიჯაოს ადმინისტრაციული ერთეულის სოფელ ზენში ქუჩების კეთილმოწყობის (მოასფალტების)  სამუშაოები</t>
  </si>
  <si>
    <t xml:space="preserve">2.7 ურბანული ინფრასტრუქტურის განვითარება </t>
  </si>
  <si>
    <t>ქ. ხობში სტალინის ქუჩაზე სანიაღვრე არხის ამოწმენდის სამუშაოები</t>
  </si>
  <si>
    <t>წყალდიდობისაგან და ასხვა სტიქიური უბედურობებისაგან დაცვა</t>
  </si>
  <si>
    <t>სოფ. ყულევში წყლის შეზიდვა</t>
  </si>
  <si>
    <t>სოფელ ბიის წყალმომარაგების ქსელის ჰიდრავლიკური ტესტირებისა და დეზინფექციის სამუშაოები</t>
  </si>
  <si>
    <t>ქ. ხობის არსებული მრავალბინიანი საცხოვრებელი სახლების ეზოების კეთილმოწყობის სამუშაოების საპროექტო-სახარჯთაღრიცხვო დოკუმენტაციის შედგენა</t>
  </si>
  <si>
    <t>ბიის ადმინისტრაციულ ერთეულში წყალმომარაგების ქსელის მეწყრული პროცესებით დაზიანებული მონაკვეთის სარემონტო სამუშაოების საპროექტო-სახარჯთაღრიცხვო დოკუმენტაციის შედგენა</t>
  </si>
  <si>
    <t>ჭალადიდის ადმინისტრაციული ერთეულის შენობის სარეაბილიტაციო და ეზოს შემოკავების სამუშაოების საპროექტო-სახარჯთაღრიცხვო დოკუმენტაციის შედგენა</t>
  </si>
  <si>
    <t>გურიფულის თემის სოფ. მეორე გურიფულში ნაპირსამაგრის მოწყობის სამუშაოებზე ზედამხედველობის მომსახურება</t>
  </si>
  <si>
    <t>პირველი მაისის ადმინისტრაციული ერთეულის წყალსადენის სისტემის დაქსელვისა და სათაო ნაგებობის საპროექტო-სახარჯთაღრიცხვო დოკუმენტაციისა და ექსპერტიზის შედგენა</t>
  </si>
  <si>
    <t>მინისტადიონების მოვლა-შენახვა</t>
  </si>
  <si>
    <t>ხობის მუნიციპალიტეტში კულტურულ-საგანმანათლებო და ახალგაზრდული ცენტრის შექმნის მეორე ეტაპის სამუშაოების საპროექტო-სახარჯთაღრიცხვო დოკუმენტაციის შედგენა</t>
  </si>
  <si>
    <t>11..02.2016</t>
  </si>
  <si>
    <t>ქვემო ქვალონის ბაღის რეაბილიტაცია</t>
  </si>
  <si>
    <t xml:space="preserve"> ბაგა-ბაღების ინფრასტრუქტურის მოწესრიგება</t>
  </si>
  <si>
    <t>31.03.206</t>
  </si>
  <si>
    <t>ქ. ხობის ქუჩების კეთილმოწყობის (მოასფალტების) სამუშაოები (მეორე ეტაპი)</t>
  </si>
  <si>
    <t xml:space="preserve">ქვემო ქვალონის ადმინისტრაციულ ერთეულში სოფელ დურღენას საბავშვო ბაღის მესამე ეტაპის სარეაბილიტაციო სამუშაოების საპროექტო-სახარჯთაღრიცხვო დოკუმენტაციის შედგენა </t>
  </si>
  <si>
    <t xml:space="preserve">ქვემო ქვალონის ადმინისტრაციულ ერთეულში სოფელ დურღენას საბავშვო ბაღის მესამე ეტაპის სარეაბილიტაციო სამუშაოები </t>
  </si>
  <si>
    <t>შუა ხორგის ადმინისტრაციულ ერთეულში ცენტრალურ სტადიონზე არსებული გასახდელი შენობის სარეაბილიტაციო სამუშაოების საპროექტო-სახარჯთაღრიცხვო დოკუმენტაციის შედგენა</t>
  </si>
  <si>
    <t>შუა ხორგის ადმინისტრაციულ ერთეულში ცენტრალურ სტადიონზე არსებული გასახდელი შენობის სარეაბილიტაციო სამუშაოები</t>
  </si>
  <si>
    <t>ჭალადიდის ადმინისტრაციული ერთეულის შენობის სარეაბილიტაციო და ეზოს შემოკავების სამუშაოები</t>
  </si>
  <si>
    <t xml:space="preserve">საჯიჯაოს ადმინისტრაციული ერთეულის სოფელ ზენში ქუჩების კეთიმოწყობის (მოასფალტების) სამუშაოების საპროექტო-სახარჯთაღრიცხვო დოკუმენტაციისა და პროექტის ექსპერტიზის შედგენა </t>
  </si>
  <si>
    <t xml:space="preserve">ქვემო ქვალონის ადმინისტრაციული ერთეულის სოფელ გიმოზგონჯილში ქუჩების კეთილმოწყობის (მოასფალტების) სამუშაოების საპროექტო-სახარჯთაღრიცხვო დოკუმენტაციისა და პროექტის ექსპერტიზის შედგენა </t>
  </si>
  <si>
    <t xml:space="preserve">ქ. ხობში კონსტანტინე გამსახურდიას ქუჩის კეთილმოწყობის (მოასფალტების) სამუშაოების საპროექტო-სახარჯთაღრიცხვო დოკუმენტაციისა და პროექტის ექსპერტიზის შედგენა </t>
  </si>
  <si>
    <t>ხეთის ადმინისტრაციულ ერთეულის სოფელ ოხვამეკარში სასაფლაომდე მისასვლელი გზის ბეტონით მოწყობის სამუშაოების საპროექტო-სახარჯთაღრიცხვო დოკუმენტაციისა და პროექტის ექსპერტიზა</t>
  </si>
  <si>
    <t>პირველი მაისის ადმინისტრაციული ერთეულის სოფელ ჭიხუში სასაფლაომდე მისასვლელი გზის მონაკვეთის ბეტონით მოწყობის სამუშაოების საპროექტო-სახარჯთაღრიცხვო დოკუმენტაციისა და პროექტის ექსპერტიზა</t>
  </si>
  <si>
    <t>ხამისქურის ადმინისტრაციულ ერთეულში ახალგაზრდული ცენტრის შექმნის საპროექო-სახარჯთაღრიცხვო დოკუმენტაციისა და ექსპერტიზის მომსახურება</t>
  </si>
  <si>
    <t>ხობის მუნიციპალიტეტის ადგილობრივი თვითმმართველობის ადმინისტრაციული შენობიდან მიმდებარე შენობებში (ქ. ხობში ცოტნე დადიანის ქ. #202-ში განთავსებული ადმინისტრაციული შენობის 4 ოთახში და ქ. ხობის კულტურის სახლის 4 ოთახში (ცოტნე დადიანის ქ. #187) ციფრული საკომუნიკაციო სისტემის გადაყვანისა და ქსელური ინფრასტრუქტურის მოწყობის სამუშაოების საპროექო-სახარჯთაღრიცხვო დოკუმენტაციისა და ექსპერტიზის მომსახურება</t>
  </si>
  <si>
    <t>ნოჯიხევის ადმინისტრაციული ერთეულის სოფელ ნოჯიხევში N2 საბავშვო ბაღის შემოღობვისა და ჭიშკრის მოწყობის სამუშაოების საპროექო-სახარჯთაღრიცხვო დოკუმენტაციის შედგენა</t>
  </si>
  <si>
    <t xml:space="preserve">პატარა ფოთის ადმინისტრაციული ერთეულის სოფელ პატარა ფოთში ქუჩების კეთილმოწყობის (ცემენტობეტონის საფარი) სამუშაოების  საპროექო-სახარჯთაღრიცხვო დოკუმენტაციისა და ექსპერტიზის შედგენა </t>
  </si>
  <si>
    <t xml:space="preserve">პირველი მაისის ადმინისტრაციული ერთეულის სოფელ ბულიწყუს საჩოკორაიოს უბანში ქუჩების კეთილმოწყობის (ცემენტობეტონის საფარი) სამუშაოების  საპროექო-სახარჯთაღრიცხვო დოკუმენტაციისა და ექსპერტიზის შედგენა </t>
  </si>
  <si>
    <t xml:space="preserve">ქ. ხობის ქუჩების კეთილმოწყობის (მოასფალტება)  სამუშაოების  საპროექო-სახარჯთაღრიცხვო დოკუმენტაციისა და ექსპერტიზის შედგენა </t>
  </si>
  <si>
    <t>ხეთის ადმინისტრაციული ერთეულის სოფელ ოხვამეკარში სასაფლაომდე მისასვლელი გზის ბეტონის საფარის მოწყობის სამუშაოები</t>
  </si>
  <si>
    <t>ქარიატის ადმინისტრაციულ ერთეულში მდებარე ბონდის ხიდის სარეაბილიტაციო სამუშაოები</t>
  </si>
  <si>
    <t>საჯიჯაოს ადმინისტრაციული ერთეულის სოფელ ჯაპიშაქარში არსებული ცხაურის სარემონტო სამუშაოების  საპროექტო-სახარჯთაღრიცხვო დოკუმენტაციის შედგენა</t>
  </si>
  <si>
    <t>საჯიჯაოს ადმინისტრაციული ერთეულის სოფელ ჯაპიშაქარში არსებული ცხაურის სარემონტო სამუშაოები</t>
  </si>
  <si>
    <t>ბიის ადმინისტრაციულ ერთეულში წყალმომარაგების ქსელის მეწყრული პროცესებით დაზიანებული მონაკვეთის სარემონტო სამუშაოები</t>
  </si>
  <si>
    <t>ქ. ხობში ცოტნე დადიანის ქუჩა #185-ში მდებარე ადმინისტრაციული შენობის შესასვლელი კარების სარემონტო სამუშაოების საპროექტო-სახარჯთაღრიცხვო დოკუმენტაციის შედგენა</t>
  </si>
  <si>
    <t>ქ. ხობში კულტურის სახლის წინ მდებარე სკვერის სარემონტო სამუშაოების საპროექტო-სახარჯთაღრიცხვო დოკუმენტაციის შედგენა</t>
  </si>
  <si>
    <t>ქ. ხობში ცოტნე დადიანის ქუჩაზე საგადასახადო შენობის ფასადის, მიმდებარე ტერიტორიის, ბილბორდის, წარწერების, სკვერისა და დეკორატიული ღობის სარემონტო სამუშაოების საპროექტო-სახარჯთაღრიცხვო დოკუმენტაციის შედგენა</t>
  </si>
  <si>
    <t>ზემო ქვალონის, ქვემო ქვალონისა და პირველი მაისის ადმინისტრაციულ ერთეულებში არსებული მოსახლეობის სასმელი წყლის ჭაბურღილების ლაბორატორიული გამოკვლევა</t>
  </si>
  <si>
    <t>ადმინისტრაციული შენობის პირველ სართულზე მოქალაქეთა მისაღებში ფანჯრებისა და კარის სარემონტო სამუშაოების საპროექტო-სახარჯთაღრიცხვო დოკუმენტაციის შედგენა</t>
  </si>
  <si>
    <t>ადმინისტრაციული შენობის პირველ სართულზე მოქალაქეთა მისაღებში ფანჯრებისა და კარის სარემონტო სამუშაოები</t>
  </si>
  <si>
    <t>ქ. ხობში ცოტნე დადიანის ქუჩა #185-ში მდებარე ადმინისტრაციული შენობის შესასვლელი კარების სარემონტო სამუშაოები</t>
  </si>
  <si>
    <t>ნოჯიხევის ადმინისტრაციულ ერთეულში მონასტრის მიმდებარე ტერიტორიაზე არსებული მოსაცდელის სარემონტო სამუშაოების საპროექტო-სახარჯთაღრიცხვო დოკუმენტაციის შედგენა</t>
  </si>
  <si>
    <t>ნოჯიხევის ადმინისტრაციულ ერთეულში მონასტრის მიმდებარე ტერიტორიაზე არსებული მოსაცდელის სარემონტო სამუშაოები</t>
  </si>
  <si>
    <t>ქ. ხობში სტალინის ქ. #6-ში მდებარე ადმინისტრაციული შენობის სარემონტო სამუშაოების საპროექტო-სახარჯთაღრიცხვო დოკუმენტაციის შედგენა</t>
  </si>
  <si>
    <t>ქ. ხობში სტალინის ქ. #6-ში მდებარე ადმინისტრაციული შენობის სარემონტო სამუშაოები</t>
  </si>
  <si>
    <t>ქ. ხობში კულტურის სახლის წინ მდებარე სკვერის სარემონტო სამუშაოები</t>
  </si>
  <si>
    <t>ქ. ხობში ცოტნე დადიანის ქუჩაზე საგადასახადო შენობის ფასადის, მიმდებარე ტერიტორიის, ბილბორდის, წარწერების, სკვერისა და დეკორატიული ღობის სარემონტო სამუშაოები</t>
  </si>
  <si>
    <t>ჭალადიდის ადმინისტრაციული ერთეულის სოფელ საბაჟოში არსებული რაჰიპ მამედოვის ძეგლისა და მეორე მსოფლიო ომში დაღუპულთა მემორიალისა და მიმდებარე ტერიტორიის სარემონტო სამუშაოების საპროექტო-სახარჯთაღრიცხვო დოკუმენტაციის შედგენა</t>
  </si>
  <si>
    <t>ჭალადიდის ადმინისტრაციული ერთეულის სოფელ საბაჟოში არსებული რაჰიპ მამედოვის ძეგლისა და მეორე მსოფლიო ომში დაღუპულთა მემორიალისა და მიმდებარე ტერიტორიის სარემონტო სამუშაოები</t>
  </si>
  <si>
    <t>ბიის ადმინისტრაციულ ერთეულში, ჭავჭავაძის ქუჩაზე გზის დაზიანებული (დამეწყრილი) მონაკვეთის აღსადგენად დროებითი ღონისძიებების გატარების სამუშაოების საპროექტო-სახარჯთაღრიცხვო დოკუმენტაციის შედგენა</t>
  </si>
  <si>
    <t>ბიის ადმინისტრაციულ ერთეულში, ჭავჭავაძის ქუჩაზე გზის დაზიანებული (დამეწყრილი) მონაკვეთის აღსადგენად დროებითი ღონისძიებების გატარების სამუშაოები</t>
  </si>
  <si>
    <t>ქ. ხობში არსებული  საცხოვრებელი სახლების ეზოების კეთილმოწყობის (ჭყონდიდელის ქუჩა) სამუშაოები</t>
  </si>
  <si>
    <t>ქ. ხობში არსებული  საცხოვრებელი სახლების ეზოების კეთილმოწყობის (სტალინის ქუჩა) სამუშაოები</t>
  </si>
  <si>
    <t>ქ. ხობში არსებული  საცხოვრებელი სახლების ეზოების კეთილმოწყობის (კოსტავას ქუჩა) სამუშაოები</t>
  </si>
  <si>
    <t>ქ. ხობში არსებული  საცხოვრებელი სახლების ეზოების კეთილმოწყობის (ცოტნე დადიანის  ქუჩა ყოფილი სპორტსკოლის/ინტერნატის შენობის მიმდებარე) სამუშაოები</t>
  </si>
  <si>
    <t>სოფლის მხარდაჭერის პროგრამით დაფინანსებული პროექტები 2015</t>
  </si>
  <si>
    <t>სკოლამდელი დაწესებულების მშენებლობა რეაბილიტაცია</t>
  </si>
  <si>
    <t xml:space="preserve">10.1. მოსახლეობისათვის ხარისხიანი სასმელი წყლის უწყვეტი მიწოდების უზრუნველყოფა
</t>
  </si>
  <si>
    <t>სასმელი წყლის სისტემები</t>
  </si>
  <si>
    <t>4. სამრეწველო და ენერგო სექტორის განვითარება</t>
  </si>
  <si>
    <t xml:space="preserve">4.6 ქუჩების განათება წყლისა და ელექტრო ენერგიის უწყვეტი მიწოდების უზრუნველყოფა, საკანალიზაციო, სანიაღვრე და სატელეკომუნიკაციო სისტემის მოწესრიგება </t>
  </si>
  <si>
    <t>სანიაღვრე არხები</t>
  </si>
  <si>
    <t>მოწესრიგებული სანიაღვრე სისტემები დაცული სასოფლო სამეურნეო სავარგულები საყანე ფართობები და საკარმიდამო ნაკვეთები</t>
  </si>
  <si>
    <t>გზები</t>
  </si>
  <si>
    <t>გარე განათება, ელ ენერგია</t>
  </si>
  <si>
    <t>ფეხით მოსიარულეთა და სატრანსპორტო მოძრაობის უსაფრთხო და კოპმფორტული გადაადგილება</t>
  </si>
  <si>
    <t>სკვერები, ბაღები</t>
  </si>
  <si>
    <t>თავშეყრის ადგილები, გაჩერების, მოსაცდელის მოწყობა</t>
  </si>
  <si>
    <t>მოსახლეობის საყოფაცხოვრებო პირობების გაუმჯობესება</t>
  </si>
  <si>
    <t>სპორტული მოედნები, სპოტ-დარბაზები</t>
  </si>
  <si>
    <t>სპორტის განვითარების ხელშეწყობა</t>
  </si>
  <si>
    <t>სასაფლაოს შემოღობვა</t>
  </si>
  <si>
    <t>კეთილმოწყობა და იერსახის გაუმჯობესება</t>
  </si>
  <si>
    <t>სტიქია 2015 - 2017 წელი</t>
  </si>
  <si>
    <t>პირველი მაისის ადმინისტრაციულ ერთეულში საკვიკვინიოს უბანში ღელეზე არსებული ხიდის წარეცხილი ბურჯის გამაგრებითი სამუშაოები</t>
  </si>
  <si>
    <t>ბიის ადმინისტრაციულ ერთეულში სოფელ ბიაში საცალფეხო ხიდის ბურჯის გამაგრების სამუშაოები</t>
  </si>
  <si>
    <t>ქარიატის ადმინისტრაციულ ერთეულში მდინარე ხობისწყალზე ბონდის ხიდის საპროექტო დოკუმენტაციის შედგენა</t>
  </si>
  <si>
    <t>სოფელ ძველ ხიბულაში საღურწკაიოს უბანშიხიდის გამაგრების სამუშაოები</t>
  </si>
  <si>
    <t>სოფელ ძველ ხიბულაში საქანთარიოს უბანში ხიდბოგირის აღდგენითი სამუშაოები</t>
  </si>
  <si>
    <t>საჯიჯაოს ადმინისტრაციულ ერთეულში ღელე ოკურჩხალეზე წყალდიდობის შედეგად წარეცხილი ხიდის სარეგულაციო ნაგებობისა და სანაპირო ზოლის აღდგენითი სამუშაოები</t>
  </si>
  <si>
    <t>გურიფულის ადმინისტრაციული ერთეულის სოფელ მეორე გურიფულში ნაპირსამაგრის მოწყობის სამუშაოების შესყიდვა</t>
  </si>
  <si>
    <t>სამშენებლო მასალებისა და დამხმარე მასალების შესყიდვა</t>
  </si>
  <si>
    <t>სხვა პროექტები</t>
  </si>
  <si>
    <t xml:space="preserve">1. საჯარო ხელისუფლების შესაძლებლობების განვითარება. </t>
  </si>
  <si>
    <t>1.3. ქალაქ დაგეგმარების და სივრცით-ტერიტორიული მოწყობის სისტემურად ჩამოყალიბებული დოკუმენტის მომზადება;</t>
  </si>
  <si>
    <t>განაშენიანების გენერალური გეგმის შედგენა.</t>
  </si>
  <si>
    <t>მუნიციპალიტეტს ინფრასტრუქტურული და სხვა სახის პროექტების გეგმაზომიერად განხორციელება</t>
  </si>
  <si>
    <t>შუა ხორგის ადმინისტრაციული ერთეულის სოფელ გამოღმა შუა ხორგაში გზის რეაბილიტაცია</t>
  </si>
  <si>
    <t xml:space="preserve">საგზაო ინსფრასტრუქტურის მოწესრიგება  ხელს შეუწყობს ადმინისტრაციულ ერთეულში არსებულ ყოფითი, თუ სოციალური პრობლემების მოგვარებას. </t>
  </si>
  <si>
    <t>შუა ხორგის ადმინისტრაციული ერთეული</t>
  </si>
  <si>
    <t>ხეთის ადმინისტრაციული ერთეულის კორცხოს უბანში გზის რეაბილიტაცია</t>
  </si>
  <si>
    <t>ქვემო ქვალონის ადმინისტრაციულ ერთეულში გზის რეაბილიტაცია</t>
  </si>
  <si>
    <t xml:space="preserve">  განათლების, კულტურის და სპორტის განვითარება.</t>
  </si>
  <si>
    <t>ცენტრალური სტადიონის მწვანე საფარის მოწყობა</t>
  </si>
  <si>
    <t xml:space="preserve"> განათლების, მეცნიერების, კულტურისა და სპორტის განვითარება. </t>
  </si>
  <si>
    <t>პირველი მაისის ადმინისტრაციულ ერთეულში საბავშვო ბაღის სრული რეაბილიტაცია</t>
  </si>
  <si>
    <t>საბავშვო ბაღის ინფრასტრუქტურის მოწესრიგება</t>
  </si>
  <si>
    <t xml:space="preserve"> საბაზისო ინფრასტრუქტურის გაუმჯობესება</t>
  </si>
  <si>
    <t>ქალაქ ხობში ადმინისტრაციული შენობის გადახურვა და ფასადის რეაბილიტაცია</t>
  </si>
  <si>
    <t>ქალაქ ხობის ცენტრის კეთილმოწყობა</t>
  </si>
  <si>
    <t>ქალაქის იერსახის გაუმჯობესება</t>
  </si>
  <si>
    <t>შუა ხორგის ადმინისტრაციულ ერთეულში საბავშვო ბაღის სრული რეაბილიტაცია ან ახლის მშენებლობა</t>
  </si>
  <si>
    <t>დანართი 1</t>
  </si>
  <si>
    <t xml:space="preserve">რეგიონული განვითარების სტრატეგიის განხორციელების სამოქმედო გეგმა – წალენჯიხის მუნიციპალიტეტი </t>
  </si>
  <si>
    <t>N</t>
  </si>
  <si>
    <t>3. პროექტის დასახელება</t>
  </si>
  <si>
    <t>5.ადგილმდებარეობა</t>
  </si>
  <si>
    <t>7.  ხანგრძლივობა და პროგრესი</t>
  </si>
  <si>
    <t>8. პასუხისმგებელი ორგანიზაცია</t>
  </si>
  <si>
    <t>9. პარტნიორი ორგანიზაციები</t>
  </si>
  <si>
    <t>პროექტის ბიუჯეტი და დაფინანსების წყარო</t>
  </si>
  <si>
    <t>შენიშვნა მოკლე აღწერა (მაქს. 1-3 წინადადება)</t>
  </si>
  <si>
    <t>ცენტრალური ბიუჯეტი.</t>
  </si>
  <si>
    <t>ადგილობრივი ბიუჯეტი</t>
  </si>
  <si>
    <t>საერთაერთაშორისო დონორები</t>
  </si>
  <si>
    <t> დასრულება</t>
  </si>
  <si>
    <t>10. კომუნალური და სხვა საზოგადოებრივი მომსახურებების მოწესრიგება.</t>
  </si>
  <si>
    <t xml:space="preserve">10.1 მოსახლეობისათვის ცენტრალური სისტემებით ხარისხიანი სასმელი წყლის უწყვეტი მიწოდების, ხარისხიანი და უწყვეტი ენერგომომარაგების და ბუნებრივი აირის უწყვეტი მიწოდების  სრული უზრუნველყოფა; </t>
  </si>
  <si>
    <t>მუნიციპალიტეტის ტერიტორიის სხვადასხვა უბნებში წყალმომარაგების სისტემის აღდგენა-რეაბილიტაცია</t>
  </si>
  <si>
    <t xml:space="preserve">     ამ პროექტის განხორციელებით 25000–ზე მეტი მოსახლის პირობები გაუმჯობესდება წყალმომარაგებისა და ჰიგიენის დაცვის მხრივ.  მოხდება 8 სათავო ნაგებობის რეაბილიტაცია. სოფლებში:ნაკიფუ 2 ჭაბურღილი. სოფლებში: მედანი, ფახულანი, ჭალე, მუჟავა, საჩინო, ჯგალი, მიქავა წყალგაყვანილობის მილების შეცვლა, საერთო სიგრძით 35 000 მეტრი.</t>
  </si>
  <si>
    <t>წალენჯიხის მუნიციპალიტეტი.  სოფლები: ნაკიფუ,  მედანი, ფახულანი, ჭალე, მუჟავა, საჩინო, ჯგალი, მიქავა,ზღვაია(სამიქაოს უბანი)</t>
  </si>
  <si>
    <t>15.03.2019</t>
  </si>
  <si>
    <t>15.11.2019</t>
  </si>
  <si>
    <t>15.04.2021</t>
  </si>
  <si>
    <t>15.11.2021</t>
  </si>
  <si>
    <t>წალენჯიხის მუნიციპალიტეტი</t>
  </si>
  <si>
    <t>საპროექტო დოკუმენტაციის მომზადება 32000</t>
  </si>
  <si>
    <t xml:space="preserve">12. განათლების, მეცნიერების, კულტურისა და სპორტის განვითარება. </t>
  </si>
  <si>
    <t xml:space="preserve"> 12.1. საჯარო სკოლებისა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პერსონალის კვალიფიკაციის ამაღლების ქმედითი სისტემის ჩამოყალიბება;</t>
  </si>
  <si>
    <t xml:space="preserve"> წალენჯიხის  მუნიციპალიტეტში არსებულის რეაბილიტაცია და ახალი საბავშვო ბაღების მშენებლობა.</t>
  </si>
  <si>
    <t xml:space="preserve"> ქ.წალენჯიხის #5 და ზღვაიას დასახლების საბავშვო ბაღში- 40 ბავშვი,  ახალი საბავშვო ბაღების მშენებლობა აღნიშნული პროექტის განხორციელება დიდად წაადგება მომავალი თაობის აღზრდას და ხელს შეუწყობს მოსახლეობის დამკვიდრებას ზემოაღნიშნულ უბნებში.</t>
  </si>
  <si>
    <t>საპროექტო დოკუმენტაციის მომზადება 15000</t>
  </si>
  <si>
    <t>2. საბაზისო ინფრასტრუქტურის გაუმჯობესება.</t>
  </si>
  <si>
    <t xml:space="preserve">2.3 მუნიციპალური ცენტრების ქუჩების მოასფალტების დასრულება; </t>
  </si>
  <si>
    <t xml:space="preserve">ქ.წალენჯიხისაში  ტერიტორიაზე ცენტრალური  ქუჩების რეაბილიტაცია  </t>
  </si>
  <si>
    <t xml:space="preserve">ქ. წალენჯიხაში: ჭავჭავაძის, კალანდიას, ვეკუას, ყაზბეგის, წმ.ნინოს შესახვევი, ტაბიძის, ვაჟა-ფშაველას, ადამიას, მარჯვენა სანაპირო.  ქ.ჯვარში: გაბუნის, გაფრინდაშვილის ქუჩების ასვალტის საფარის დაგება, საერთო სიგრძე 10 000 მეტრამდე. ბენეფიციარების რაოდენობა 20 000. </t>
  </si>
  <si>
    <t>ქ.წალენჯიხა,  წალენჯიხის მუნიციპალიტეტი.</t>
  </si>
  <si>
    <t>2565000</t>
  </si>
  <si>
    <t>15.03.2020</t>
  </si>
  <si>
    <t>15.11.2020</t>
  </si>
  <si>
    <t>1200000</t>
  </si>
  <si>
    <t>1500000</t>
  </si>
  <si>
    <t>საპროექტო დოკუმენტაციის მომზადება 81000</t>
  </si>
  <si>
    <t>2.საბაზისო ინფრასტრუქტურის გაუმჯობესება.</t>
  </si>
  <si>
    <t>2.7.ურბანული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t>
  </si>
  <si>
    <t>წალენჯიხის მუნიციპალიტეტი, ქ.წალენჯიხაში და ქ.ჯვარში ცენტრალურ ქუჩებზე მდებარე შეენობების სახურავისა და  ფასადების რეაბილიტაცია.</t>
  </si>
  <si>
    <t xml:space="preserve">გადაიხურება ქ.ჯვარში 9 კორპუსი საერთო ფართით 7000–მდე კვ.მ.პროექტის განხორციელებით 5 000–მდე ბენეფიციარისთვის გაკეთდება კეთილი საქმე. აღნიშნული პრობლემა 30–40 წლით მოგვარებული იქნება, მოსახლეობის დიდი ნაწილისთვის. </t>
  </si>
  <si>
    <t>წალენჯიხის მუნიციპალიტეტი ქ.ჯვარი</t>
  </si>
  <si>
    <t>15.03.2021</t>
  </si>
  <si>
    <t>საპროექტო დოკუმენტაციის მომზადება 36000</t>
  </si>
  <si>
    <t xml:space="preserve"> ქ.წალენჯიხაში მულტიფუნქციური შენობის მშენებლობა</t>
  </si>
  <si>
    <t xml:space="preserve">ქ.წალენჯიხის ადმინისტრაციული მულტიფუნქციური შენობა ხანძრისგან განადგურდა, აღდგენა შეუძლებელია, მისი დაშლას და  ახლის აშენებას მოითხოვს რეალობიდან გამომდინარე მდგომარეობა. </t>
  </si>
  <si>
    <t>წალენჯიხის მუნიციპალიტეტი ქ.წალენჯიხა</t>
  </si>
  <si>
    <t>საპროექტო დოკუმენტაციის მომზადება 45000</t>
  </si>
  <si>
    <t xml:space="preserve">12.განათლების, მეცნიერების, კულტურისა და სპორტის განვითარება. </t>
  </si>
  <si>
    <t xml:space="preserve">12.4.რეგიონში კულტურული და სპორტული  ინფრასტრუქტურის რეაბილიტაცია განვითარება. </t>
  </si>
  <si>
    <t>ქ.წალენჯიხისა და ქ.ჯვარის კულტურის სახლების  სარემონტო სამუშაოები</t>
  </si>
  <si>
    <t>პროექტის განხორციელების შემთხვევაში, გაუმჯობესდება მთლიანად მუნიციპალიტეტის 45 000 მცხოვრების სოციალურ–კულტურული ცხოვრება. მოსახლეობას, მოზარდ თაობას შესაძლებლობა ექნება ეზიარონ კულტურის სხვადასხვა დარგს და მუნიციპალიტეტიდან გაუსვლელად აიმაღლონ სოციალურ–კულტურული დონე.</t>
  </si>
  <si>
    <t>საპროექტო დოკუმენტაციის მომზადება 9000</t>
  </si>
  <si>
    <r>
      <t>2.</t>
    </r>
    <r>
      <rPr>
        <b/>
        <sz val="9"/>
        <color indexed="8"/>
        <rFont val="Sylfaen"/>
        <family val="1"/>
        <charset val="204"/>
      </rPr>
      <t>საბაზისო ინფრასტრუქტურის გაუმჯობესება</t>
    </r>
  </si>
  <si>
    <t xml:space="preserve">2.1 მხარის საგზაო ინფრასტრუქტურის (შიდასახელმწიფოებრივი და ადგილობრივი მნიშვნელობის,მათ შორის სასოფლო გზები)არარეაბილიტირებული ნაწილის,მისი პრიორიტეტული გზების რეაბილიტაცია. </t>
  </si>
  <si>
    <t>წალენჯიხის მუნიციპალიტეტის ტერიტორიაზე პარკებისა და სკვერების გამწვანება(ტერენტი გრანელის პარკის რეაბილიტაცია)</t>
  </si>
  <si>
    <t>მუნიციპალიტეტში აუცილებლად მიგვაჩნია საფრთხის შემცველი ხე-მცენარეების,ახალი ნორჩი მცენაით ჩანაცვლება. პარკებისა და სკვერების აღდგენით, მუნიციპალიტეტის 45 000 მაცხოვრებელი მოახერხებს ნორმალურად დასვენებას.</t>
  </si>
  <si>
    <t>1.საჯარო ხელისუფლების შესაძლებლობების განვითარება.</t>
  </si>
  <si>
    <t>1.2.რეგიონული ადმინისტრაციისა და მუნიციპალიტეტების ადმინისტრაციული ინფრასტრუქტურის გაუმჯობესება.</t>
  </si>
  <si>
    <t>წალენჯიხის მუნიციპალიტეტის ადმინისტრაციული შენობების სარეაბილიტაციო სამუშაოები</t>
  </si>
  <si>
    <t>წალენჯიხის მუნიციპალიტეტის ტერიტორიაზე არსებული ადმინისტრაციული შენობების სარეაბილიტაციო სამუშაოების ჩატარება წარმოადგენს აუცილებლობას. შენობები რომლებშიც განთავსებულია მუნიციპალიტეტის მერიის წარმომადგენლობა, არა სახარბიელო მდგომარეობაშია, აწვიმს და იერსახე აქვს დაკარგული.</t>
  </si>
  <si>
    <t>ქ.წალენჯიხა</t>
  </si>
  <si>
    <t>საპროექტო დოკუმენტაციის მომზადება 130500</t>
  </si>
  <si>
    <t>წალენჯიხის მუნიციპალიტეტი,  ეწერის ადმინისტრაციული ერთეულის ცენტრალური გზის რეაბილიტაცია</t>
  </si>
  <si>
    <t xml:space="preserve">პროექტის განხორციელებით, ეწერის 3 კილომეტრიან მონაკვეთს   გავლიან კომფორტულად, ათასობით ადგილობრივი თუ სტუმრად ჩამოსული ადამიანები. </t>
  </si>
  <si>
    <t xml:space="preserve">წალენჯიხის მუნიციპალიტეტი,  ეწერის ადმინისტრაციული ერთეულის </t>
  </si>
  <si>
    <t>საპროექტო დოკუმენტაციის მომზადება     45000</t>
  </si>
  <si>
    <t xml:space="preserve">წალენჯიხის მუნიციპალიტეტი, მედანის  ადმინისტრაციული ერთეულის  ცენტრალური გზის რეაბილიტაცია </t>
  </si>
  <si>
    <t xml:space="preserve">   ამ პროექტის განხორციელებით მოსახლეობა უფრო იაფად, სწრაფად და კომფორტულად შეძლებს გადაადგილებას მუნიციპალიტეტის ცენტრის წალენჯიხის მიმართულებით. ამასთან, პროექტის განხორციელებით მოსახლეობის ნაწილი დასაქმდება გზის მშენებლობაზე, რაც მნიშვნელოვნად გააუმჯობესებს მათ სოციალურ მდგომარეობას.</t>
  </si>
  <si>
    <t xml:space="preserve">წალენჯიხის მუნიციპალიტეტი,  მედანის ადმინისტრაციული ერთეულის </t>
  </si>
  <si>
    <t>საპროექტო დოკუმენტაციის მომზადება     45 000</t>
  </si>
  <si>
    <t xml:space="preserve">წალენჯიხის მუნიციპალიტეტი, ჭალეს  ადმინისტრაციული ერთეულის  ცენტრალური გზის რეაბილიტაცია </t>
  </si>
  <si>
    <t xml:space="preserve"> სოფლის ცენტრამდე მოსაწყობია ასფალტის საფარი7500 გ/მ–ზე,სადაც  ივლის მოსახლეობა, რომელთა საერთო რაოდენობა 1650 ბენეფიციალს წარმოადგენს, ასევე კმაყოფილი იქნება მეზობელი თემების მოსახლეობაც,რომლებსაც ხშირად უხდებათ ამ გზაზე მიმოსვლა, როელიც აბხაზეთთან აკავშირებს. </t>
  </si>
  <si>
    <t xml:space="preserve">წალენჯიხის მუნიციპალიტეტი,  ჭალეს ადმინისტრაციული ერთეულის </t>
  </si>
  <si>
    <t>საპროექტო დოკუმენტაციის მომზადება     33 000</t>
  </si>
  <si>
    <t>წალენჯიხის მუნიციპალიტეტი,  ჯგალის ადმინისტრაციული ერთეულის.იუსტიციის სახლის ეზოს კეთილმოწყობა</t>
  </si>
  <si>
    <t>ჯგალის ადმინისტრაციული ერთეული მოსახლეობის რაოდენობის მიხედვით მუნიციპალიტეტის ტერიტორიაზე მეორეა,  ცხოვრობს დაახლოებით 900 კომლი, ადმინისტრაციული ერთეულში შედის  5 სოფელი, ჯგალის ადმინისტრაციული ერთეულს  საერთოდ არ გააჩნია  ადმინისტრაციული შენობა, ის განთავსებული იყო ჯგალის კულტურის სახლში, რომელიც 2007 წელს დაიწვა,  ამჟამად რწმუნებულის აპარატი განთავსებულია ფიზიკური პირის საკუთრებაში არსებულ ობიექტში, რომელიც არსარულფასოვნების შეგრძნებას იწვევს როგორც თემის ადმინისტრაციის თანამშრომლებში, ასევე მოსახლეობაში</t>
  </si>
  <si>
    <t>წალენჯიხის მუნიციპალიტეტი,  ჯგალის ადმინისტრაციული ერთეული.</t>
  </si>
  <si>
    <t>საპროექტო დოკუმენტაციის მომზადება     2000</t>
  </si>
  <si>
    <t xml:space="preserve">წალენჯიხის მუნიციპალიტეტი, ჯგალის  ადმინისტრაციული ერთეულის კურორტ სქურის ცენტრალური გზის რეაბილიტაცია </t>
  </si>
  <si>
    <t>საპროექტო დოკუმენტაციის მომზადება     54 000</t>
  </si>
  <si>
    <t xml:space="preserve">წალენჯიხის მუნიციპალიტეტი, საჩინოს  ადმინისტრაციული ერთეულის  საჩინო-ნოჟალა-ჯვარის ცენტრალური გზის რეაბილიტაცია </t>
  </si>
  <si>
    <t>საპროექტო დოკუმენტაციის მომზადება     48 000</t>
  </si>
  <si>
    <t xml:space="preserve">10.კომუნალური და სხვა საზოგადოებრივი მომსახურებების მოწესრიგება. </t>
  </si>
  <si>
    <t xml:space="preserve">10.2მუნიციპალურ ცენტრებში, დაბებსა და საკურორტო დასახლებებში საკანალიზაციო სისტემების მოწესრიგება; </t>
  </si>
  <si>
    <t>წალენჯიხის მუნიციპალიტეტის ტერიტორიაზე  ქ.წალენჯიხა, ქ.ჯვარი, ფოცხოსა და ზღვაიას დასახლებებში საკანალიზაციო სისტემების აღდგენა–რეაბილიტაცია</t>
  </si>
  <si>
    <t xml:space="preserve"> პროექტის განხორციელება პირდაპირ ახდენს გავლენას მოსახლეობისათვის ეკოლოგიურად უსაფრთხო გარემოს შექმნის, მათი სოციალური და ეკონომიკური მდგომარეობის გაუმჯობესებაზე. ამ პროექტით სარგებელს მიიღებს წალენჯიხის მუნიციპალიტეტში მცხოვრები  45 000–მდე ადამიანი და მისი  განხორცილება თანაბარ სიკეთეს მოუტანს ნებისმიერი სოციალური მდგომარეობის ადამიანს,</t>
  </si>
  <si>
    <t>საპროექტო დოკუმენტაციის მომზადება     210 000</t>
  </si>
  <si>
    <t>წალენჯიხის მუნიციპალიტეტის ტერიტორიაზე  ქ.წალენჯიხასა და ქ.ჯვარში ტროტუარების აღდგენა–რეაბილიტაცია</t>
  </si>
  <si>
    <t>ამასთან 25 000 მოსახლისათვის შესაძლებელი გახდება კომფორტულად გადაადგილება ქუჩებზე. სასიკეთოდ სიახლისკენ შეიცვლება ქალაქის იერსახე.</t>
  </si>
  <si>
    <t>ქ.წალენჯიხა და ქ.ჯვარი</t>
  </si>
  <si>
    <t>საპროექტო დოკუმენტაციის მომზადება     7 500</t>
  </si>
  <si>
    <t xml:space="preserve">6.სოფლის მეურნეობის განვითარება. </t>
  </si>
  <si>
    <t xml:space="preserve">6.5.თევზჭერისა და მეთევზეობის განვითარების ხელშეწყობა; </t>
  </si>
  <si>
    <t>სატბორე მეურნეობის შექმნა წალენჯიხის მუნიციპალიტეტის ფახულანის ადმინისტრაციულ ერთეულში.</t>
  </si>
  <si>
    <t xml:space="preserve">     სატბორე მეურნეობის შექმნა ფახულანის ადმინისტრაციულ ერთეულში, კერძოდ ენგურის სანაპიროს ახლოს დასაქმების წყარო იქნება საზღვრისპირა მცხოვრები მოსახლეობისათვის, </t>
  </si>
  <si>
    <t>წალენჯიხის მუნიციპალიტეტი, ფახულანის ადმინისტრაციული ერთეული</t>
  </si>
  <si>
    <t>საპროექტო დოკუმენტაციის მომზადება     6 000</t>
  </si>
  <si>
    <t>6.2.ექსტენციისა და მომსახურების ცენტრების შექმნა-განვითარების,საცდელ-სადემონსტრაციო ნაკვეთების ორგანიზების,თანამედროვე ტექნოლოგიების დანერგვისა და მოსახლეობის ინფორმირების ამაღლების გზით,მემცენარეობისა და მეცხოველეობის განვითარებისა და პროდუქტიულობის ზრდის ხელშეწყობა.</t>
  </si>
  <si>
    <t xml:space="preserve">ექსტენციისა და მომსახურების ცენტრების შექმნა-განვითარების ორგანიზების,თანამედროვე ტექნოლოგიების დანერგვისა და მოსახლეობის ინფორმირების ამაღლებa </t>
  </si>
  <si>
    <t>პრეპარატებთან.ამ პროექტის განხორციელება ფერმერებს დაანახვებს თხილის კულტურისადმი განსახორციელებელი პროცედურების საჭიროებას და იმ შედეგის ეფექტიანობას,რომლის ჩატარების გარეშე  მათი ფართობები და მოსავალი მკვეთრად შემცირდდებოდა.</t>
  </si>
  <si>
    <t>საპროექტო დოკუმენტაციის მომზადება     4 500</t>
  </si>
  <si>
    <t>2019  წელი</t>
  </si>
  <si>
    <t>2020  წელი</t>
  </si>
  <si>
    <t>2021  წელი</t>
  </si>
  <si>
    <t>მიზანი:  2. საბაზისო ინფრასტრუქტურის გაუმჯობესება</t>
  </si>
  <si>
    <t>ამოცანა: 2. 1.  მხარის საგზაო ინფრასტრუქტურის (შიდასახელმწიფოებრივი და ადგილობრივი მნიშვნელობის, მათ შორის სასოფლო გზები) არარეაბილიტირებული ნაწილის, მისი პრიორიტეტული გზების რეაბილიტაცია</t>
  </si>
  <si>
    <t>სოფ. ნაკიანის ცენტრალური გზის რეაბილიტაცია</t>
  </si>
  <si>
    <t xml:space="preserve">საგზაო ინფრასტრუქტურის გაუმჯობესება. ისარგებლებს 1000-მდე ბენეფიციარი.   </t>
  </si>
  <si>
    <t>ჩხოროწყუს მუნიციპალიტეტი, ს. ნაკიანი</t>
  </si>
  <si>
    <t>24.11.</t>
  </si>
  <si>
    <t>02.02.</t>
  </si>
  <si>
    <t>02.08.</t>
  </si>
  <si>
    <t>მუნიციპალიტეტის გამგეობა</t>
  </si>
  <si>
    <t xml:space="preserve"> მიზანი : 12.განათლების, მეცნიერების, კულტურისა და სპორტის განვითარება  </t>
  </si>
  <si>
    <t>ამოცანა: 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 კვალიფიკაციის ამაღლების ქმედითი სისტემის ჩამოყალიბება</t>
  </si>
  <si>
    <t>ჩხოროწყუს მუნიციპალიტეტი სოფ. პირველი ჭოღა</t>
  </si>
  <si>
    <t>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შესაბამისად.ისარგებლებს 200-მდე ბენეფიციარი.</t>
  </si>
  <si>
    <t>23.06.</t>
  </si>
  <si>
    <t>24.12.</t>
  </si>
  <si>
    <t>სოფ.  პირველ ახუთში  ახალი საბავშვო  ბაღის  მშენებლობა.</t>
  </si>
  <si>
    <t>ჩხოროწყუს მუნიციპალიტეტი სოფ. ახუთი</t>
  </si>
  <si>
    <t>23.07.</t>
  </si>
  <si>
    <t>განათლების, მეცნიერების, კულტურისა და სპორტის განვითარება (მიზანი12)</t>
  </si>
  <si>
    <t>ამოცანა 12.1. მუნიციპალიტეტტში კულტურული ინფრასტრუქტურის რეაბილიტაცია და განვითარება</t>
  </si>
  <si>
    <t xml:space="preserve"> სოფ. მუხურში ლაშა გახარიას სახ. მუზეუმის რეაბილიტაცია</t>
  </si>
  <si>
    <t>სახლ-მუზეუმის რეაბილიტაცია დააკმაყოფილებს საზოგადოების მოთხოვნებს, ხელს შეუწყობს ტურიზმის განვიტარებას რეგიონში.</t>
  </si>
  <si>
    <t>ჩხოროწყუს მუნიციპალიტეტი, სოფ. მუხური</t>
  </si>
  <si>
    <t>15.06.</t>
  </si>
  <si>
    <t>05.10.</t>
  </si>
  <si>
    <t>საბაზისო ინფრასტრუქტურის გაუმჯობესება (მიზანი 2)</t>
  </si>
  <si>
    <t>ამოცანა 2.1 მხარის საგზაო ინფრასტრუქტურის (შიდასახელმწიფოებრივი და აგილობრივი მნიშვნელობის, მათ შორის სასოფლო გზები) არარეაბილიტირებული ნაწილის, მისი პრიორიტეტული გზების რეაბილიტაცია. ცენტრალური ხელისუფლებისა და მუნიციპალიტეტების შესაბამისი საქმიანობის სათანადო კოორდინაცია, რათა მათ განახორციელონ თავიანთ კომპეტენციას მიკუთვნებული გზების რეაბილიტაცია.</t>
  </si>
  <si>
    <t>ჩხოროწყუ-ზუგდიდის გზატკეცილიდან სოფ. კირცხის მიმართულებით ასფალტო-ბეტონის საფარის მოწყობა შუა სამეგრელოს გზამდე</t>
  </si>
  <si>
    <t xml:space="preserve">საგზაო ინფრასტრუქტურისა და მოსახლეობის სოციალურ-ეკონომიური დონის გაუმჯობესება </t>
  </si>
  <si>
    <t>ჩხოროწყუს მუნიციპალიტეტი, სოფ. კირცხი</t>
  </si>
  <si>
    <t>ამოცანა 2.7. მუნიციპალური ცენტრების ინფრასტრუქტურული იერსახის გაუმჯობესება</t>
  </si>
  <si>
    <t>მუნიციპალიტეტის ტერიტორიაზე ღამის განათების მოწყობა 11 კმ-ზე</t>
  </si>
  <si>
    <t>მოწესრიგდება ინფრასტრუქტურული იერსახე ქუჩებში , უსაფრთხო გახდება ავტოტრანსპორტისა და ფეხით მოსიარულეთა გადაადგილება</t>
  </si>
  <si>
    <t>ჩხოროწყუს მუნიციპალიტეტი, დაბა ჩხოროწყუ</t>
  </si>
  <si>
    <t>31.07.</t>
  </si>
  <si>
    <t>30.09.</t>
  </si>
  <si>
    <t>proeqti 6000</t>
  </si>
  <si>
    <t>6000 ლარი გაიხარჯა 2015 წელს და შედგენილ იქნა გარე განათების საპროექტო–სახარჯთაღრიცხვო დოკუმენტაციის შედგენაზე ღირებულებით 600 000 ლარი  11 კმ–ზე, აქედან მოწყობილ იქნა  2015 წელს 2 კმ–ზე ღირებულებით 84 000 ლარი.</t>
  </si>
  <si>
    <t>(მიზანი 10). კომუნალური და სხვა საზოგადოებრივი მომსახურეობის მოწესრიგება</t>
  </si>
  <si>
    <t>ამოცანა 10.1. მოსახლეობისათვის ცენტრალური სისტემით  ხარისხიანი სასმელი წყლის უწყვეტი მიწოდება</t>
  </si>
  <si>
    <t>სოფ. მუხურის წყალმომარაგების სისტემის გაუმჯობესება</t>
  </si>
  <si>
    <t>მოსახლეობის უზრუნველყოფა სასმელი წყლით და სოციალურ-ეკონომიკური დონის გაუმჯობესება</t>
  </si>
  <si>
    <t>ჩხოროწყუს მუნიციპალიტეტი, ს. მუხური</t>
  </si>
  <si>
    <t>02.09.</t>
  </si>
  <si>
    <t>(მიზანი 2). საბაზისო ინფრასტრუქტურის გაუმჯობესება</t>
  </si>
  <si>
    <t>ამოცანა 2.1. მხარის საგზაო ინფრასტრუქტურის (შიდასახელმწიფოებრივი და ადგილობრივი მნიშვნელობის, მათ შორის სასოფლო გზები) არარეაბილიტირებული ნაწილის, მისი პრიორიტეტული გზებისრეაბილიტაცია. ცენტრალური ხელისუფლებისა და მუნიციპალიტეტების შესაბამისი საქმიანობის სათანადო კოორდინაცია, რატა მათ განახორციელონ თავიანთ კომპეტენციას მიკუთვნებული გზების რეაბილიტაცია</t>
  </si>
  <si>
    <t>დ. ჩხოროწყუდან სოფ. ლეწურწუმეს მიმართულებით მდ. სქურჩამდე გამოტოვებული 500 მ. გზის მონაკვეთის რეაბილიტაცია</t>
  </si>
  <si>
    <t>საგზაო ინფრასტრუქტურისა და მოსახლეობის სოციალურ-ეკონომიკურიდონის გაუმჯობესება</t>
  </si>
  <si>
    <t>ჩხოროწყუს მუნიციპალიტეტი, სოფ. ლეწურწუმე</t>
  </si>
  <si>
    <t>30.05.</t>
  </si>
  <si>
    <t>(მიზანი 12). განათლების, მეცნიერების, კულტურისა და სპორტის განვითარება</t>
  </si>
  <si>
    <t>ამოცანა 12.1. სკოლამდელი აღზრდის დაწესებულების ინფრასტრუქტურის სრული რეაბილიტაცია ტანამედროვე სტრატეგიების შესაბამისად და პედაგოგების/ადმინისტრაციული პერსონალი კვალიფიკაციის ამაღლების  ქმედითი სისტემის ჩამოყალიბება</t>
  </si>
  <si>
    <t>სოფ. ხაბუმეში ახალი საბავშვო ბაღის მშენებლობა</t>
  </si>
  <si>
    <t>სკოლამდელი აღზრდის დაწესებულებების ინფრასტრუქტურის სრული რეაბილიტაცია, ტანამედროვე სტანდარტების შესაბამისად</t>
  </si>
  <si>
    <t>ჩხოროწყუს მუნიციპალიტეტი, სოფ. ხაბუმე</t>
  </si>
  <si>
    <t>02.03.</t>
  </si>
  <si>
    <t>30.10.</t>
  </si>
  <si>
    <t xml:space="preserve"> პირველი და მეორე ჭოღის დამაკავშირებელი 4 კმ-ზე ასფალტო-ბეტონის საფარის დაგება</t>
  </si>
  <si>
    <t>ჩხოროწყუს მუნიციპალიტეტი, სოფ. ჭოღა</t>
  </si>
  <si>
    <t>03.03.</t>
  </si>
  <si>
    <t>30.08.</t>
  </si>
  <si>
    <t>კირცხი–სარაქონის დამაკავშირებელი გზის ასფალტო–ბეტონის საფარის მოწყობა 2 კმ–ზე</t>
  </si>
  <si>
    <t>სოფ. კირცხში ახალი საბავშვო ბაღის მშენებლობა</t>
  </si>
  <si>
    <t>ცხოროწყუს მუნიციპალიტეტი, სოფ. კირცხი</t>
  </si>
  <si>
    <t>შუქნიშნის მოწყობა, ტროტუარების რეაბილიტაცია, სანიაღვრე არხის მოწყობა, საბავშვო ატრაქციონის მოწყობა, სკვერის რეაბილიტაცია, საინფორმაციო ეკრანის მოწყობა</t>
  </si>
  <si>
    <t>დ. ჩხოროწყუს ჭავჭავაძისა და გობეჩიას ქუჩების გადაკვეთა მოუწესრიგებელია, რაც ქმნის გარკვეულ პრობლემებს. ქუჩების გადაკვეტაზე შესაბამისი შუქნიშნების დაყენების შემთხვევაში თავიდან აცილებული იქნება საავარიო შემთხვევები.</t>
  </si>
  <si>
    <t>ჩხოროწყუს მუნიციპალიტეტი, დ. ჩხოროწყუ</t>
  </si>
  <si>
    <t>25.06.</t>
  </si>
  <si>
    <t>10.10.</t>
  </si>
  <si>
    <t>სოფ. ქვედაჩხოროწყუში ახალი საბავშვო ბაღის მშენებლობა</t>
  </si>
  <si>
    <t>ჩხოროწყუს მუნიციპალიტეტი, სოფ. ქვედაჩხოროწყუ</t>
  </si>
  <si>
    <t>03.09.</t>
  </si>
  <si>
    <t>სოფ. ახუთის ცენტრიდან სოფ. ნოღას მიმართულებით ასფალტო ბეტონის საფარის დაგება</t>
  </si>
  <si>
    <t>ჩხოროწყუს მუნიციპალიტეტი, სოფ.ახუთი</t>
  </si>
  <si>
    <t>420 663</t>
  </si>
  <si>
    <t>22 140</t>
  </si>
  <si>
    <t>03.08.</t>
  </si>
  <si>
    <t>30.12.</t>
  </si>
  <si>
    <t>442 803</t>
  </si>
  <si>
    <t>სოფ. თაიას ცენტრიდან სოფ. ნაფიჩხოვოს ცენტრამდე ასფალტო ბეტონის საფარის დაგება</t>
  </si>
  <si>
    <t>ჩხოროწყუს მუნიციპალიტეტი, სოფ.თაია</t>
  </si>
  <si>
    <t>1 715 094</t>
  </si>
  <si>
    <t>90 268</t>
  </si>
  <si>
    <t>1 805 362</t>
  </si>
  <si>
    <t>2 248 165</t>
  </si>
  <si>
    <t>საბაზისო ინფრასტრუქტურის გაუმჯობესება (მიზანი 11)</t>
  </si>
  <si>
    <t>ამოცანა 11.8. სასწრაფო დახმარების ბრიგადების  აღჭურვილობის განახლება თანამედროვე სტანდარტების შესაბამისად</t>
  </si>
  <si>
    <t xml:space="preserve"> ჩხოროწყუს მუნიციპალიტეტში სსიპ ,,საგანგებო სიტუაციების კოორდინაციისა და გადაუდებელი დახმარების ცენტრი"–ს რაიონული სამსახურის ოფისის მშენებლობა</t>
  </si>
  <si>
    <t>სოციალური უზრუნველყოფისა და ჯანმრტელობის დაცვის ქმედითი სისტემის ცამოყალიბება</t>
  </si>
  <si>
    <t>ჩხოროწყუს მუნიციპალ;იტეტი</t>
  </si>
  <si>
    <t xml:space="preserve">142 000 </t>
  </si>
  <si>
    <t>910 632</t>
  </si>
  <si>
    <t>47 928</t>
  </si>
  <si>
    <t>958 560</t>
  </si>
  <si>
    <t>სოფ. ლესიჭინეში რუსტაველის უბნის გზის ასფალტო–ბეტონის საფარის დაგება</t>
  </si>
  <si>
    <t>570 000</t>
  </si>
  <si>
    <t>30 000</t>
  </si>
  <si>
    <t>600 000</t>
  </si>
  <si>
    <t>მუნიციპალიტეტის მერია</t>
  </si>
  <si>
    <t>დ. ჩხოროწყუში საროდონაიოსა და საარახამიოს უბნებში გზის მონაკვეთის ასფალტო–ბეტონის საფარის დაგება</t>
  </si>
  <si>
    <t>389 500</t>
  </si>
  <si>
    <t>20 000</t>
  </si>
  <si>
    <t>410 000</t>
  </si>
  <si>
    <t>სოფ. ქვედაჩხოროწყუში გზის ასფალტო–ბეტონის საფარის დაგება</t>
  </si>
  <si>
    <t>427 500</t>
  </si>
  <si>
    <t>22 600</t>
  </si>
  <si>
    <t>450 000</t>
  </si>
  <si>
    <t>დაბის ცენტრის კეთილმოწყობა, რაც ითვალისწინებს სანიაღვრე არხების, მრავალსართულიანი საცხოვრებელი სახლების ეზოების, საგზაო შუქნიშნების და სკვერების კეთილმოწყობა–რეაბილიტაცია</t>
  </si>
  <si>
    <t>190 000</t>
  </si>
  <si>
    <t>10 000</t>
  </si>
  <si>
    <t>200 000</t>
  </si>
  <si>
    <t>ქ. ჩხოროწყუში ლექვარცხეს უბანში ასფალტო–ბეტონის საფარის დაგება</t>
  </si>
  <si>
    <t>15 000</t>
  </si>
  <si>
    <t>ჩხოროწყუს მუნიციპალიტეტის მერია</t>
  </si>
  <si>
    <t>ქ. ჩხოროწყუში ყაზბეგის ქუჩიდან ლესელიძეს ქუჩამდე გარახა–ნაკიანის დამაკავშირებელი გზის მონაკვეთის ასფალტო ბეტონის საფარის დაგება</t>
  </si>
  <si>
    <t>სოფ. მეორე ახუთში გზის  ბეტონის საფარის დაგება</t>
  </si>
  <si>
    <t>სოფ. ნაფიცხოვოში (ხანწკის უბანი) გზის ასფალტო ბეტონის საფარის დაგება</t>
  </si>
  <si>
    <t>285 000</t>
  </si>
  <si>
    <t>სოფ. ხაბუმეში ეწერის უბანში გზის ასფალტო ბეტონის საფარის დაგება</t>
  </si>
  <si>
    <t>380 000</t>
  </si>
  <si>
    <t>220 000</t>
  </si>
  <si>
    <t>ქალაქის ცენტრის კეთილმოწყობა</t>
  </si>
  <si>
    <t>475 000</t>
  </si>
  <si>
    <t>25 000</t>
  </si>
  <si>
    <t>ჩხოროწყუს მუნიციპალიტეტის ტერიტორიაზე გარე განათების მოწყობისათვის ლედ. სანათების შეძენა</t>
  </si>
  <si>
    <t>საბავშვო ბაღების რეაბილიტაცია. სოფ. ლესიჭინე (N1, N2, ოჩხომურის უბანი, რუსთაველის უბანი); სოფ. ნაფიჩხოვო N1; სოფ. მუხური (N1, ლეგახარეს უბანი N2); სოფ. ხაბუმე N1; სოფ. ახუთი N2; სოფ. კირცხი (სარაქონის უბანი); სოფ. ჭოღა (მეორე ჭოღის უბანი);</t>
  </si>
  <si>
    <t>665 000</t>
  </si>
  <si>
    <t>35 000</t>
  </si>
  <si>
    <t>ქ.  ჩხოროწყუში მშვიდობის ქუჩაზე გზის ასფალტო ბეტონის საფარით დაგება</t>
  </si>
  <si>
    <t>ქ. ჩხოროწყუში ზოია გრიგოლიას ქუჩაზე ასფალტო ბეტონის საფარის დაგება</t>
  </si>
  <si>
    <t>76 000</t>
  </si>
  <si>
    <t>4 000</t>
  </si>
  <si>
    <t>სოფ. მუხურში ლეჩიქვანეს უბანში ასფალტობეტონის საფარის დაგება</t>
  </si>
  <si>
    <t>სოფ. ნაფიჩხოვოში სასმელი წყლის ქსელის რეაბილიტაცია</t>
  </si>
  <si>
    <t>446 000</t>
  </si>
  <si>
    <t>23 5000</t>
  </si>
  <si>
    <t>სოფ. ხაბუმეში ჟუღუს მიმართულებით აფალტო-ბეტონის საფარით დაგება.</t>
  </si>
  <si>
    <t>სოფ. კირცხში ვალია ბეჭვაიას სახელობის მუზეუმის მშენებლობა</t>
  </si>
  <si>
    <t>256 500</t>
  </si>
  <si>
    <t>13 500</t>
  </si>
  <si>
    <t>სოფ. ქვედაჩხოროწყუში ბესარიონ ქებურიას სახელობის სახლ-მუზეუმის რეაბილიტაცია</t>
  </si>
  <si>
    <t>237 500</t>
  </si>
  <si>
    <t>12 500</t>
  </si>
  <si>
    <t>სოფ. ნაფიჩხოვოში (ხანწკის უბანი) გზის ასფალტო ბეტონის საფარის დაგება</t>
  </si>
  <si>
    <t>სოფ. ხაბუმეში ეწერის უბანში გზის ასფალტო–ბეტონის საფარის დაგება</t>
  </si>
  <si>
    <t>სოფ. ნაფიჩხოვოში კულტურის ცენტრის რეაბილიტაცია</t>
  </si>
  <si>
    <t>კულტურის ცენტრის რეაბილიტაციით გაუმჯობესება განათლების ხარისხი</t>
  </si>
  <si>
    <t>ისტორიულ-ეთნოგრაფიული, კულტურული ცენტრის მოწყობა</t>
  </si>
  <si>
    <t>გარე განათების მოწყობა მუნიციპალიტეტის ტერიტორიაზე</t>
  </si>
  <si>
    <t>ამოცანა 9.3. ტურისტების მომსახურების დონის ამაღლება.</t>
  </si>
  <si>
    <t>სპორტული მოედნების რეაბილიტაცია.ქ. ჩხოროწყუ; სოფ. ლესიჭინე;</t>
  </si>
  <si>
    <t>სპორტულ ცხოვრებაში მოზარდებისა და ახალგაზრდების აქტიურად ჩართვა</t>
  </si>
  <si>
    <t>ჩხოროწყუს მუნიციპალიტეტი</t>
  </si>
  <si>
    <t>სოფ. ქვედაჩხოროწყუ (ჭვილიშის უბანი) გზის რეაბილიტაცია ასფალტო-ბეტონის საფარით</t>
  </si>
  <si>
    <t>სოფელ ხაბუმეში ჭაბურღილის მოწყობა დაქსელვით</t>
  </si>
  <si>
    <t xml:space="preserve">საპროექტო სახარჯთააღრიცხვო დოკუმენტაციის მომზადება </t>
  </si>
  <si>
    <t>3 693 560</t>
  </si>
  <si>
    <t>მუნიციპალიტეტის ბიუჯეტით დაფინანსებული პროექტები</t>
  </si>
  <si>
    <t>რგპ –ს თანადაფინანსება</t>
  </si>
  <si>
    <t>123 400</t>
  </si>
  <si>
    <t>საჯარო ხელისუფლების შესაძლებლობების განვითარება მიზანი 1.</t>
  </si>
  <si>
    <t>ამოცანა 12.4. სპორტული ინფრასტრუქტურის რეაბილიტაცია და განვითარება.</t>
  </si>
  <si>
    <t>ჩხოროწყუს მუნიციპალიტეტის საკრებულოსა და გამგეობის შენობის ნაწილობრივ რეაბილიტაცია</t>
  </si>
  <si>
    <t>ინფრასტრუქტურული განვითარების, მოსახლეობის სოციალური და ეკონომიკური მდგომარეობის გაუმჯობესება</t>
  </si>
  <si>
    <t>26.02.</t>
  </si>
  <si>
    <t>ამოცანა 12.1. საჯარო სკოლების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t>
  </si>
  <si>
    <t>დ. ჩხოროწყუს სტადიონის სარეაბილიტაციო სამუშაოები, სახურავის რემონტი, საკანალიზაციო სისტემები</t>
  </si>
  <si>
    <t>19.02.</t>
  </si>
  <si>
    <t>25.05.</t>
  </si>
  <si>
    <t>განათლების მეცნიერების, კულტურისა და სპორტის განვითარება მიზანი 12.</t>
  </si>
  <si>
    <t>ამოცანა 2.7. მუნიციპალური ცენტყრების ინფრასტრუქტურული იერსახის გაუმჯობესება</t>
  </si>
  <si>
    <t>დ. ჩხოროწყუს ბიბლიოთეკის ფილიალის დარბაზის რეაბილიტაცია</t>
  </si>
  <si>
    <t>ბიბლიოთეკის რეაბილიტაცია ხელს შეუწყობს საჯარო სკოლების მოსწავლეების განვითარების რეგიონში</t>
  </si>
  <si>
    <t>29.05.</t>
  </si>
  <si>
    <t>30.07.</t>
  </si>
  <si>
    <t>საბაზისო ინფრასტრუქტურის გაუმჯობესება მიზანი 2.</t>
  </si>
  <si>
    <t>ამოცანა 10.1.მოსახლეობისათვის ცენტრალური სისტემებით ხარისხიანი სასმელი წყლის უწყვეტი მიწოდება, ხარისხიანი და უწყვეტი ენერგომომარაგების და ბუნებრივი აირის უწყვეტი მიწოდების სრული უზრუბველკყოფა.</t>
  </si>
  <si>
    <t>დ. ჩხოროწყუს ჭავჭავაძისა და გობეჩიას ქ. პარკების სარეაბილიტაციო სამუშაოები</t>
  </si>
  <si>
    <t>კომუნალური და სხვა საზოგადოებრივი მომსახურებების მოწესრიგება (მიზანი 10)</t>
  </si>
  <si>
    <t>ჩხოროწყუს მუნიციპალიტეტის ტერიტორიაზე წყალსადენის სისტემის სარეაბილიტაციო სამუშაოები</t>
  </si>
  <si>
    <t>პროექტის განხორციელებით შესაძლებელი იქნება მოსახლეობის უზრუნველყოფა ხარისხიანი სასმელი წყლით, მათი სოციალურ-ეკონომიკური პიროებების მნიშვნელოვანი გაუმჯობესება.</t>
  </si>
  <si>
    <t>15.09.</t>
  </si>
  <si>
    <t>ბ. პაპასკირის სახ. ცენტრალური სტადიონის ადმინისტრაციული შენობის ნაწილობრივ რეაბილიტაცია</t>
  </si>
  <si>
    <t>27.02.</t>
  </si>
  <si>
    <t>31.03.</t>
  </si>
  <si>
    <t>ტურიზმის ინდუსტრიის მრავალმხრივი განვითარება მიზანი 9).</t>
  </si>
  <si>
    <t>2.2.რეაბილიტირებული ადგილობრივი საავტომობილო გზების სამუშაო მდგომარეობაში შენარჩუნება</t>
  </si>
  <si>
    <t>ჩხოროწყუს მუნიციპალიტეტის სოფ. მუხურში ხის კოტეჯების დემონტაჟი და მონტაჟი</t>
  </si>
  <si>
    <t>აღნიშნული პროექტის განხორციელების შემთხვევაში მნიშვნელოვნად  გაიზრდება ტურისტების ნაკადი.</t>
  </si>
  <si>
    <t>21.08.</t>
  </si>
  <si>
    <t>22.09.</t>
  </si>
  <si>
    <t>10.1.მოსახლეობისათვის ცენტრალური სისტემებით ხარისხიანი სასმელი წყლის უწყვეტი მიწოდება, ხარისხიანი და უწყვეტი ენერგომომარაგების და ბუნებრივი აირის უწყვეტი მიწოდების სრული უზრუბველკყოფა.</t>
  </si>
  <si>
    <t>რეაბილიტირებული ადგილობრივი საგზაო ინფრასტრუქტურის მოვლა-შენახვა</t>
  </si>
  <si>
    <t>მუნიციპალიტეტის სოფლები</t>
  </si>
  <si>
    <t>ჩხოროწყუს მუნიციპალიტეტის გამგეობა</t>
  </si>
  <si>
    <t>12.1საჯარო სკოლების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 კვალიფიკაციის ამაღლების ქმედითი სისტემის ჩამოყალიბება</t>
  </si>
  <si>
    <t>მუნიციპალიტეტში არსებული წყლის სისტემების რეაბილიტაცია, მოვლა-შენახვა და ექსპლოატაცია</t>
  </si>
  <si>
    <t>0</t>
  </si>
  <si>
    <t>02.06.</t>
  </si>
  <si>
    <t>საჯარო სკოლების დაფინანსება</t>
  </si>
  <si>
    <t>სკოლების მატერიალურ-ტექნიკური ბაზის გაუმჯობესებისა და სასწავლო პროცესის ხელშეწყობისათვის ფინანსური მხარდაჭერის განხორციელება</t>
  </si>
  <si>
    <t>დაბა ჩხოროწყუსა და სოფლებში საჯარო სკოლები</t>
  </si>
  <si>
    <t>30.06.</t>
  </si>
  <si>
    <t>10.6. მუნიციპალურ ცენტრებში, დაბებსა და საკურორტო დასახლებებში ქუჩების რეგულარული დასუფთავების უზრუნველყოფა</t>
  </si>
  <si>
    <t>სკოლისგარეშე განათლების ხელშეწყობის დაფინანსება</t>
  </si>
  <si>
    <t>მოსწავლეტათვის სკოლის გარეთ დამატებითი სასწავლო პირობების შექმნა</t>
  </si>
  <si>
    <t>დაბა ჩხოროწყუს მოსწავლეთა სახლი და კომპიუტერული ცენტრი</t>
  </si>
  <si>
    <t>02.07.</t>
  </si>
  <si>
    <t>ამოცანა 1.2. თვითმმართველობის ადმინისტრაციისა და მუნიციპალიტეტის ადმინისტრაციული ინფრასტრუქტურის გაუმჯობესება</t>
  </si>
  <si>
    <t>საკანალიზაციო სისტემის რეაბილიტაცია</t>
  </si>
  <si>
    <t>მუნიციპალიტეტის ტერიტორიაზე გაუმჯობესებული სანიტარული პირობები</t>
  </si>
  <si>
    <t>დაბა ჩხოროწყუ, სოფლების მუხურის, ხაბუმეს, ქვედაჩხოროწყუ და ლესიჭინეს ცენტრები</t>
  </si>
  <si>
    <t>05.03.</t>
  </si>
  <si>
    <t>05.07.</t>
  </si>
  <si>
    <t>13</t>
  </si>
  <si>
    <t>საცხოვრებელი შენობების რეაბილიტაცია</t>
  </si>
  <si>
    <t>დ. ჩხოროწყუს ცენტრი</t>
  </si>
  <si>
    <t>მუნიციპალიტეტის ტერიტორიაზე ვიდეოთვალის მონტაჟი</t>
  </si>
  <si>
    <t>03.03</t>
  </si>
  <si>
    <t>დ. ჩხოროწყუში ბაზრის ტერიტორიაზე გზის მოასფალტება</t>
  </si>
  <si>
    <t>04.04.</t>
  </si>
  <si>
    <t>04.08.</t>
  </si>
  <si>
    <t>დ. ჩხოროწყუში გარე განათების მოწყობა</t>
  </si>
  <si>
    <t>05.05.</t>
  </si>
  <si>
    <t>მუნიციპალიტეტის ტერიტორიაზე წყლის სისტემის რეაბილიტაცია</t>
  </si>
  <si>
    <t>საპროექტო–სახარჯტაღრიცხვო დოკუმენტაციის შედგენა</t>
  </si>
  <si>
    <t>25.01.</t>
  </si>
  <si>
    <t>ჩხოროწყუს მუნიციპალიტეტის ადმინისტრაციული შენობების რეკონსტრუქცია</t>
  </si>
  <si>
    <t>28.02.</t>
  </si>
  <si>
    <t>......</t>
  </si>
  <si>
    <t>სოფლის მხარდაჭერის პროგრამა</t>
  </si>
  <si>
    <t>საბავშვო ბაღების რეაბილიტაცია</t>
  </si>
  <si>
    <t>ჩხოროწყუს მუნიციპალიტეტის სოფლები</t>
  </si>
  <si>
    <t>29.07.</t>
  </si>
  <si>
    <t>ამოცანა 10.3. საწარმოო და საყოფაცხოვრებო ცამდინარე წყლების გამწმენდი ნაგებობების  მშენებლობა</t>
  </si>
  <si>
    <t>გზების რეაბილიტაცია</t>
  </si>
  <si>
    <t>24.07.</t>
  </si>
  <si>
    <t>სანიაღვრე არხების მოწყობა</t>
  </si>
  <si>
    <t>21.07.</t>
  </si>
  <si>
    <t>ნაპირსამაგრი ჯებირის მოწყობა</t>
  </si>
  <si>
    <t>ამოცანა 6.3. ადგილობრივი საჭიროებების სრულად დასაკმაყოფილებლად მცირეგაბარიტიანი ტექნიკით უზრუნველყოფა</t>
  </si>
  <si>
    <t>სასმელი წყლის სისტემის მოწყობა</t>
  </si>
  <si>
    <t>სოფლის მეურნეობის განვითარება მიზანი 6.</t>
  </si>
  <si>
    <t>ამოცანა 2.7. ურბანული ინფრასტრუქტურის განვიტარება და არქიტექტურულ სამშენებლო სფეროს რეგულირების  ქმედითი სისტემის გაუმჯობესება</t>
  </si>
  <si>
    <t>კულტექნიკის შეძენა</t>
  </si>
  <si>
    <t>მოსახლეობის სოციალურ–ეკონომიკური დონის გაუმჯობესება</t>
  </si>
  <si>
    <t>ხიდის რეაბილიტაცია</t>
  </si>
  <si>
    <t xml:space="preserve">ამოცანა 10.3. საწარმოო და საყოფაცხოვრებო ნაგებობების მშენებლობა </t>
  </si>
  <si>
    <t>სოფლის ცენტრის კეთილმოწყობა</t>
  </si>
  <si>
    <t>ამოცანა 2.4. მუნიციპალური ტრანსპორტის ოფიციალურ გაჩერებებზე მოსაცდელის მოწყობა</t>
  </si>
  <si>
    <t>წისქვილის რეაბილიტაცია და ახლის აშენება</t>
  </si>
  <si>
    <t>16.07.</t>
  </si>
  <si>
    <t>მოსაცდელის მოწყობა</t>
  </si>
  <si>
    <t>22.06.</t>
  </si>
  <si>
    <t>31.12.</t>
  </si>
  <si>
    <t>ამოცანა 12.1. მუნიციპალიტეტის კულტურული ინფრასტრუქტურის რეაბილიტაცია და განვითარება</t>
  </si>
  <si>
    <t>სპორტული მოედნების მოწყობა</t>
  </si>
  <si>
    <t>კულტურის სახლის რეაბილიტაცია</t>
  </si>
  <si>
    <t>კულტურის სახლის რეაბილიტაცია დააკმაყოფილებს საზოგადოების მოთხოვნებს, ხელს შეუწყობს ტურიზმის განვიტარებას რეგიონში.</t>
  </si>
  <si>
    <t>გარე განათების მოწყობა</t>
  </si>
  <si>
    <t>შინმოუსვლელთა სტენდის შემოკავება</t>
  </si>
  <si>
    <t>სპეც.ტექნიკის შეძენა</t>
  </si>
  <si>
    <t>ადმინისტრაციული შენობის რემონტი</t>
  </si>
  <si>
    <t>ამოცანა 9. 2. მუნიციპალური პროგრამების შემუშავება.</t>
  </si>
  <si>
    <t xml:space="preserve">ტურიზმის ინდუსტრიის მრავალმხრივი განვიტარება მიზანი 9. </t>
  </si>
  <si>
    <t>პროექტორის შეძენა</t>
  </si>
  <si>
    <t>მიწების შემოკავება</t>
  </si>
  <si>
    <t>586  319</t>
  </si>
  <si>
    <t>სოფ. ახუთის ცენტრიდან სოფ. ნორას დამაკავშირებელი გზის ასფალტო–ბეტონის საფარის დაგება</t>
  </si>
  <si>
    <t>418 000</t>
  </si>
  <si>
    <t>22 000</t>
  </si>
  <si>
    <t>440 000</t>
  </si>
  <si>
    <t>დ. ჩხოროწყუში ყაზბეგისა და ლესელიძის უბნებში გზის მონაკვეთის ასფალტო–ბეტონის საფარის დაგება</t>
  </si>
  <si>
    <t>213 730</t>
  </si>
  <si>
    <t>11 270</t>
  </si>
  <si>
    <t>225 000</t>
  </si>
  <si>
    <t>სოფ. ზუმში სოფ. მიქავას მიმართულებით ასფალტო–ბეტონის საფარის დაგება</t>
  </si>
  <si>
    <t>10 500</t>
  </si>
  <si>
    <t>210 000</t>
  </si>
  <si>
    <t>რეგიონში განსახორციელებელი პროექტების ფონდის (რგპფ) პროექტები 2019-2021 წლებში</t>
  </si>
  <si>
    <t>2- საბაზო ინფრასტრუქტურის გაუმჯობესება</t>
  </si>
  <si>
    <t>2-  მუნიციპალურ ცენტრებში დაბებსა და საკურორტო დასახლებებში საკანალიზაციო სისტემების მოწესრიგება</t>
  </si>
  <si>
    <t>სანიაღვრე არხების მშენებლობა</t>
  </si>
  <si>
    <t>მოხდება ჭარბი ნალექების სწრაფი გადინება,მოწესრიგებული სანიაღვრე სისტემა, მოსახლეობის დაცვა დატბორვისაგან ჭარბი ნალექის პირობებში</t>
  </si>
  <si>
    <t>მშვიდობის ქუჩა,ლოლუას და ფარნავაზის ქუჩა, ლაგრანჟეს ქუჩი ,ნინოშვილი- ათონელის კვეთიდან რიონამდე, აკაკის ქუჩა, ვაჟა- ფშაველას ქუჩა ნიკოლაძის ქუჩიდან , ნიკო ნიკოლაძიდან 9 აპრილის ხეივნამდე, ტაბიძის ქუჩა , ქუჩიშვილის,ჯავახიშვილის და სამეგრელოს ქუჩის ნაწილი, დავითაიას ქუჩა-აჭარის ქუჩიდან</t>
  </si>
  <si>
    <t>ქალაქ ფოთის მუნიციპალიტეტის მერია</t>
  </si>
  <si>
    <t>სანიაღვრე წყლების სატუმბი სადგურების მშენებლობა</t>
  </si>
  <si>
    <t>გაბუნიას ქუჩა ,  სამხრეთ მოლზე</t>
  </si>
  <si>
    <t>მოსახლეობისვის და ტურისტების კომფორტული გადაადგილება</t>
  </si>
  <si>
    <t>ბარათავილის ქუა,თადადებულის ქუჩა,  გორგასლის ქუჩა,ილიას ქუჩა, კონსტიტუციის ქუჩა და სხვა ქალქში არსებული ქუჩები.</t>
  </si>
  <si>
    <t>ქალაქის ქუჩების ტროტუარების მოწყობა</t>
  </si>
  <si>
    <t>კოსტავას ქუჩა,          აკაკის ქუჩა</t>
  </si>
  <si>
    <t>9- ტურიზმის ინდუსტრიის მრავალმხრივი განვითარება</t>
  </si>
  <si>
    <t>მიზანი: 12- განათლების, მეცნიერების, კულტურის და სპორტის განვითარება</t>
  </si>
  <si>
    <t>ცენტრალური კულტურის და დასვენების  პარკის მოწყობა</t>
  </si>
  <si>
    <t>ტურიზმის ინდუსტრიის მრავალმხრივი განვითარება</t>
  </si>
  <si>
    <t>რუსთაველის რკალი</t>
  </si>
  <si>
    <t>მრავალსართულიანი საცხოვრებელი სახლების სახურავების კაპ რემონტი</t>
  </si>
  <si>
    <t xml:space="preserve">WavWavaZis quCa #142,144,158   danelias quCa #72  9 aprilis xeivani #26,23,27, vaCnaZis quCa #23 daviT aRmaSeneblis quCa #30,31 კოლიმბარის კუნძული #43,44,45, gorgaslis quCa #10 </t>
  </si>
  <si>
    <t>მრავალბინიანი საცხოვრებელი სახლების ეზოების კეთილმოწყობა</t>
  </si>
  <si>
    <t xml:space="preserve">1. დ.თავდადებულის ქ.N15, 17                   2.ხობის ქუჩა N28                                          3. არზიანის ქუჩა N3                                      
4. თამარ მეფის ქუჩა N2                                
5. აბაშიძის ქუჩა N41                                     
6. კაცაძის ქუჩა N24,26,28,30              
7. ჭავჭავაძის ქუჩა N138,140                 
8. ჭავჭავძის ქუჩა N148                                   
9. ჭავჭავაძის ქუჩა N156,158                      
10. ელადას ქუჩა N8ა,8                                  
11. ელადას ქუჩა N17,19,21                          
12. გელა ჯიქიას ქუჩა N1                               
13. გელა ჯიქია ქუჩა N5                              
14. სარსანიას ქუჩა N32,34,36                      
15. ბარბაქაძის ქუჩა N1,3                                
16. მზარელუას ქუჩა N38,40,42                   
17. ჭანტურიას ქუჩა N7,9                           
18. ჭანტურიას ქუჩა N11                                  
19. ლოლუას ქუჩა N5                                         
20. 26 მაისის ქუჩა N4                                         
21. ბარათაშვილის ქუჩა N99                         
</t>
  </si>
  <si>
    <t>9.1 ტურისტული ინფრასტრუქტურის მოვლა და გაუმჯობესება</t>
  </si>
  <si>
    <t>მალთაყვის უბნის სანაპირო ზოლის კეთილმოწყობა(ვეიკ პარკის მშენებლობა)</t>
  </si>
  <si>
    <t>ტურიზმის თვალსაზრისით მიმზიდველი გარემოს შექმნა</t>
  </si>
  <si>
    <t>მალთაყვის სანაპირო ზოლი</t>
  </si>
  <si>
    <t>განათლების, მეცნიერების, კულტურის და სპორტის განვითარება</t>
  </si>
  <si>
    <t xml:space="preserve"> სპორტული ინფრასტრუქტურის მოვლა და გაუმჯობესება</t>
  </si>
  <si>
    <t>ცენტრალური სტადიონის რეაბილიტაცია</t>
  </si>
  <si>
    <t>ქალაქის სპორტის განვითარების ხელშეწყობა</t>
  </si>
  <si>
    <t>პოტრე იბერის ქუჩა N23</t>
  </si>
  <si>
    <t xml:space="preserve">1-საჯარო სკოლების და სკოლამდელი აღზრდის დაწესებულებების ინფრასტრქუტურის სრული რეაბილიტაცია თანამედროვე სტანდარტების შესაბამისად და პედაგოგების /ადმინისტრაციული პერსონალის კვლიფიკაციის ამაღლების ქმედითი სისტემის ჩამოყალიბება. </t>
  </si>
  <si>
    <t xml:space="preserve">საბავშვო ბაღების რეაბილიტაცია </t>
  </si>
  <si>
    <t>სკოლამდელი აღზრდის დაწესებულებების განვითარების ხელშეწყობა</t>
  </si>
  <si>
    <t xml:space="preserve"> ქალაქის მაშტაბით არსებული საბავშვო ბაღების რეაბილიტაცია </t>
  </si>
  <si>
    <t>საფეხმავლო ბულვარის (9 აპრილის ხეივანი) მოწყობა</t>
  </si>
  <si>
    <t>ადგილობრივი მოსახლეობისთვის და ტურისტებითვის გარემოს გაუმჯობესება</t>
  </si>
  <si>
    <t>საფეხბურთო მოედნების მოწყობა უბნების მიხედვით</t>
  </si>
  <si>
    <t>რეაბილიტირებული მინი სტადიონები. რეაბილიტაცია ზოგადად ხელს შეუწყობს სპორტის შემდგომ პოპულარიზაციას</t>
  </si>
  <si>
    <t>ქალაქის მაშტაბით</t>
  </si>
  <si>
    <t xml:space="preserve"> განათლების, მეცნიერების, კულტურის და სპორტის განვითარება</t>
  </si>
  <si>
    <t>სახელოვნებო სკოლის და კულტურის სახლის   რეაბილიტაცია რესტავრაცია (პიონერთა სახლი)</t>
  </si>
  <si>
    <t xml:space="preserve"> გამოიწვევს განათლების, მეცნიერების, კულტურის ცხოვრების აღმავლობას</t>
  </si>
  <si>
    <t xml:space="preserve">რუსთაველის რკალი </t>
  </si>
  <si>
    <t>კუნძულის უბნის სანაპირო ზოლის რეაბილიტაცია</t>
  </si>
  <si>
    <t>კეთილმოეწყობა სანაპირო ზოლი გაჩნდცება მოსახლეობისათვის კულტურული დასვენებისა და ჯანსაღი ცხოვრების წესისათვის განსაკუთრებული პირობები</t>
  </si>
  <si>
    <t>კუნძულის სანაპირო</t>
  </si>
  <si>
    <t>ეკოლოგიური და ტურისტული ინდუსტრიის განვითარება</t>
  </si>
  <si>
    <t>ინფრასტრუქტურის მშენბოლობა რეაბილიტაცია და ექსპლუატაცია</t>
  </si>
  <si>
    <t>მდინარე კაპარჭას გაწმენდა რეაბილიტაცია</t>
  </si>
  <si>
    <t>გამოიწვევს მდინარის ეკოლოგიური მდგომარეობის გაუმჯობესაც რაც დადებითად აისახება მოსახლეობის გამოყენებაზე მდ. კაპარჭის</t>
  </si>
  <si>
    <t xml:space="preserve">მდინარე კაპარჭას </t>
  </si>
  <si>
    <t>ლიფტების რეაბილიტაცია ახალი ლიფტების შეძენა მონტაჟი</t>
  </si>
  <si>
    <t>გამოიწვევსმოსახლეობის საყოფაცხოვრებო და უსაფრთხო ცხოვრების პირობების გაუმჯობესება</t>
  </si>
  <si>
    <t>მრავალბინიანი საცხოვრებელი სახლები</t>
  </si>
  <si>
    <t>სატრანსპორტო ინფრასტრუქტურის მოწესრიგება</t>
  </si>
  <si>
    <t>სატრანსპორტო საშვალებების მოწესრიგება შენახვა</t>
  </si>
  <si>
    <t>სატრასნპორტო პარკი</t>
  </si>
  <si>
    <t>ქალაქის შემოსასვლელი</t>
  </si>
  <si>
    <t>ხელოვნების ცენტრის მშენებლობა</t>
  </si>
  <si>
    <t xml:space="preserve"> გამოიწვევს განათლების, მეცნიერების, კულტურისცხოვრების აღმავლობას</t>
  </si>
  <si>
    <t>ცენტრის უბანი</t>
  </si>
  <si>
    <t>ნიჩბოსნობის ბაზის მშემნებლობა</t>
  </si>
  <si>
    <t xml:space="preserve"> რეაბილიტაცია ზოგადად ხელს შეუწყობს სპორტის შემდგომ პოპულარიზაციას</t>
  </si>
  <si>
    <t>მდინარე რიონზე და მდინარე კაპარჭის მიმდებარე ტერიტორია</t>
  </si>
  <si>
    <t>კუნძულ კოლიმბარის კეთილმოწყობა</t>
  </si>
  <si>
    <t>კუნძული კოლიმბარი</t>
  </si>
  <si>
    <t>მდ. რიონის ქალაქის არხის სანაპირო ზოლისა და სავალი გზის მოწყობა</t>
  </si>
  <si>
    <t>მდ. რიონის სანაპირო</t>
  </si>
  <si>
    <t>კოლხი დედის ძგლის აღდგენა</t>
  </si>
  <si>
    <t>ჭიდაობის სპორტული სკოლის დარბაზების რეაბილიტაცია</t>
  </si>
  <si>
    <t>26 მაისის ქუჩა და გურიის ქუჩა</t>
  </si>
  <si>
    <t>ქალაქის ქუჩებში გარე განათების რეაბილიტაცია</t>
  </si>
  <si>
    <t>გაუმჯობესებული საგზაო ინფრასტრუქტურა</t>
  </si>
  <si>
    <t>ქალაქის ქუჩები</t>
  </si>
  <si>
    <t>სოციალური პროექტი</t>
  </si>
  <si>
    <t>ომისა და შრომის ვეტერანთა კლუბის მოწყობა</t>
  </si>
  <si>
    <t>ცენტრალური პარკის მიმდებარე ტერიტორია</t>
  </si>
  <si>
    <t>მდინარე რიონზე რკინა ბეტონის ხიდის მშენებლობა -170 მეტრი</t>
  </si>
  <si>
    <t xml:space="preserve"> საბაზო ინფრასტრუქტურის გაუმჯობესება</t>
  </si>
  <si>
    <t>მდინარე რიონის სამხრეთო ტოტზე, შუქურასთან, მოცმულ ადგილზე რიონის სიგანე არის 120მეტრი, სასურველია 170 მეტრის ხიდის მოწყობა</t>
  </si>
  <si>
    <t>მდინარე კაპარჭაზე ხიდის ლითონის გასაშლელი მშენებლობა-50 მეტრი</t>
  </si>
  <si>
    <t>მდინარე კაპრჭაზე კუნძულ კოლიმბარზე გადასასვლელი ხიდის მშენებლობა, ეს იქნება როგორც ტურისტული ასევე სპორტული თვალთაზრისით მნიშვნელოვანი.მდინარე კაპარჭის გაწმენდის შემთხვევაში შესაძლებელია მდინარეზე ჩატარდეს ნიჩბოსნობის საერთაშორისო ტურნირები, ეს ხიდი იქნება ლითონის კონსტრუქციის და სასურველია იყოს გასახსნელი ხიდი</t>
  </si>
  <si>
    <t>მოხუცთა თავშესაფარის მშენებლობა</t>
  </si>
  <si>
    <t>მოხუცთა თავშესაფარის მშენებლობა იქნება 50 ადამიანზე გათვლილი</t>
  </si>
  <si>
    <t>ქალაქის ტერიტორია</t>
  </si>
  <si>
    <t>საბავშო ბაღის მშენებლობა</t>
  </si>
  <si>
    <t>საბავშო ბაღის მშენებლობა 100  ბავშვამდე</t>
  </si>
  <si>
    <t>კუნძულის უბანი</t>
  </si>
  <si>
    <t>ამფითეატრის მშენებლობა(ზღვის  სანაპიროს მიმდბარედ)</t>
  </si>
  <si>
    <t>ქალაქ ფოთში ყოვლწლიურად ტარდება საერთაშორისო კულტურული ღონისძიებები, მათ შორის ეროვნული ცეკვის ფესტივალები, ამფიტეატრი შეუწყობს ხელს ქალაქის მნიშვნელობის გაზრდას როგორც ტურისტული კუტხით ასევე კულტურული.</t>
  </si>
  <si>
    <t>ცენტრალური პარკი</t>
  </si>
  <si>
    <t>საზღვაო ვაგზლის მშენებლობა</t>
  </si>
  <si>
    <t>ქალაქის განვითარებასთან ერთად, მნიშვნელოვნად გაზრდის ტურისტულ თუ ადგილობრივი მოსახლეობის მოთხოვნების  დაკმაყოფილებას</t>
  </si>
  <si>
    <t>იახტ კლუბის მშენებლობა</t>
  </si>
  <si>
    <t>ფოთში წინა წლებში ფუნქციონირებდა იახტ კლუბი, სადაც იმართებოდა მაღალი ონის ღონისძიებები, რომელიც გახდა ფოთის ერთ-ერთი მნიშვნელოვანი ობიექტი</t>
  </si>
  <si>
    <t>კუნძულის სანაპირო ზოლი</t>
  </si>
  <si>
    <t>ნიკოლაძის კუნძულის კეთილმოწყობა</t>
  </si>
  <si>
    <t>ნიკოლაძის კუნძული</t>
  </si>
  <si>
    <t>ცენტრალური ქუჩების კეთილმოწყობა და გამწვანება</t>
  </si>
  <si>
    <t>ქალაქის ცენტრალური ქუჩები</t>
  </si>
  <si>
    <t>2.საბაზისო ინფრასტრუქტურის გაუმჯობესება</t>
  </si>
  <si>
    <r>
      <t xml:space="preserve"> </t>
    </r>
    <r>
      <rPr>
        <sz val="12"/>
        <color indexed="8"/>
        <rFont val="Sylfaen"/>
        <family val="1"/>
        <charset val="204"/>
      </rPr>
      <t>12: განათლების, მეცნიერების, კულტურის და სპორტის განვითარება</t>
    </r>
  </si>
  <si>
    <t>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პერსონალის კვალიფიკაციის ამაღლების ქმედითი სისტემის ჩამოყალიბება</t>
  </si>
  <si>
    <t>12.4 რეგიონში კულტურული და სპორტული ინფრასტრუქტურის რეაბილიტაცია და განვითარება</t>
  </si>
  <si>
    <t>01</t>
  </si>
  <si>
    <t xml:space="preserve">                                                                                     რეგიონში განსახორციელებელი პროექტების ფონდის (რგპფ) პროექტები 2018-2020 წლებში</t>
  </si>
  <si>
    <t>2.1 მხარის საგზაო ინფრასტრუქტურის (შიდასახელმწიფოებრივი და ადგილობრივი მნიშვნელობის,მათ შორის სასოფლო გზები)არარეაბილიტირებული ნაწილის,მისი პრიორიტეტული გზების რეაბილიტაცია</t>
  </si>
  <si>
    <t>სენაკის მუნიციპალიტეტში ქალაქის ქუჩების რეაბილიტაცია</t>
  </si>
  <si>
    <t>ქალაქში ქუჩების კეთილდღეობა,მოასფალტირება,რის გამოც მკვეთრად გაიზრდება მოსახლეობის კეთილდღეობა გზებზე გადაადგილება გაადვილდება</t>
  </si>
  <si>
    <t>სენაკის მუნიციპალიტეტი</t>
  </si>
  <si>
    <t>სენაკის მუნიციპალიტეტის მერია</t>
  </si>
  <si>
    <t>აღნიშნული პროექტის განხორციელება ხელს შეუწყობს ქალაქის ქუჩების დაზიანებული ნაწილის რეაბილიტაციას,საგზაო ინფრასტრუქტურის მოწესრიგებას,ავტოსატრანსპორტო საშუალებების უსაფრთხო გადაადგილებას. ამ პროექტით ისარგებლებს მუნიციპალიტეტის მთლიანი მოსახლეობა –50 000 მცხოვრები.</t>
  </si>
  <si>
    <t>სენაკის მუნიციპალიტეტის თემებში ასფალტობეტონის საფარის მოწყობა</t>
  </si>
  <si>
    <t>თემებში საავტომობილო გზების კეთილ მოწყობა,მოასფალტირება რის გამოც მკვეთრად გაიზრდება მოსახლეობის კეთილდღეობა,გზებზე გადაადგილება გაადვილდება</t>
  </si>
  <si>
    <t>სენაკის მუნიციპალიტეტის თემები</t>
  </si>
  <si>
    <t>გზების ასფალტირებით გაუმჯობესდება თემების ინფრასტრუქტურა, მოსახლეობას მიეცემა შეუფერხებელი გადაადგილების საშუალება,როგორც ფეხით ასევე ავტომანქანით. პროექტის განხორციელებით ისარგებლებს მუნიციპალიტეტის 35 000 მოსახლე და სტუმარი.</t>
  </si>
  <si>
    <t>2.7 ურბანული ინფრასტრუქტურის განვითარება.მუნიციპალური ცენტრების ინფრასტრუქტურული იერსახის გაუმჯობესებისა და არქიტექტურული სამშენებლო სფეროს რეგულირების ქმედითი სისტემის ჩამოყალიბება</t>
  </si>
  <si>
    <t>ქალაქში ტროტუარებისა და ბორდიურების მოწყობისა და აღდგენის სამუშაოები</t>
  </si>
  <si>
    <t>ქალაქის ინფრასტრუქტურის გაუმჯობესება,მისი იერ-სახის ამაღლება თანამედროვე დონეზე</t>
  </si>
  <si>
    <t>პროექტის განხორციელებით გაუმჯობესდება ქალაქის იერ–სახე, კომფორტული გახდება ფეხითმოსიარულეთა გადაადგილება.ტროტუარებით ისარგებლებს დაახლოებით 25 000 როგორც ადგილობრივი მაცხოვრებლი ასევე ჩამოსული სტუმარი.</t>
  </si>
  <si>
    <t>13.ქმედითი გარემოსდაცვითი საქმიანობის განხორციელება</t>
  </si>
  <si>
    <t>13.3 ნაპირსამაგრი ღონისძიების გეგმის შემუშავება და განხორციელება</t>
  </si>
  <si>
    <t>სანიაღვრე არხების სისტემის რეაბილიტაცია</t>
  </si>
  <si>
    <t>არხების და ღელეების კალაპოტის გამაგრება ტერიტორიების წყლის ნაკადისგან და ღვარცოფებისგან დაცვა</t>
  </si>
  <si>
    <t>ქალაქში არსებული სანიაღვრე არხების უმეტესი ნაწილი მოითხოვს კალაპოტის გამაგრებას წყლის ნაკადისაგან და ღვარცოფისაგან  და საცხოვრებელი სახლების დატბორვისაგან თავდასაცავად.  ამ პროექტის განხორციელება სარგებლობას მოუტანს 5 500 მაცხოვრებელს.</t>
  </si>
  <si>
    <t>ბიბლიოთეკებისა და კულტურის სახლების რეაბილიტაცია</t>
  </si>
  <si>
    <t>მუნიციპალიტეტში ბიბლიოთეკებისა და კულტურის ობიექტების იერსახის გაუმჯობესება</t>
  </si>
  <si>
    <t>აღნიშნული პროექტის განხორციელებით სენაკს შეემატება ახალი კეთილმოწყობილი თანამედროვე სტანდარტებით აგებული საბავშვო ბაგა-ბაღის შენობა, სადაც სკოლამდელი აღზრდის ბავშვები მიიღებენ საჭირო და კვალიფიციურ განათლებას.</t>
  </si>
  <si>
    <t>მრავალბინიანი კორპუსების რეაბილიტაცია(გადახურვა, ფასადები, ეზოს კეთილმოწყობა)</t>
  </si>
  <si>
    <t>აღნიშნული სამუშაოების განხორციელებით კეთილმოეწობა ქალაქის იერსახე, გაუმჯობესდება დასასვენებელი ადგილები. პროექტი იმუშავებს ზედმეტი ხარჯების გარეშე 5 წლის განმავლობაში. ამ სიკეთით ისარგებლებს 50 000 მოსახლე.</t>
  </si>
  <si>
    <t>11. სოციალური უზრუნველყოფისა და ჯანმრთელობის  დაცვის ქმედითი სისტემის ჩამოყალიბება</t>
  </si>
  <si>
    <t>სსიპ საგანგებო სიტუაციების კოორდინაციისა და გადაუდებელი დახმარების ცენტრის სასწრაფო სამედიცინო დახმარების რაიონული სამსახურის შენობის მშენებლობა</t>
  </si>
  <si>
    <t>პროექტის განხორციელება ხელს შეუწყობს სასწრაფო სამედიცინო დახმარების გაწევის ხარისხის ამაღლებას</t>
  </si>
  <si>
    <t xml:space="preserve">ქ სენაკი </t>
  </si>
  <si>
    <t>სენაკის მუნიციპალიტეტში უნა აშენდეს ახალი თანამედროვე მოთხოვნების შესაბამისი სასწრაფო დახმარების ცენტრის შენობა. შედეგად უფრო მობილური და ეფექტური გახდება სასწრაფო სამედიცინო დახმარება. პროექტის განხორციელებით ისარგებლებს სრულიად მუნიციპასლიტეტის მოსახლეობა და სტუმარი დაახლოებით 50 000 კაცი.</t>
  </si>
  <si>
    <t>ცენტრალური სტადიონის სარემონტო სამუშაოები</t>
  </si>
  <si>
    <t>პროექტის განხორციელება ხელს შეუწყობს ქალაქში ყველა ასაკის ადამიანის ჯანსაღი ცხოვრების წესის დამკვიდრებას</t>
  </si>
  <si>
    <t>ჭყონდიდელის ქუჩაზე არსებული მინი მოედანი ამორტიზებულია და საჭიროებს რეაბილიტაცია-რეკონსტრუქციას. პროექტის განხორციელებით ისარგებლებს 6000 მცხოვრები.</t>
  </si>
  <si>
    <t>ჭყონდიდელის, რუსთაველის (ჟიული შარტავას სახელობის პარკი), რუსთაველის (N7 საჯარო სკოლა) და მშვიდობის (მექანიკური ბინები)  ქუჩაზე არსებული მინი მოედნის რეაბილიტაცია</t>
  </si>
  <si>
    <t>აღნიშნული მოედნების რეკონსტრუქცია და განახლება ხელს შეუწყობს ქალაქის მოსახლეობაში ჯანსაღი ცხოვრების წესის დამკვიდრებას. ამ პროექტით ისარგებლებს დაახლოებით 6 000 ბენეფიციარი.</t>
  </si>
  <si>
    <t>რკინიგზის სადგურის მოედნის რეაბილიტაცია</t>
  </si>
  <si>
    <t>აღნიშნული მოედნის რეკონსტრუქცია და განახლება ხელს შეუწყობს ქალაქის იერსახის გაუმჯობესებას. ამ პროექტით ისარგებლებს დაახლოებით 6 000 ბენეფიციარი.</t>
  </si>
  <si>
    <t>ცენტრალური სტადიონის შენობა ნაგებობები ამორტიზებულია და საჭიროებს რეაბილიტაცია-რეკონსტრუქციას. პროექტის განხორციელებით ისარგებლებს 20 000 მცხოვრები.</t>
  </si>
  <si>
    <t>ჭავჭავაძის ქუჩაზე გაზონების განაშენიანება</t>
  </si>
  <si>
    <t>ჭავჭავაძის ქუჩის რეაბილიტაციის შედეგად ქუჩის ორივე მხარეს მოეწყო გამწვანების ზოლი. აუცილებელია გაზონების განაშენიანება მრავალწლიანი ხეებით, რითაც გაუმჯობესდება ქალაქის იერსახე.</t>
  </si>
  <si>
    <t>ცენტრალური პარკის რეაბილიტაცია</t>
  </si>
  <si>
    <t>ქალაქის ცენტრალური პარკის ტერიტორია მოითხოვს განახლებას და რეაბილიტაციას, რითაც გაუმჯობესდება ქალაქის იერსახე. მოსარგებლეთა რაოდენობა 15 000 კაცი იქნება.</t>
  </si>
  <si>
    <t>საჯარო სკოლების შენობების რეაბილიტაცია</t>
  </si>
  <si>
    <t>სკოლის შენობების ინფრასტრუქტურის განვითარება</t>
  </si>
  <si>
    <t>აღნიშნული პროექტის განხორციელებით მოწესრიგდება სასკოლო შენობის ინფრასტრუქტურა</t>
  </si>
  <si>
    <t>ნოქალაქევის ბალნეოლოგიურ წყლებთან მისასვლელი გზის რეაბილიტაცია</t>
  </si>
  <si>
    <t>ჯამი:</t>
  </si>
  <si>
    <t xml:space="preserve">                                                                                                                    მუნიციპალიტეტის ბიუჯეტიდან დასაფინანსებელი პროექტები 2018-2020 წლებში</t>
  </si>
  <si>
    <t>ქ. სენაკი, ჯიხას ქუჩაზე N 5 საბავშვო ბაგა-ბაღის მშენებლობა</t>
  </si>
  <si>
    <t>აღნიშნული პროექტის განხორციელებას დიდი მნიშვნელობა აქვს სკოლამდელი ასაკის ბავშვთა მდგომარეობის გასაუმჯობესებლად. იგი ხელმისაწვდომია ყველა ბავშვისათვის</t>
  </si>
  <si>
    <t>ქ. სენაკი, აკ. ელიავას ქუჩა</t>
  </si>
  <si>
    <t>ჭყონდიდელის ქუჩაზე არსებული მინი მოედნის რეაბილიტაცია</t>
  </si>
  <si>
    <t>აღნიშნული მოედნის რეკონსტრუქცია და განახლება ხელს შეუწყობს ქალაქის მოსახლეობაში ჯანსაღი ცხოვრების წესის დამკვიდრებას. ამ პროექტით ისარგებლებს დაახლოებით 6 000 ბენეფიციარი.</t>
  </si>
  <si>
    <t xml:space="preserve"> მინი სპორტული მოედნების რეაბილიტაცია</t>
  </si>
  <si>
    <t>პროექტირების ხარჯები</t>
  </si>
  <si>
    <t>საზედამხედველო ხარჯები</t>
  </si>
  <si>
    <t>სხვა პროექტები 2018-2020 წწ</t>
  </si>
  <si>
    <t>ძვ. სენაკის ადმინისტრაციული ერთეულის სოფ. II ნოსირის საკერძაიო-საკირცხალიოს გზის რეაბილიტაცია</t>
  </si>
  <si>
    <t>თემებში საავტომობილო გზების კეთილმოწყობის გამო მკვეთრად გაიზრდება მოსახლეობის კეთილდღეობა, გზებზე გადაადგილება გაადვილდება</t>
  </si>
  <si>
    <t>ძვ. სენაკის ადმინ.ერთეული, სოფ. II ნოსირი</t>
  </si>
  <si>
    <t>აღნიშნული გზა გაუვალია და მაღალი გამავლობის ტრანსპორტის გარეშე მასზე გადაადგილება შეუძლებელია. პროექტის განხორციელებით ისარგებლებს 2000 მოსახლე და სტუმარი</t>
  </si>
  <si>
    <t>ქალაქის კეთილმოწყობის სამუშაოები: (ქალაქის საერთო საცხოვრებელი სახლების ეზოების კეთილმოწყობა)</t>
  </si>
  <si>
    <t>ქალაქში ტროტუარებისა და ბორდიურების მოწყობისა და აღდგენის სამუშაოები( აკ. ელიავას ქუჩის ორივე მხარეს გ. ღვინჯილიას ქუჩის მიმართულებით)</t>
  </si>
  <si>
    <t>ქალაქის სანიაღვრე არხების  რეაბილიტაცია</t>
  </si>
  <si>
    <t xml:space="preserve"> ქ. სენაკის ჯიხას ქუჩაზე  N 5 ბაგა-ბაღის მშენებლობა</t>
  </si>
  <si>
    <t>ქ. სენაკი, მშვიდობის ქუჩა</t>
  </si>
  <si>
    <t>10.კომუნალური და სხვა საზოგადოებრივი მომსახურებების მოწესრიგება</t>
  </si>
  <si>
    <t>10.2,10.3 მუნიციპალურ ცენტრებში, დაბებსა და საკურორტო დასახლებებშისაკანალიზაციო სისტემების მოწესრიგება.საწარმოო და საყოფაცხოვრებო ჩამდინარე წყლების გამწმენდი ნაგებობების მშენებლობა</t>
  </si>
  <si>
    <t>ქ.სენაკის საკანალიზაციო ქსელისა და გამწმენდი ნაგებობების მშენებლობისათვის საპროექტო დოკუმენტაციის შედგენა</t>
  </si>
  <si>
    <t>ამ პროექტის განხორციელებით ამაღლდება და გაუმჯობესდება მოსახლეობის სოციალური პირობები და კეთილდღეობა.გასუფთავდება გარემო და ადამიანთა დაავადმყოფების საფრთხე მინიმუმამდე შემცირდება</t>
  </si>
  <si>
    <t>ქ.სენაკის მუნ იციპალიტეტი</t>
  </si>
  <si>
    <t>ქალაქ სენაკში საკანალიზაციო სისტემისა და გამწმენდი ნაგებობის უქონლობის გამო ხშირია მდინარეებისა და ღელეების დაბინძურება. აუცილებლობას წარმოადგენს კანალიზაციის მშენებლობის  საწარმოებლად პროექტისა და  ხარჯთაღრიცხვის შემუშავება.კანალიზაციის მოწესრიგებით ისარგებლებს 28 000–მდე მცხოვრები.</t>
  </si>
  <si>
    <t>რუსიას ქუჩაზე საბავშვო ბაგა-ბაღის მშენებლობა</t>
  </si>
  <si>
    <t>ფოთის თეატრის რეაბილიტაცია</t>
  </si>
  <si>
    <t>მოსახლეობის კულტურული ცხოვრების გაუმჯობესებია</t>
  </si>
  <si>
    <t>ქალაქის ცენტრი, რუსთაველის რკალი</t>
  </si>
  <si>
    <t>ფოთის თეატრს სჭირდება რეაბილიტაცია, რის გამოც არ ტარდება კულტურული ღონისძიებები. რეაბილიტაციის შემდეგ ქალაქში გაუმჯობესდება კულტურული ცხოვრება.</t>
  </si>
  <si>
    <t>რეგიონში განსახორციელებელი პროექტების ფონდის (რგპფ) პროექტები 2018 წელს</t>
  </si>
  <si>
    <t>2.1 მხარის საგზაო ინფრასტრუქტურის (შიდასახელმწიფოებრივი და ადგილობრივიმნიშვნელობის,მათ შორის სასოფლო გზები) არარეაბილიტირებული ნაწილის,მისი პრიორიტეტული გზების რეაბილიტაცია</t>
  </si>
  <si>
    <r>
      <t>ქ</t>
    </r>
    <r>
      <rPr>
        <sz val="11"/>
        <color rgb="FF000000"/>
        <rFont val="Calibri"/>
        <family val="2"/>
      </rPr>
      <t xml:space="preserve">. </t>
    </r>
    <r>
      <rPr>
        <sz val="11"/>
        <color rgb="FF000000"/>
        <rFont val="Sylfaen"/>
        <family val="1"/>
      </rPr>
      <t>მარტვილში</t>
    </r>
    <r>
      <rPr>
        <sz val="11"/>
        <color rgb="FF000000"/>
        <rFont val="Calibri"/>
        <family val="2"/>
      </rPr>
      <t xml:space="preserve"> </t>
    </r>
    <r>
      <rPr>
        <sz val="11"/>
        <color rgb="FF000000"/>
        <rFont val="Sylfaen"/>
        <family val="1"/>
      </rPr>
      <t>საავტომობილო</t>
    </r>
    <r>
      <rPr>
        <sz val="11"/>
        <color rgb="FF000000"/>
        <rFont val="Calibri"/>
        <family val="2"/>
      </rPr>
      <t xml:space="preserve"> </t>
    </r>
    <r>
      <rPr>
        <sz val="11"/>
        <color rgb="FF000000"/>
        <rFont val="Sylfaen"/>
        <family val="1"/>
      </rPr>
      <t>გზების</t>
    </r>
    <r>
      <rPr>
        <sz val="11"/>
        <color rgb="FF000000"/>
        <rFont val="Calibri"/>
        <family val="2"/>
      </rPr>
      <t xml:space="preserve"> </t>
    </r>
    <r>
      <rPr>
        <sz val="11"/>
        <color rgb="FF000000"/>
        <rFont val="Sylfaen"/>
        <family val="1"/>
      </rPr>
      <t>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რეაბილიტაცია</t>
    </r>
  </si>
  <si>
    <t>რეაბილიტირებული და კეთილმოწყობილი იქნება 3.43 კმ გზის სავალი ნაწილი, დამხმარე კომუნიკაციები, სანიაღვრე არხები. გზის მოცულობა შეადგენს 17000 კვ/მ-ს ერთეულის სავარაუდო ღირებულება 44 ლარს.</t>
  </si>
  <si>
    <t>ქ. მარტვილი</t>
  </si>
  <si>
    <t>03</t>
  </si>
  <si>
    <t>07</t>
  </si>
  <si>
    <t>მარტვილის მუნიციპალიტეტის მერია</t>
  </si>
  <si>
    <r>
      <t>მარტვილის</t>
    </r>
    <r>
      <rPr>
        <sz val="11"/>
        <color rgb="FF000000"/>
        <rFont val="Calibri"/>
        <family val="2"/>
      </rPr>
      <t xml:space="preserve"> </t>
    </r>
    <r>
      <rPr>
        <sz val="11"/>
        <color rgb="FF000000"/>
        <rFont val="Sylfaen"/>
        <family val="1"/>
      </rPr>
      <t>მუნიციპალიტეტის</t>
    </r>
    <r>
      <rPr>
        <sz val="11"/>
        <color rgb="FF000000"/>
        <rFont val="Calibri"/>
        <family val="2"/>
      </rPr>
      <t xml:space="preserve"> </t>
    </r>
    <r>
      <rPr>
        <sz val="11"/>
        <color rgb="FF000000"/>
        <rFont val="Sylfaen"/>
        <family val="1"/>
      </rPr>
      <t>სოფ</t>
    </r>
    <r>
      <rPr>
        <sz val="11"/>
        <color rgb="FF000000"/>
        <rFont val="Calibri"/>
        <family val="2"/>
      </rPr>
      <t xml:space="preserve">. </t>
    </r>
    <r>
      <rPr>
        <sz val="11"/>
        <color rgb="FF000000"/>
        <rFont val="Sylfaen"/>
        <family val="1"/>
      </rPr>
      <t>ხუნწისა</t>
    </r>
    <r>
      <rPr>
        <sz val="11"/>
        <color rgb="FF000000"/>
        <rFont val="Calibri"/>
        <family val="2"/>
      </rPr>
      <t xml:space="preserve"> </t>
    </r>
    <r>
      <rPr>
        <sz val="11"/>
        <color rgb="FF000000"/>
        <rFont val="Sylfaen"/>
        <family val="1"/>
      </rPr>
      <t>და</t>
    </r>
    <r>
      <rPr>
        <sz val="11"/>
        <color rgb="FF000000"/>
        <rFont val="Calibri"/>
        <family val="2"/>
      </rPr>
      <t xml:space="preserve"> </t>
    </r>
    <r>
      <rPr>
        <sz val="11"/>
        <color rgb="FF000000"/>
        <rFont val="Sylfaen"/>
        <family val="1"/>
      </rPr>
      <t>სოფ</t>
    </r>
    <r>
      <rPr>
        <sz val="11"/>
        <color rgb="FF000000"/>
        <rFont val="Calibri"/>
        <family val="2"/>
      </rPr>
      <t xml:space="preserve">. </t>
    </r>
    <r>
      <rPr>
        <sz val="11"/>
        <color rgb="FF000000"/>
        <rFont val="Sylfaen"/>
        <family val="1"/>
      </rPr>
      <t>ნაგვაზაოს</t>
    </r>
    <r>
      <rPr>
        <sz val="11"/>
        <color rgb="FF000000"/>
        <rFont val="Calibri"/>
        <family val="2"/>
      </rPr>
      <t xml:space="preserve"> </t>
    </r>
    <r>
      <rPr>
        <sz val="11"/>
        <color rgb="FF000000"/>
        <rFont val="Sylfaen"/>
        <family val="1"/>
      </rPr>
      <t>დამაკავშირებელი</t>
    </r>
    <r>
      <rPr>
        <sz val="11"/>
        <color rgb="FF000000"/>
        <rFont val="Calibri"/>
        <family val="2"/>
      </rPr>
      <t xml:space="preserve"> </t>
    </r>
    <r>
      <rPr>
        <sz val="11"/>
        <color rgb="FF000000"/>
        <rFont val="Sylfaen"/>
        <family val="1"/>
      </rPr>
      <t>გზისა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რეაბილიტაცია</t>
    </r>
    <r>
      <rPr>
        <sz val="11"/>
        <color rgb="FF000000"/>
        <rFont val="Calibri"/>
        <family val="2"/>
      </rPr>
      <t xml:space="preserve"> (</t>
    </r>
    <r>
      <rPr>
        <sz val="11"/>
        <color rgb="FF000000"/>
        <rFont val="Sylfaen"/>
        <family val="1"/>
      </rPr>
      <t>მეორე</t>
    </r>
    <r>
      <rPr>
        <sz val="11"/>
        <color rgb="FF000000"/>
        <rFont val="Calibri"/>
        <family val="2"/>
      </rPr>
      <t xml:space="preserve"> </t>
    </r>
    <r>
      <rPr>
        <sz val="11"/>
        <color rgb="FF000000"/>
        <rFont val="Sylfaen"/>
        <family val="1"/>
      </rPr>
      <t>ეტაპი</t>
    </r>
    <r>
      <rPr>
        <sz val="11"/>
        <color rgb="FF000000"/>
        <rFont val="Calibri"/>
        <family val="2"/>
      </rPr>
      <t>)</t>
    </r>
  </si>
  <si>
    <t>განხორციელდა 3905 კმ-გზის რეაბილიტაცია, სანიაღვრე არხები გზის მთლიან მონაკვეთზე. გზის მოცულობა შეადგენს 19346 კვ/მ-ს, ერთეულის(1კვ/მ) სავარაუდო ღირებულება 43ლარს.</t>
  </si>
  <si>
    <t>მარტვილი. სოფ. ხუნწი</t>
  </si>
  <si>
    <t>06</t>
  </si>
  <si>
    <t>09</t>
  </si>
  <si>
    <r>
      <t>მარტვილის</t>
    </r>
    <r>
      <rPr>
        <sz val="11"/>
        <color rgb="FF000000"/>
        <rFont val="Calibri"/>
        <family val="2"/>
      </rPr>
      <t xml:space="preserve"> </t>
    </r>
    <r>
      <rPr>
        <sz val="11"/>
        <color rgb="FF000000"/>
        <rFont val="Sylfaen"/>
        <family val="1"/>
      </rPr>
      <t>მუნიციპალიტეტის</t>
    </r>
    <r>
      <rPr>
        <sz val="11"/>
        <color rgb="FF000000"/>
        <rFont val="Calibri"/>
        <family val="2"/>
      </rPr>
      <t xml:space="preserve"> </t>
    </r>
    <r>
      <rPr>
        <sz val="11"/>
        <color rgb="FF000000"/>
        <rFont val="Sylfaen"/>
        <family val="1"/>
      </rPr>
      <t>სოფ</t>
    </r>
    <r>
      <rPr>
        <sz val="11"/>
        <color rgb="FF000000"/>
        <rFont val="Calibri"/>
        <family val="2"/>
      </rPr>
      <t xml:space="preserve">. </t>
    </r>
    <r>
      <rPr>
        <sz val="11"/>
        <color rgb="FF000000"/>
        <rFont val="Sylfaen"/>
        <family val="1"/>
      </rPr>
      <t>სალხინოსა</t>
    </r>
    <r>
      <rPr>
        <sz val="11"/>
        <color rgb="FF000000"/>
        <rFont val="Calibri"/>
        <family val="2"/>
      </rPr>
      <t xml:space="preserve"> </t>
    </r>
    <r>
      <rPr>
        <sz val="11"/>
        <color rgb="FF000000"/>
        <rFont val="Sylfaen"/>
        <family val="1"/>
      </rPr>
      <t>და</t>
    </r>
    <r>
      <rPr>
        <sz val="11"/>
        <color rgb="FF000000"/>
        <rFont val="Calibri"/>
        <family val="2"/>
      </rPr>
      <t xml:space="preserve"> </t>
    </r>
    <r>
      <rPr>
        <sz val="11"/>
        <color rgb="FF000000"/>
        <rFont val="Sylfaen"/>
        <family val="1"/>
      </rPr>
      <t>წაჩხურას</t>
    </r>
    <r>
      <rPr>
        <sz val="11"/>
        <color rgb="FF000000"/>
        <rFont val="Calibri"/>
        <family val="2"/>
      </rPr>
      <t xml:space="preserve"> </t>
    </r>
    <r>
      <rPr>
        <sz val="11"/>
        <color rgb="FF000000"/>
        <rFont val="Sylfaen"/>
        <family val="1"/>
      </rPr>
      <t>უბნის</t>
    </r>
    <r>
      <rPr>
        <sz val="11"/>
        <color rgb="FF000000"/>
        <rFont val="Calibri"/>
        <family val="2"/>
      </rPr>
      <t xml:space="preserve"> </t>
    </r>
    <r>
      <rPr>
        <sz val="11"/>
        <color rgb="FF000000"/>
        <rFont val="Sylfaen"/>
        <family val="1"/>
      </rPr>
      <t>დამაკავშირებელი</t>
    </r>
    <r>
      <rPr>
        <sz val="11"/>
        <color rgb="FF000000"/>
        <rFont val="Calibri"/>
        <family val="2"/>
      </rPr>
      <t xml:space="preserve"> </t>
    </r>
    <r>
      <rPr>
        <sz val="11"/>
        <color rgb="FF000000"/>
        <rFont val="Sylfaen"/>
        <family val="1"/>
      </rPr>
      <t>გზისა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რეაბილიტაცია</t>
    </r>
    <r>
      <rPr>
        <sz val="11"/>
        <color rgb="FF000000"/>
        <rFont val="Calibri"/>
        <family val="2"/>
      </rPr>
      <t xml:space="preserve"> (</t>
    </r>
    <r>
      <rPr>
        <sz val="11"/>
        <color rgb="FF000000"/>
        <rFont val="Sylfaen"/>
        <family val="1"/>
      </rPr>
      <t>მეოთხე</t>
    </r>
    <r>
      <rPr>
        <sz val="11"/>
        <color rgb="FF000000"/>
        <rFont val="Calibri"/>
        <family val="2"/>
      </rPr>
      <t xml:space="preserve"> </t>
    </r>
    <r>
      <rPr>
        <sz val="11"/>
        <color rgb="FF000000"/>
        <rFont val="Sylfaen"/>
        <family val="1"/>
      </rPr>
      <t>ეტაპი</t>
    </r>
    <r>
      <rPr>
        <sz val="11"/>
        <color rgb="FF000000"/>
        <rFont val="Calibri"/>
        <family val="2"/>
      </rPr>
      <t>)</t>
    </r>
  </si>
  <si>
    <t>რეაბილიტირებული და კეთილმოწყობილი იქნება 1.43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5700 კვ/მ-ს ერთეულის სავარაუდო ღირებულება 74 ლარს.</t>
  </si>
  <si>
    <t>მარტვილი. სოფ. სალხინო</t>
  </si>
  <si>
    <r>
      <t>სოფ</t>
    </r>
    <r>
      <rPr>
        <sz val="11"/>
        <color rgb="FF000000"/>
        <rFont val="Calibri"/>
        <family val="2"/>
      </rPr>
      <t xml:space="preserve">. </t>
    </r>
    <r>
      <rPr>
        <sz val="11"/>
        <color rgb="FF000000"/>
        <rFont val="Sylfaen"/>
        <family val="1"/>
      </rPr>
      <t>დოშაყესა</t>
    </r>
    <r>
      <rPr>
        <sz val="11"/>
        <color rgb="FF000000"/>
        <rFont val="Calibri"/>
        <family val="2"/>
      </rPr>
      <t xml:space="preserve"> </t>
    </r>
    <r>
      <rPr>
        <sz val="11"/>
        <color rgb="FF000000"/>
        <rFont val="Sylfaen"/>
        <family val="1"/>
      </rPr>
      <t>და</t>
    </r>
    <r>
      <rPr>
        <sz val="11"/>
        <color rgb="FF000000"/>
        <rFont val="Calibri"/>
        <family val="2"/>
      </rPr>
      <t xml:space="preserve"> </t>
    </r>
    <r>
      <rPr>
        <sz val="11"/>
        <color rgb="FF000000"/>
        <rFont val="Sylfaen"/>
        <family val="1"/>
      </rPr>
      <t>სოფ</t>
    </r>
    <r>
      <rPr>
        <sz val="11"/>
        <color rgb="FF000000"/>
        <rFont val="Calibri"/>
        <family val="2"/>
      </rPr>
      <t xml:space="preserve">. </t>
    </r>
    <r>
      <rPr>
        <sz val="11"/>
        <color rgb="FF000000"/>
        <rFont val="Sylfaen"/>
        <family val="1"/>
      </rPr>
      <t>დიდიჭყონის</t>
    </r>
    <r>
      <rPr>
        <sz val="11"/>
        <color rgb="FF000000"/>
        <rFont val="Calibri"/>
        <family val="2"/>
      </rPr>
      <t xml:space="preserve"> </t>
    </r>
    <r>
      <rPr>
        <sz val="11"/>
        <color rgb="FF000000"/>
        <rFont val="Sylfaen"/>
        <family val="1"/>
      </rPr>
      <t>დამაკავშირებელი</t>
    </r>
    <r>
      <rPr>
        <sz val="11"/>
        <color rgb="FF000000"/>
        <rFont val="Calibri"/>
        <family val="2"/>
      </rPr>
      <t xml:space="preserve"> </t>
    </r>
    <r>
      <rPr>
        <sz val="11"/>
        <color rgb="FF000000"/>
        <rFont val="Sylfaen"/>
        <family val="1"/>
      </rPr>
      <t>გზის</t>
    </r>
    <r>
      <rPr>
        <sz val="11"/>
        <color rgb="FF000000"/>
        <rFont val="Calibri"/>
        <family val="2"/>
      </rPr>
      <t xml:space="preserve"> </t>
    </r>
    <r>
      <rPr>
        <sz val="11"/>
        <color rgb="FF000000"/>
        <rFont val="Sylfaen"/>
        <family val="1"/>
      </rPr>
      <t>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მოწყობის</t>
    </r>
    <r>
      <rPr>
        <sz val="11"/>
        <color rgb="FF000000"/>
        <rFont val="Calibri"/>
        <family val="2"/>
      </rPr>
      <t xml:space="preserve"> </t>
    </r>
    <r>
      <rPr>
        <sz val="11"/>
        <color rgb="FF000000"/>
        <rFont val="Sylfaen"/>
        <family val="1"/>
      </rPr>
      <t>სამუშაო</t>
    </r>
    <r>
      <rPr>
        <sz val="11"/>
        <color rgb="FF000000"/>
        <rFont val="Calibri"/>
        <family val="2"/>
      </rPr>
      <t xml:space="preserve"> (</t>
    </r>
    <r>
      <rPr>
        <sz val="11"/>
        <color rgb="FF000000"/>
        <rFont val="Sylfaen"/>
        <family val="1"/>
      </rPr>
      <t>პირველი</t>
    </r>
    <r>
      <rPr>
        <sz val="11"/>
        <color rgb="FF000000"/>
        <rFont val="Calibri"/>
        <family val="2"/>
      </rPr>
      <t xml:space="preserve"> </t>
    </r>
    <r>
      <rPr>
        <sz val="11"/>
        <color rgb="FF000000"/>
        <rFont val="Sylfaen"/>
        <family val="1"/>
      </rPr>
      <t>ეტაპი</t>
    </r>
    <r>
      <rPr>
        <sz val="11"/>
        <color rgb="FF000000"/>
        <rFont val="Calibri"/>
        <family val="2"/>
      </rPr>
      <t>)</t>
    </r>
  </si>
  <si>
    <t>მოხდება 3000 კმ-გზის რეაბილიტაცია, სანიაღვრე არხები გზის მთლიან მონაკვეთზე. გზის მოცულობა შეადგენს 15000 კვ/მ-ს, ერთეულის(1კვ/მ) სავარაუდო ღირებულება 68 ლარს.</t>
  </si>
  <si>
    <t>მარტვილი. სოფ. დოშაყე</t>
  </si>
  <si>
    <t>04</t>
  </si>
  <si>
    <r>
      <t>სოფ</t>
    </r>
    <r>
      <rPr>
        <sz val="11"/>
        <color rgb="FF000000"/>
        <rFont val="Calibri"/>
        <family val="2"/>
      </rPr>
      <t xml:space="preserve">. </t>
    </r>
    <r>
      <rPr>
        <sz val="11"/>
        <color rgb="FF000000"/>
        <rFont val="Sylfaen"/>
        <family val="1"/>
      </rPr>
      <t>ინჩხურის</t>
    </r>
    <r>
      <rPr>
        <sz val="11"/>
        <color rgb="FF000000"/>
        <rFont val="Calibri"/>
        <family val="2"/>
      </rPr>
      <t xml:space="preserve"> </t>
    </r>
    <r>
      <rPr>
        <sz val="11"/>
        <color rgb="FF000000"/>
        <rFont val="Sylfaen"/>
        <family val="1"/>
      </rPr>
      <t>პატარა</t>
    </r>
    <r>
      <rPr>
        <sz val="11"/>
        <color rgb="FF000000"/>
        <rFont val="Calibri"/>
        <family val="2"/>
      </rPr>
      <t xml:space="preserve"> </t>
    </r>
    <r>
      <rPr>
        <sz val="11"/>
        <color rgb="FF000000"/>
        <rFont val="Sylfaen"/>
        <family val="1"/>
      </rPr>
      <t>ინჩხურის</t>
    </r>
    <r>
      <rPr>
        <sz val="11"/>
        <color rgb="FF000000"/>
        <rFont val="Calibri"/>
        <family val="2"/>
      </rPr>
      <t xml:space="preserve"> </t>
    </r>
    <r>
      <rPr>
        <sz val="11"/>
        <color rgb="FF000000"/>
        <rFont val="Sylfaen"/>
        <family val="1"/>
      </rPr>
      <t>უბანში</t>
    </r>
    <r>
      <rPr>
        <sz val="11"/>
        <color rgb="FF000000"/>
        <rFont val="Calibri"/>
        <family val="2"/>
      </rPr>
      <t xml:space="preserve"> </t>
    </r>
    <r>
      <rPr>
        <sz val="11"/>
        <color rgb="FF000000"/>
        <rFont val="Sylfaen"/>
        <family val="1"/>
      </rPr>
      <t>ს</t>
    </r>
    <r>
      <rPr>
        <sz val="11"/>
        <color rgb="FF000000"/>
        <rFont val="Calibri"/>
        <family val="2"/>
      </rPr>
      <t>/</t>
    </r>
    <r>
      <rPr>
        <sz val="11"/>
        <color rgb="FF000000"/>
        <rFont val="Sylfaen"/>
        <family val="1"/>
      </rPr>
      <t>გზისა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მოწყობა</t>
    </r>
  </si>
  <si>
    <t>რეაბილიტირებული და კეთილმოწყობილი იქნება 2.0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10000 კვ/მ-ს ერთეულის სავარაუდო ღირებულება 63 ლარს.</t>
  </si>
  <si>
    <t>მარტვილი. სოფ. ინჩხური</t>
  </si>
  <si>
    <r>
      <t>სოფ</t>
    </r>
    <r>
      <rPr>
        <sz val="11"/>
        <color rgb="FF000000"/>
        <rFont val="Calibri"/>
        <family val="2"/>
      </rPr>
      <t xml:space="preserve">. </t>
    </r>
    <r>
      <rPr>
        <sz val="11"/>
        <color rgb="FF000000"/>
        <rFont val="Sylfaen"/>
        <family val="1"/>
      </rPr>
      <t>ნაჯახაოში</t>
    </r>
    <r>
      <rPr>
        <sz val="11"/>
        <color rgb="FF000000"/>
        <rFont val="Calibri"/>
        <family val="2"/>
      </rPr>
      <t xml:space="preserve"> </t>
    </r>
    <r>
      <rPr>
        <sz val="11"/>
        <color rgb="FF000000"/>
        <rFont val="Sylfaen"/>
        <family val="1"/>
      </rPr>
      <t>წმ</t>
    </r>
    <r>
      <rPr>
        <sz val="11"/>
        <color rgb="FF000000"/>
        <rFont val="Calibri"/>
        <family val="2"/>
      </rPr>
      <t xml:space="preserve">. </t>
    </r>
    <r>
      <rPr>
        <sz val="11"/>
        <color rgb="FF000000"/>
        <rFont val="Sylfaen"/>
        <family val="1"/>
      </rPr>
      <t>ბარბარეს</t>
    </r>
    <r>
      <rPr>
        <sz val="11"/>
        <color rgb="FF000000"/>
        <rFont val="Calibri"/>
        <family val="2"/>
      </rPr>
      <t xml:space="preserve"> </t>
    </r>
    <r>
      <rPr>
        <sz val="11"/>
        <color rgb="FF000000"/>
        <rFont val="Sylfaen"/>
        <family val="1"/>
      </rPr>
      <t>ტაძართან</t>
    </r>
    <r>
      <rPr>
        <sz val="11"/>
        <color rgb="FF000000"/>
        <rFont val="Calibri"/>
        <family val="2"/>
      </rPr>
      <t xml:space="preserve"> </t>
    </r>
    <r>
      <rPr>
        <sz val="11"/>
        <color rgb="FF000000"/>
        <rFont val="Sylfaen"/>
        <family val="1"/>
      </rPr>
      <t>მისასვლელი</t>
    </r>
    <r>
      <rPr>
        <sz val="11"/>
        <color rgb="FF000000"/>
        <rFont val="Calibri"/>
        <family val="2"/>
      </rPr>
      <t xml:space="preserve"> </t>
    </r>
    <r>
      <rPr>
        <sz val="11"/>
        <color rgb="FF000000"/>
        <rFont val="Sylfaen"/>
        <family val="1"/>
      </rPr>
      <t>გზის</t>
    </r>
    <r>
      <rPr>
        <sz val="11"/>
        <color rgb="FF000000"/>
        <rFont val="Calibri"/>
        <family val="2"/>
      </rPr>
      <t xml:space="preserve"> </t>
    </r>
    <r>
      <rPr>
        <sz val="11"/>
        <color rgb="FF000000"/>
        <rFont val="Sylfaen"/>
        <family val="1"/>
      </rPr>
      <t>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მოწყობის</t>
    </r>
    <r>
      <rPr>
        <sz val="11"/>
        <color rgb="FF000000"/>
        <rFont val="Calibri"/>
        <family val="2"/>
      </rPr>
      <t xml:space="preserve"> </t>
    </r>
    <r>
      <rPr>
        <sz val="11"/>
        <color rgb="FF000000"/>
        <rFont val="Sylfaen"/>
        <family val="1"/>
      </rPr>
      <t>სამუშაოები</t>
    </r>
  </si>
  <si>
    <t>რეაბილიტირებული და კეთილმოწყობილი იქნება 1.5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8994 კვ/მ-ს ერთეულის სავარაუდო ღირებულება 67 ლარს.</t>
  </si>
  <si>
    <t>მარტვილი. სოფ. ნაჯახაო</t>
  </si>
  <si>
    <r>
      <t>სოფ</t>
    </r>
    <r>
      <rPr>
        <sz val="11"/>
        <color rgb="FF000000"/>
        <rFont val="Calibri"/>
        <family val="2"/>
      </rPr>
      <t xml:space="preserve">. </t>
    </r>
    <r>
      <rPr>
        <sz val="11"/>
        <color rgb="FF000000"/>
        <rFont val="Sylfaen"/>
        <family val="1"/>
      </rPr>
      <t>თამაკონში</t>
    </r>
    <r>
      <rPr>
        <sz val="11"/>
        <color rgb="FF000000"/>
        <rFont val="Calibri"/>
        <family val="2"/>
      </rPr>
      <t xml:space="preserve"> </t>
    </r>
    <r>
      <rPr>
        <sz val="11"/>
        <color rgb="FF000000"/>
        <rFont val="Sylfaen"/>
        <family val="1"/>
      </rPr>
      <t>მაცხოვრის</t>
    </r>
    <r>
      <rPr>
        <sz val="11"/>
        <color rgb="FF000000"/>
        <rFont val="Calibri"/>
        <family val="2"/>
      </rPr>
      <t xml:space="preserve"> </t>
    </r>
    <r>
      <rPr>
        <sz val="11"/>
        <color rgb="FF000000"/>
        <rFont val="Sylfaen"/>
        <family val="1"/>
      </rPr>
      <t>ამაღლების</t>
    </r>
    <r>
      <rPr>
        <sz val="11"/>
        <color rgb="FF000000"/>
        <rFont val="Calibri"/>
        <family val="2"/>
      </rPr>
      <t xml:space="preserve"> </t>
    </r>
    <r>
      <rPr>
        <sz val="11"/>
        <color rgb="FF000000"/>
        <rFont val="Sylfaen"/>
        <family val="1"/>
      </rPr>
      <t>სახელობის</t>
    </r>
    <r>
      <rPr>
        <sz val="11"/>
        <color rgb="FF000000"/>
        <rFont val="Calibri"/>
        <family val="2"/>
      </rPr>
      <t xml:space="preserve"> </t>
    </r>
    <r>
      <rPr>
        <sz val="11"/>
        <color rgb="FF000000"/>
        <rFont val="Sylfaen"/>
        <family val="1"/>
      </rPr>
      <t>ტაძართან</t>
    </r>
    <r>
      <rPr>
        <sz val="11"/>
        <color rgb="FF000000"/>
        <rFont val="Calibri"/>
        <family val="2"/>
      </rPr>
      <t xml:space="preserve"> </t>
    </r>
    <r>
      <rPr>
        <sz val="11"/>
        <color rgb="FF000000"/>
        <rFont val="Sylfaen"/>
        <family val="1"/>
      </rPr>
      <t>მისასვლელი</t>
    </r>
    <r>
      <rPr>
        <sz val="11"/>
        <color rgb="FF000000"/>
        <rFont val="Calibri"/>
        <family val="2"/>
      </rPr>
      <t xml:space="preserve"> </t>
    </r>
    <r>
      <rPr>
        <sz val="11"/>
        <color rgb="FF000000"/>
        <rFont val="Sylfaen"/>
        <family val="1"/>
      </rPr>
      <t>გზის</t>
    </r>
    <r>
      <rPr>
        <sz val="11"/>
        <color rgb="FF000000"/>
        <rFont val="Calibri"/>
        <family val="2"/>
      </rPr>
      <t xml:space="preserve"> </t>
    </r>
    <r>
      <rPr>
        <sz val="11"/>
        <color rgb="FF000000"/>
        <rFont val="Sylfaen"/>
        <family val="1"/>
      </rPr>
      <t>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მოწყობის</t>
    </r>
    <r>
      <rPr>
        <sz val="11"/>
        <color rgb="FF000000"/>
        <rFont val="Calibri"/>
        <family val="2"/>
      </rPr>
      <t xml:space="preserve"> </t>
    </r>
    <r>
      <rPr>
        <sz val="11"/>
        <color rgb="FF000000"/>
        <rFont val="Sylfaen"/>
        <family val="1"/>
      </rPr>
      <t>სამუშაოები</t>
    </r>
    <r>
      <rPr>
        <sz val="11"/>
        <color rgb="FF000000"/>
        <rFont val="Calibri"/>
        <family val="2"/>
      </rPr>
      <t>(1,1</t>
    </r>
    <r>
      <rPr>
        <sz val="11"/>
        <color rgb="FF000000"/>
        <rFont val="Sylfaen"/>
        <family val="1"/>
      </rPr>
      <t>კმ</t>
    </r>
    <r>
      <rPr>
        <sz val="11"/>
        <color rgb="FF000000"/>
        <rFont val="Calibri"/>
        <family val="2"/>
      </rPr>
      <t>)</t>
    </r>
  </si>
  <si>
    <t>რეაბილიტირებული და კეთილმოწყობილი იქნება 1.1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5000 კვ/მ-ს ერთეულის სავარაუდო ღირებულება 48 ლარს.</t>
  </si>
  <si>
    <t>მარტვილი. სოფ. თამაკონი</t>
  </si>
  <si>
    <t>ქ. მარტვილისა და სოფ. ნახუნაოს დამაკავშირებელი საავტომობილო გზის ა/ბეტონის საფარით რეაბილიტაცია</t>
  </si>
  <si>
    <t>რეაბილიტირებული და კეთილმოწყობილი იქნება 4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26000 კვ/მ-ს ერთეულის სავარაუდო ღირებულება 40 ლარს.</t>
  </si>
  <si>
    <t>მარტვილი, სოფ. ნახუნაო</t>
  </si>
  <si>
    <t>ქ. მარტვილში, ნალეფსაოს უბანში საავტომობილო გზის ა/ბეტონის საფარით მოწყობის სამუშაოები</t>
  </si>
  <si>
    <t>რეაბილიტირებული და კეთილმოწყობილი იქნება 1.6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8441 კვ/მ-ს ერთეულის სავარაუდო ღირებულება 53 ლარს.</t>
  </si>
  <si>
    <t>მარტვილი, ნალეფსაო</t>
  </si>
  <si>
    <r>
      <t>სოფ</t>
    </r>
    <r>
      <rPr>
        <sz val="11"/>
        <color rgb="FF000000"/>
        <rFont val="Calibri"/>
        <family val="2"/>
      </rPr>
      <t xml:space="preserve">. </t>
    </r>
    <r>
      <rPr>
        <sz val="11"/>
        <color rgb="FF000000"/>
        <rFont val="Sylfaen"/>
        <family val="1"/>
      </rPr>
      <t>ინჩხური</t>
    </r>
    <r>
      <rPr>
        <sz val="11"/>
        <color rgb="FF000000"/>
        <rFont val="Calibri"/>
        <family val="2"/>
      </rPr>
      <t xml:space="preserve">, </t>
    </r>
    <r>
      <rPr>
        <sz val="11"/>
        <color rgb="FF000000"/>
        <rFont val="Sylfaen"/>
        <family val="1"/>
      </rPr>
      <t>დიდი</t>
    </r>
    <r>
      <rPr>
        <sz val="11"/>
        <color rgb="FF000000"/>
        <rFont val="Calibri"/>
        <family val="2"/>
      </rPr>
      <t xml:space="preserve"> </t>
    </r>
    <r>
      <rPr>
        <sz val="11"/>
        <color rgb="FF000000"/>
        <rFont val="Sylfaen"/>
        <family val="1"/>
      </rPr>
      <t>ინჩხურის</t>
    </r>
    <r>
      <rPr>
        <sz val="11"/>
        <color rgb="FF000000"/>
        <rFont val="Calibri"/>
        <family val="2"/>
      </rPr>
      <t xml:space="preserve"> </t>
    </r>
    <r>
      <rPr>
        <sz val="11"/>
        <color rgb="FF000000"/>
        <rFont val="Sylfaen"/>
        <family val="1"/>
      </rPr>
      <t>უბანში</t>
    </r>
    <r>
      <rPr>
        <sz val="11"/>
        <color rgb="FF000000"/>
        <rFont val="Calibri"/>
        <family val="2"/>
      </rPr>
      <t xml:space="preserve"> </t>
    </r>
    <r>
      <rPr>
        <sz val="11"/>
        <color rgb="FF000000"/>
        <rFont val="Sylfaen"/>
        <family val="1"/>
      </rPr>
      <t>ს</t>
    </r>
    <r>
      <rPr>
        <sz val="11"/>
        <color rgb="FF000000"/>
        <rFont val="Calibri"/>
        <family val="2"/>
      </rPr>
      <t>/</t>
    </r>
    <r>
      <rPr>
        <sz val="11"/>
        <color rgb="FF000000"/>
        <rFont val="Sylfaen"/>
        <family val="1"/>
      </rPr>
      <t>გზისა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მოწყობის</t>
    </r>
    <r>
      <rPr>
        <sz val="11"/>
        <color rgb="FF000000"/>
        <rFont val="Calibri"/>
        <family val="2"/>
      </rPr>
      <t xml:space="preserve"> </t>
    </r>
    <r>
      <rPr>
        <sz val="11"/>
        <color rgb="FF000000"/>
        <rFont val="Sylfaen"/>
        <family val="1"/>
      </rPr>
      <t>სამუშაო</t>
    </r>
  </si>
  <si>
    <t>რეაბილიტირებული და კეთილმოწყობილი იქნება 2.1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10000 კვ/მ-ს ერთეულის სავარაუდო ღირებულება 90 ლარს.</t>
  </si>
  <si>
    <t>სოფ. ინჩხური</t>
  </si>
  <si>
    <t>სოფ.ბანძა ვედიდკარი-მუხურჩის დამაკავშირებელი ს/გზის ა/ბეტონის საფარით მოწყობის სამუშაოები</t>
  </si>
  <si>
    <t>რეაბილიტირებული და კეთილმოწყობილი იქნება 5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25000 კვ/მ-ს ერთეულის სავარაუდო ღირებულება 80 ლარს.</t>
  </si>
  <si>
    <t>სოფ. ვედიდკარი</t>
  </si>
  <si>
    <t>ქ.მარტვილი, 9 აპრილის ქუჩიდან სოფ.ხუნწის მიმართულებით გზის ა/ბეტონის საფარით მოწყობა</t>
  </si>
  <si>
    <t>რეაბილიტირებული და კეთილმოწყობილი იქნება 2.7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12000 კვ/მ-ს ერთეულის სავარაუდო ღირებულება 52 ლარს.</t>
  </si>
  <si>
    <t>ქ. მარტვილი, სოფ. ხუნწი</t>
  </si>
  <si>
    <t>მარტვილის მუნიციპალიტეტის სოფ: აბედათში გზის ასფალტობეტონის საფარით მოწყობის სამუშაოები</t>
  </si>
  <si>
    <t>რეაბილიტირებული და კეთილმოწყობილი იქნება 4.5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20500 კვ/მ-ს ერთეულის სავარაუდო ღირებულება 56 ლარს.</t>
  </si>
  <si>
    <t>სოფ. აბედათი</t>
  </si>
  <si>
    <t>სოფ. ნაგვაზაოსა და სოფ. ხუნწის დამაკავშირებელი გზის ა/ბეტონის საფარით მოწყობის სამუშაოები(პირველი ეტაპი)</t>
  </si>
  <si>
    <t>რეაბილიტირებული და კეთილმოწყობილი იქნება 6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30000 კვ/მ-ს ერთეულის სავარაუდო ღირებულება 63 ლარს.</t>
  </si>
  <si>
    <t>სოფ. ნაგვაზაო, ხუნწი</t>
  </si>
  <si>
    <t>სოფ. ტალერის ნობულევის უბანში გზის ასფალტობეტონის საფარით მოწყობის სამუშაოები</t>
  </si>
  <si>
    <t>რეაბილიტირებული და კეთილმოწყობილი იქნება 2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10000 კვ/მ-ს ერთეულის სავარაუდო ღირებულება 60 ლარს.</t>
  </si>
  <si>
    <t>ტალერი, ნობულევი</t>
  </si>
  <si>
    <t>ქ. მარტვილის შიდა ქუჩების ა/ბეტონის საფარით მოწყობა</t>
  </si>
  <si>
    <t>რეაბილიტირებული და კეთილმოწყობილი იქნება 5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20000 კვ/მ-ს ერთეულის სავარაუდო ღირებულება 50 ლარს.</t>
  </si>
  <si>
    <t>ქ. მარტვილი, ნახარებაო</t>
  </si>
  <si>
    <t>ქ. მარტვილის ნახარებაოს უბანში გვალიების დასახლებაში ს/გზის ა/ბეტონის საფარით მოწყობა</t>
  </si>
  <si>
    <t>რეაბილიტირებული და კეთილმოწყობილი იქნება 1.2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7000 კვ/მ-ს ერთეულის სავარაუდო ღირებულება 65 ლარს.</t>
  </si>
  <si>
    <t>მარტვილის მუნიციპალიტეტის სოფ. კურზუში, დღვანას უბანში გზის ა/ბეტონის საფარით მოწყობის სამუშაოები</t>
  </si>
  <si>
    <t>რეაბილიტირებული და კეთილმოწყობილი იქნება 1.3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5500 კვ/მ-ს ერთეულის სავარაუდო ღირებულება 54 ლარს.</t>
  </si>
  <si>
    <t>სოფ. კიწიას ალერტის უბანში არსებულ წმ. გიორგის სახელობის ტაძართან მისასვლელი გზის  ა/ბეტონის საფარით მოწყობის სამუშაოები</t>
  </si>
  <si>
    <t>რეაბილიტირებული და კეთილმოწყობილი იქნება 2.4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9700 კვ.მ სავარაუდო ღირებულება 52 ლარს.</t>
  </si>
  <si>
    <t>კიწია, ალერტი</t>
  </si>
  <si>
    <t>საჯარო სკოლებისა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პერსონალის კვალიფიკაციის ამაღლების ქმედითი სისტემის ჩამოყალიბება</t>
  </si>
  <si>
    <t>მარტვილის მუნიციპალიტეტში სკოლების სარეაბილიტაციო სამუშაოები.</t>
  </si>
  <si>
    <t>რეაბილიტირებული იქნება მარტვილის მუნიციპალიტეტში არსებული სკოლები, მოსწავლეებს და პედაგოგებს მიეცემათ საშუალება უფრო ეფექტურად წარმართონ სასწავლო პროცესები</t>
  </si>
  <si>
    <t>მარტვილი</t>
  </si>
  <si>
    <t>10</t>
  </si>
  <si>
    <t>სოფ. ლეხაინდრაოსა და ნოჯიხევის უბნის დამაკავშირებელი გზის ა/ბეტონის საფარით მოწყობა</t>
  </si>
  <si>
    <t>რეაბილიტირებული და კეთილმოწყობილი იქნება 3.5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16.700 კვ.მ სავარაუდო ღირებულება 56 ლარს.</t>
  </si>
  <si>
    <t>ლეხაინდრაო, ნოჯიხევი</t>
  </si>
  <si>
    <t>მარტვილის მუნიციპალიტეტის სოფელ სალხინოს ცენტრთან დამაკავშირებელი შიდა საავტომობილო გზის ა/ბეტონის
საფარით მოწყობის სამუშაოები</t>
  </si>
  <si>
    <t>რეაბილიტირებული და კეთილმოწყობილი იქნება 1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5000 კვ.მ სავარაუდო ღირებულება 90 ლარს.</t>
  </si>
  <si>
    <t>სალხინო</t>
  </si>
  <si>
    <t>ქ. მარტვილის ცენტრის კეთილმოწყობის სამუშაოები</t>
  </si>
  <si>
    <t>რეაბილიტირებული იქნება ქ. მარტვილის ცენტრი, საგზაო ინფრასტრუქტურა მოეწყობა ქვაფენილებით, გაიზრდება ტურისტული პოტენციალი</t>
  </si>
  <si>
    <t xml:space="preserve">დიდიჭყონი-მეორე ნამიკოლაოს დამაკავშირებელი გზის ა/ბეტონის საფარით მოწყობის სამუშაო </t>
  </si>
  <si>
    <t>რეაბილიტირებული და კეთილმოწყობილი იქნება 9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45000 კვ.მ სავარაუდო ღირებულება 56 ლარს.</t>
  </si>
  <si>
    <t>დიდი ჭყონი, მეორე ნამიკოლაო თამაკონი</t>
  </si>
  <si>
    <t>მარტვილის მუნიციპალიტეტში საბავშვო ბაღების მშენებლობა</t>
  </si>
  <si>
    <t>2018 წელს ადგილობრივი ბიუჯეტიდან რეგ ფონდის თანადაფინანსების თანხა</t>
  </si>
  <si>
    <t>რეგიონში განსახორციელებელი პროექტების ფონდის (რგპფ) პროექტები 2018 წელი</t>
  </si>
  <si>
    <t>კოკის  ორსანტიის დამაკავშირებელი  გზის რეაბილიტაცია (მესამე ეტაპი)</t>
  </si>
  <si>
    <t>რეაბილიტირებული გზით მოსარგებლე 6000 ბენეფიციარი.</t>
  </si>
  <si>
    <t>ზუგდიდი</t>
  </si>
  <si>
    <t>ზუგდიდის მუნიციპალიტეტის მერია</t>
  </si>
  <si>
    <t>დიდინეძის ადმინისტრაციულ ერთეულში  დიდინეძის-კახათის გზა (მეორე ეტაპი)</t>
  </si>
  <si>
    <t>რეაბილიტირებული გზით მოსარგებლე 2500  ბენეფიციარი.</t>
  </si>
  <si>
    <t xml:space="preserve"> დარჩელის  ადმინისტრაციულ ერთეულში  დარჩელი-ორსანტიის  დამაკავშირებელი გზა (მეორე ეტაპი)</t>
  </si>
  <si>
    <t>რეაბილიტირებული გზით მოსარგებლე 3500 ბენეფიციარი.</t>
  </si>
  <si>
    <t>10;1. მოსახლეობისთვის ცენტრალური სისტემებით ხარისხიანი სასმელი წყლის უწყვეტი მიწოდების, ხარისხიანი და უწყვეტი ენერგომომარაგების და ბუნებრივი აირის უწყვეტი მიწოდების სრული უზრუნველყოფა;</t>
  </si>
  <si>
    <t>ყულიშკარის ადმინისტრაციულ   ერთეულში წყალმომარაგების ქსელის რეაბილიტაცია (მესამე ეტაპი)</t>
  </si>
  <si>
    <t>მოწყობილი წყალმომარაგების ქსელით მოსარგებლე 650 ბენეფიციარი.</t>
  </si>
  <si>
    <t>2. საბაზისო ინფრასტურუქტურის გაუმჯობესება.</t>
  </si>
  <si>
    <t xml:space="preserve">ტყაიას  ადმინისტრაციულ ერთეულში  ცენტრალური საავტომობილო გზის რეაბილიტაცია. (მესამე ეტაპი) </t>
  </si>
  <si>
    <t>რეაბილიტირებული გზით მოსარგებლე 4000 ბენეფიციარი.</t>
  </si>
  <si>
    <t>ცაიშისა და ცაცხვის ადმინისტრაციულ ერთეულებში (კურორტის მონაკვეთი) საავტომობილო გზის რეაბილიტაცია (მეორე ეტაპი)</t>
  </si>
  <si>
    <t>რეაბილიტირებული გზით მოსარგებლე 1150 ბენეფიციარი.</t>
  </si>
  <si>
    <t>12. განათლების, მეცნიერების, კულტურისა და სპორტის განვითარება.</t>
  </si>
  <si>
    <t>12.1 საჯარო სკოლებისა და სკოლამდელი აღზრდის დაწესებულებების ინფრასტრუქტურის სრული რეაბილიტაცია</t>
  </si>
  <si>
    <t>N2 საბავშვო ბაღის მშენებლობა</t>
  </si>
  <si>
    <t>რეაბილიტირებული გზით მოსარგებლე 100 ბენეფიციარი.</t>
  </si>
  <si>
    <t>9. ტურიზმის ინდუსტრიის მრავალმხრივი განვითარება.</t>
  </si>
  <si>
    <t>9. 1. ტურისტული ინფრასტრუქტურის მოვლა და გაუმჯობესება.</t>
  </si>
  <si>
    <t>საჭადრაკო სკოლის შენობის რეკონსტრუქცია-რეაბილიტაცია</t>
  </si>
  <si>
    <t>რეაბილიტირებული გზით მოსარგებლე 300 ბენეფიციარი.</t>
  </si>
  <si>
    <t>2.1 მხარის საგზაო ინფრასტრუქტურის არარეაბილიტირებული ნაწილის, (გზები, სანიაღვრე, გარე განათების, ხიდების) მისი პრიორიტეტული გზების რეაბილიტაცია</t>
  </si>
  <si>
    <t xml:space="preserve">ქ. ზუგდიდის ტერიტორიაზე სანიაღვრე წყალსაწრეტი სისტემის მოწყობა-მოწესრიგება </t>
  </si>
  <si>
    <t>რეაბილიტირებული გზით მოსარგებლე  1200 ბენეფიციარი.</t>
  </si>
  <si>
    <t>2.7. ურბანული ინფრასტრუქტურის განვითარება, მუნიციპალური ცენტრების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t>
  </si>
  <si>
    <t xml:space="preserve">ქ. ზუგდიდის ტერიტორიაზე მრავალბინიანი საცხოვრებელი სახლების ეზოების კეთილმოწყობა </t>
  </si>
  <si>
    <t>რეაბილიტირებული გზით მოსარგებლე  1400 ბენეფიციარი.</t>
  </si>
  <si>
    <t>ნაცატუს ადმინისტრაციულ ერთეულში, ზუგდიდი-წალენჯიხის ცენტრალური გზიდან, ნაცატუს მიმართულებით, წალენჯიხის მუნიციპალიტეტის საზღვრამდე საავტომობილო გზის რეაბილიტაცია (მეორე ეტაპი)</t>
  </si>
  <si>
    <t>რეაბილიტირებული გზით მოსარგებლე 1500 ბენეფიციარი.</t>
  </si>
  <si>
    <t xml:space="preserve">ქ. ზუგდიდში ტროტუარების რეაბილიტაცია </t>
  </si>
  <si>
    <t>აბასთუმანის წყალმომარაგება  დამატებითი სამუშაოები</t>
  </si>
  <si>
    <t>მოწყობილი წყალმომარაგების ქსელით მოსარგებლე 550 ბენეფიციარი.</t>
  </si>
  <si>
    <t>ზუგდიდის მუნიციპალიტეტის ჭითაწყარის ადმინისტრაციულ ერთეულში კოსტავას ქუჩის საავტომობილო გზის რეაბილიტაცია</t>
  </si>
  <si>
    <t>რეაბილიტირებული გზით მოსარგებლე 3578 ბენეფიციარი.</t>
  </si>
  <si>
    <t>ახალაბასთუმნის ადმინისტრაციულ ერთეულში, ცენტრთან დამაკავშირებელი გზის მონაკვეთის (წერეთლის ქუჩის)რეაბილიტაცია (მეორე ეტაპი)</t>
  </si>
  <si>
    <t>რეაბილიტირებული გზით მოსარგებლე 3639 ბენეფიციარი.</t>
  </si>
  <si>
    <t>ოქტომბრის ადმინისტრაციულ ერთეულში, ოქტომბრის ცენტრიდან, ყოფილი პროფტექნიკური სასწავლებლის, ახალკახათის გავლით (ზუგდიდი-ანაკლიის საავტომობილო გზამდე),საავტომობილო გზის რეაბილიტაცია (მეორე ეტაპი)</t>
  </si>
  <si>
    <t>რეაბილიტირებული გზით მოსარგებლე 4500 ბენეფიციარი.</t>
  </si>
  <si>
    <t xml:space="preserve">ჩხორიას  ადმინისტრაციულ ერთეულში  ცენტრალური საავტომობილო გზის რეაბილიტაცია. (მეორე  ეტაპი) </t>
  </si>
  <si>
    <t>ინგირის ადმინისტრაციულ ერთეულში ჭავჭავაძისა და ტაბიძის ქუჩის დამაკავშირებელი გზის რეაბილიტაცია</t>
  </si>
  <si>
    <t>რეაბილიტირებული გზით მოსარგებლე 2500 ბენეფიციარი.</t>
  </si>
  <si>
    <t>ოფაჩხაფუს ადმინისტრაციულ ერთეულში, ნარაზენის ცენტრალური გზიდან ოფაჩხაფუს ცენტრამდე საავტომობილო გზის რეაბილიტაცია (მეორე ეტაპი)</t>
  </si>
  <si>
    <t>რეაბილიტირებული გზით მოსარგებლე 3000 ბენეფიციარი.</t>
  </si>
  <si>
    <t>ოდიშის ადმინისტრაციულ ერთეულში ცენტრიდან N1 სასაფლაომდე საავტომობილო გზის რეაბილიტაცია.(მეორე ეტაპი)</t>
  </si>
  <si>
    <t>რეაბილიტირებული გზით მოსარგებლე 2400 ბენეფიციარი.</t>
  </si>
  <si>
    <t>დარჩელის  ადმინისტრაციულ ერთეულში თბილისის  და ჭავჭავაძის ქუჩების გზის რეაბილიტაცია</t>
  </si>
  <si>
    <t>რუხის ადმინისტრაციულ ერთეულში ესართიას ქუჩაზე მრავალპროფილურ საავადმყოფომდე მისასვლელი გზის რეაბილიტაცია.</t>
  </si>
  <si>
    <t>რეაბილიტირებული გზით მოსარგებლე 5000 ბენეფიციარი.</t>
  </si>
  <si>
    <t>12.4. რეგიონში კულტურული და სპორტული ინფრასტრუქტურის რეაბილიტაცია და განვითარება.</t>
  </si>
  <si>
    <t>ზუგდიდის მუნიციპალიტეტში არსებული ყინულის მოედნის რეაბილიტაცია.</t>
  </si>
  <si>
    <t>რეაბილიტირებული ყინულის მოედნით ისარგებლებს 7000 ადამიანი.</t>
  </si>
  <si>
    <t>ქ.ზუგდიდში ბოტანიკური ბაღის ტბისა და სარწყავი სისტემის წყალმომარაგება.</t>
  </si>
  <si>
    <t>მოწყობილი წყალმომარაგება ბენეფიციარი ზუგდიდის მუნიციპალიტიეტის მთლიანი მოსახლეობა</t>
  </si>
  <si>
    <t>ქ.ზუგდიდში ბოტანიკური ბაღის რეაბილიტაცია</t>
  </si>
  <si>
    <t>მოწყობილი ბოტანიკური ბარი, ბენეფიციარი ზუგდიდის მუნიციპალიტიეტის მთლიანი მოსახლეობა</t>
  </si>
  <si>
    <t>რეგიონში განსახორციელებელი პროექტების ფონდის (რგპფ) სარეზერვო პროექტები 2018 წელი</t>
  </si>
  <si>
    <t>გრიგოლიშის ადმინისტრაციულ ერთეულში  საავტომობილო გზის რეაბილიტაცია(გრიგოლიშის ცენტრიდან ზუგდიდი ყულიშკარის საავტომობილო გზამდე (მესამე ეტაპი)</t>
  </si>
  <si>
    <t>რეაბილიტირებული გზით მოსარგებლე 750 ბენეფიციარი.</t>
  </si>
  <si>
    <t>შამადელას ადმინისტრაციულ ერთეულში ნარაზენთან  დამაკავშირებელი საავტომობილო გზის  რეაბილიტაცია (შამადელას ნაწილი) მეორე ეტაპი)</t>
  </si>
  <si>
    <t>ოფაჩხაფუს  ადმინისტრაციულ ერთეულში ახალსოფლის  ცენტრიდან ოფაჩხაფუს ცენტრამდე   გზის  რეაბილიტაცია. (მეორე ეტაპი)</t>
  </si>
  <si>
    <t>ჭკადუაშის ადმინისტრაციულ ერთეულში  გზის  რეაბილიტაცია. (მესამე ეტაპი)</t>
  </si>
  <si>
    <t>რეაბილიტირებული გზით მოსარგებლე 2000 ბენეფიციარი.</t>
  </si>
  <si>
    <t xml:space="preserve"> ნარაზენი შამადელას ადმინისტრაციულ ერთეულების , დამაკავშირებელი გზის მონაკვეთის რეაბილიტაცია (ნარაზენის ნაწილი)</t>
  </si>
  <si>
    <t xml:space="preserve">ორულუსა და კიროვის ადმინისტრაციულ ერთეულებში (ორულუს ცენტრიდან კიროვის გავლით ზუგდიდი-ანაკლიის ცენტრალურ გზამდე)  გზის რეაბილიტაცია, </t>
  </si>
  <si>
    <t>ხეცერას ადმინისტრაციულ ერთეულში (ნარაზენის ცენტრალური გზიდან ხეცერას მიმართულებით) საბეჭვაიოს უბნის გზის რეაბილიტაცია</t>
  </si>
  <si>
    <t>რეაბილიტირებული გზით მოსარგებლე 3200 ბენეფიციარი.</t>
  </si>
  <si>
    <t>ზუგდიდის მუნიციპალიტეტის ბაშის ადმინისტრაცილ ერთეულში,საავტომობილო გზის(მესამე ეტაპი) რეაბილიტაცია (მესამე ეტაპი)</t>
  </si>
  <si>
    <t>რეაბილიტირებული გზით მოსარგებლე 1200 ბენეფიციარი.</t>
  </si>
  <si>
    <t>ხეცერას ადმინისტრაციულ ერთეულში ნარაზენის ცენტრალური ხეცერას მიმართულებით საბეჭვაიოს უბნის გზის რეაბილიტაცია</t>
  </si>
  <si>
    <t xml:space="preserve">ურთის ადმინისტრაციულ  ერთეულში  საავტომობილო გზის რეაბილიტაცია </t>
  </si>
  <si>
    <t>მაცხოვრის კარის (გორკის  ქუჩა) -დან უჩაშონას შემაერთებელი გზის რეაბილიტაცია</t>
  </si>
  <si>
    <t>რეაბილიტირებული გზით მოსარგებლე 1000 ბენეფიციარი.</t>
  </si>
  <si>
    <t>ნარაზენის ადმინისტრაციულ ერთეულში საბეჭვაიოს უბნის გზის რეაბილიტაცია.</t>
  </si>
  <si>
    <t>მუნიციპალიტეტის ბიუჯეტიდან დასაფინანსებელი პროექტები 2018 წელი</t>
  </si>
  <si>
    <t>2. საბაზისო ინფრასტრუქტურის მოწესრიგება</t>
  </si>
  <si>
    <t>2.2 რეაბილიტირებული ადგილობრივი საავტომობილო გზების სამუშაო მდგომარეობაში შენარჩუნება</t>
  </si>
  <si>
    <t>გზების მშენებლობა რეაბილიტაცია და მოვლა შენახვა</t>
  </si>
  <si>
    <t>ზუგდიდის მუნიციპალიტეტი</t>
  </si>
  <si>
    <t>01.04</t>
  </si>
  <si>
    <t>განხორციელდება მუნიციპალიტეტის შიდა გზების საფარის მიმდინარე და კაპიტალური შეკეთების და მშენებლობის სამუშაოები. მათ შორის: გზების მიმდინარე (ორმული) შეკეთება, ამორტიზებული გზების ხრეშოვანი საფარის სარეაბილიტაცია სამუშაოები</t>
  </si>
  <si>
    <t>10. კომუნალური და სხვა საზოგადოებრივი მომსახურებების მოწესრიგება</t>
  </si>
  <si>
    <t>10.6 მუნიციპალურ ცენტრებში, დაბებსა და საკურორტო დასახლებებში ქუჩების რეგულარული დასუფთავების უზრუნველყოფა</t>
  </si>
  <si>
    <t>ქალაქ მუნიციპალიტეტის ტერიტორიის დასუფთავების  პროგრამა</t>
  </si>
  <si>
    <t>მუნიციპალიტეტის სანიტარულ-ჰიგიენური მდგომარეობის დაცვა და გაუმჯობესება</t>
  </si>
  <si>
    <r>
      <t>გათვალისწინებულია</t>
    </r>
    <r>
      <rPr>
        <sz val="10"/>
        <color theme="1"/>
        <rFont val="Calibri"/>
        <family val="2"/>
        <charset val="204"/>
        <scheme val="minor"/>
      </rPr>
      <t xml:space="preserve"> . </t>
    </r>
    <r>
      <rPr>
        <sz val="10"/>
        <color theme="1"/>
        <rFont val="Sylfaen"/>
        <family val="1"/>
        <charset val="204"/>
      </rPr>
      <t>ყოველდღიურად</t>
    </r>
    <r>
      <rPr>
        <sz val="10"/>
        <color theme="1"/>
        <rFont val="Calibri"/>
        <family val="2"/>
        <charset val="204"/>
        <scheme val="minor"/>
      </rPr>
      <t xml:space="preserve"> </t>
    </r>
    <r>
      <rPr>
        <sz val="10"/>
        <color theme="1"/>
        <rFont val="Sylfaen"/>
        <family val="1"/>
        <charset val="204"/>
      </rPr>
      <t>5</t>
    </r>
    <r>
      <rPr>
        <sz val="10"/>
        <color theme="1"/>
        <rFont val="Calibri"/>
        <family val="2"/>
        <charset val="204"/>
        <scheme val="minor"/>
      </rPr>
      <t xml:space="preserve">0 </t>
    </r>
    <r>
      <rPr>
        <sz val="10"/>
        <color theme="1"/>
        <rFont val="Sylfaen"/>
        <family val="1"/>
        <charset val="204"/>
      </rPr>
      <t>ჰექტარამდე</t>
    </r>
    <r>
      <rPr>
        <sz val="10"/>
        <color theme="1"/>
        <rFont val="Calibri"/>
        <family val="2"/>
        <charset val="204"/>
        <scheme val="minor"/>
      </rPr>
      <t xml:space="preserve"> </t>
    </r>
    <r>
      <rPr>
        <sz val="10"/>
        <color theme="1"/>
        <rFont val="Sylfaen"/>
        <family val="1"/>
        <charset val="204"/>
      </rPr>
      <t>ფართის</t>
    </r>
    <r>
      <rPr>
        <sz val="10"/>
        <color theme="1"/>
        <rFont val="Calibri"/>
        <family val="2"/>
        <charset val="204"/>
        <scheme val="minor"/>
      </rPr>
      <t xml:space="preserve"> </t>
    </r>
    <r>
      <rPr>
        <sz val="10"/>
        <color theme="1"/>
        <rFont val="Sylfaen"/>
        <family val="1"/>
        <charset val="204"/>
      </rPr>
      <t>დაგვა</t>
    </r>
    <r>
      <rPr>
        <sz val="10"/>
        <color theme="1"/>
        <rFont val="Calibri"/>
        <family val="2"/>
        <charset val="204"/>
        <scheme val="minor"/>
      </rPr>
      <t>–</t>
    </r>
    <r>
      <rPr>
        <sz val="10"/>
        <color theme="1"/>
        <rFont val="Sylfaen"/>
        <family val="1"/>
        <charset val="204"/>
      </rPr>
      <t>დასუფთავება</t>
    </r>
    <r>
      <rPr>
        <sz val="10"/>
        <color theme="1"/>
        <rFont val="Calibri"/>
        <family val="2"/>
        <charset val="204"/>
        <scheme val="minor"/>
      </rPr>
      <t xml:space="preserve"> </t>
    </r>
    <r>
      <rPr>
        <sz val="10"/>
        <color theme="1"/>
        <rFont val="Sylfaen"/>
        <family val="1"/>
        <charset val="204"/>
      </rPr>
      <t>და</t>
    </r>
    <r>
      <rPr>
        <sz val="10"/>
        <color theme="1"/>
        <rFont val="Calibri"/>
        <family val="2"/>
        <charset val="204"/>
        <scheme val="minor"/>
      </rPr>
      <t xml:space="preserve"> 130-150 </t>
    </r>
    <r>
      <rPr>
        <sz val="10"/>
        <color theme="1"/>
        <rFont val="Sylfaen"/>
        <family val="1"/>
        <charset val="204"/>
      </rPr>
      <t>კუბურ</t>
    </r>
    <r>
      <rPr>
        <sz val="10"/>
        <color theme="1"/>
        <rFont val="Calibri"/>
        <family val="2"/>
        <charset val="204"/>
        <scheme val="minor"/>
      </rPr>
      <t xml:space="preserve"> </t>
    </r>
    <r>
      <rPr>
        <sz val="10"/>
        <color theme="1"/>
        <rFont val="Sylfaen"/>
        <family val="1"/>
        <charset val="204"/>
      </rPr>
      <t>მეტრამდე</t>
    </r>
    <r>
      <rPr>
        <sz val="10"/>
        <color theme="1"/>
        <rFont val="Calibri"/>
        <family val="2"/>
        <charset val="204"/>
        <scheme val="minor"/>
      </rPr>
      <t xml:space="preserve"> </t>
    </r>
    <r>
      <rPr>
        <sz val="10"/>
        <color theme="1"/>
        <rFont val="Sylfaen"/>
        <family val="1"/>
        <charset val="204"/>
      </rPr>
      <t>ნარჩენების</t>
    </r>
    <r>
      <rPr>
        <sz val="10"/>
        <color theme="1"/>
        <rFont val="Calibri"/>
        <family val="2"/>
        <charset val="204"/>
        <scheme val="minor"/>
      </rPr>
      <t xml:space="preserve"> </t>
    </r>
    <r>
      <rPr>
        <sz val="10"/>
        <color theme="1"/>
        <rFont val="Sylfaen"/>
        <family val="1"/>
        <charset val="204"/>
      </rPr>
      <t>გატანა</t>
    </r>
    <r>
      <rPr>
        <sz val="10"/>
        <color theme="1"/>
        <rFont val="Calibri"/>
        <family val="2"/>
        <charset val="204"/>
        <scheme val="minor"/>
      </rPr>
      <t xml:space="preserve"> </t>
    </r>
  </si>
  <si>
    <t>2.  საბაზისო ინფრასტრუქტურის განვითარება</t>
  </si>
  <si>
    <t>2.7 ურბანული ინფრასტრუქტურის განვითარება</t>
  </si>
  <si>
    <t>ბინათმესაკუთრეთა ამხანაგობების ხელშეწყობა</t>
  </si>
  <si>
    <t>მრავალსართულიან კორპუსებში მცხოვრები მოსახლეობის საყოფაცხოვრებო პირობების გაუმჯობესება</t>
  </si>
  <si>
    <t>ბინათმესაკუთრეთა ამხანაგობების მხარდაჭერისა და მოსახლეობის დახმარების მიზნით, პროგრამა მოიცავს შემდეგ ღონისძიებებს: შენობის სახურავის შეკეთებას (ბრტყელი და ქანობიანი გადახურვა); ლიფტების შეკეთებას; შიდა წყალკანალიზაციის გაყვანილობის შეკეთებას; სახურავის წყალსაწრეტი მილების შეკეთებას; სადარბაზოების რემონტს და შესასვლელი კარების დამზადება-მონტაჟს და ა.შ.</t>
  </si>
  <si>
    <t>3. ბუნებრივი რესურსებისა და მატერიალური აქტივების ეფექტიანი მართვა–გამოყენება</t>
  </si>
  <si>
    <t>3.1 მხარეში არსებული ეკონომიკური აქტივების (მიწა, ქონება) შესახებ არსებული საინფორმაციო ბაზის განახლება, მათი შესაბამისი აღრიცხვა, სისტემატიზაცია და საორიენტაციო საბაზრო ღირებულების შეფასება</t>
  </si>
  <si>
    <t>არასასოფლო მიწების საკადასტრო ნახაზების შედგენის ხარჯები</t>
  </si>
  <si>
    <t xml:space="preserve">არასასოფლო მიწების მომზადებული საკადასტრო ნახაზები;  კანონის შესაბამისად განკარგული მიწები </t>
  </si>
  <si>
    <r>
      <rPr>
        <sz val="10"/>
        <color theme="1"/>
        <rFont val="Sylfaen"/>
        <family val="1"/>
        <charset val="204"/>
      </rPr>
      <t>მუნიციპალიტეტის დაგეგმარების</t>
    </r>
    <r>
      <rPr>
        <sz val="10"/>
        <color theme="1"/>
        <rFont val="Calibri"/>
        <family val="2"/>
        <charset val="204"/>
        <scheme val="minor"/>
      </rPr>
      <t xml:space="preserve"> </t>
    </r>
    <r>
      <rPr>
        <sz val="10"/>
        <color theme="1"/>
        <rFont val="Sylfaen"/>
        <family val="1"/>
        <charset val="204"/>
      </rPr>
      <t>და</t>
    </r>
    <r>
      <rPr>
        <sz val="10"/>
        <color theme="1"/>
        <rFont val="Calibri"/>
        <family val="2"/>
        <charset val="204"/>
        <scheme val="minor"/>
      </rPr>
      <t xml:space="preserve"> </t>
    </r>
    <r>
      <rPr>
        <sz val="10"/>
        <color theme="1"/>
        <rFont val="Sylfaen"/>
        <family val="1"/>
        <charset val="204"/>
      </rPr>
      <t>პრესპექტიული</t>
    </r>
    <r>
      <rPr>
        <sz val="10"/>
        <color theme="1"/>
        <rFont val="Calibri"/>
        <family val="2"/>
        <charset val="204"/>
        <scheme val="minor"/>
      </rPr>
      <t xml:space="preserve"> </t>
    </r>
    <r>
      <rPr>
        <sz val="10"/>
        <color theme="1"/>
        <rFont val="Sylfaen"/>
        <family val="1"/>
        <charset val="204"/>
      </rPr>
      <t>განვითარების</t>
    </r>
    <r>
      <rPr>
        <sz val="10"/>
        <color theme="1"/>
        <rFont val="Calibri"/>
        <family val="2"/>
        <charset val="204"/>
        <scheme val="minor"/>
      </rPr>
      <t xml:space="preserve"> </t>
    </r>
    <r>
      <rPr>
        <sz val="10"/>
        <color theme="1"/>
        <rFont val="Sylfaen"/>
        <family val="1"/>
        <charset val="204"/>
      </rPr>
      <t>გეგმის</t>
    </r>
    <r>
      <rPr>
        <sz val="10"/>
        <color theme="1"/>
        <rFont val="Calibri"/>
        <family val="2"/>
        <charset val="204"/>
        <scheme val="minor"/>
      </rPr>
      <t xml:space="preserve"> </t>
    </r>
    <r>
      <rPr>
        <sz val="10"/>
        <color theme="1"/>
        <rFont val="Sylfaen"/>
        <family val="1"/>
        <charset val="204"/>
      </rPr>
      <t>შესაბამისად</t>
    </r>
    <r>
      <rPr>
        <sz val="10"/>
        <color theme="1"/>
        <rFont val="Calibri"/>
        <family val="2"/>
        <charset val="204"/>
        <scheme val="minor"/>
      </rPr>
      <t xml:space="preserve">  </t>
    </r>
    <r>
      <rPr>
        <sz val="10"/>
        <color theme="1"/>
        <rFont val="Sylfaen"/>
        <family val="1"/>
        <charset val="204"/>
      </rPr>
      <t>არასასოფლო</t>
    </r>
    <r>
      <rPr>
        <sz val="10"/>
        <color theme="1"/>
        <rFont val="Calibri"/>
        <family val="2"/>
        <charset val="204"/>
        <scheme val="minor"/>
      </rPr>
      <t xml:space="preserve"> </t>
    </r>
    <r>
      <rPr>
        <sz val="10"/>
        <color theme="1"/>
        <rFont val="Sylfaen"/>
        <family val="1"/>
        <charset val="204"/>
      </rPr>
      <t>მიწების</t>
    </r>
    <r>
      <rPr>
        <sz val="10"/>
        <color theme="1"/>
        <rFont val="Calibri"/>
        <family val="2"/>
        <charset val="204"/>
        <scheme val="minor"/>
      </rPr>
      <t xml:space="preserve"> </t>
    </r>
    <r>
      <rPr>
        <sz val="10"/>
        <color theme="1"/>
        <rFont val="Sylfaen"/>
        <family val="1"/>
        <charset val="204"/>
      </rPr>
      <t>შემდგომი</t>
    </r>
    <r>
      <rPr>
        <sz val="10"/>
        <color theme="1"/>
        <rFont val="Calibri"/>
        <family val="2"/>
        <charset val="204"/>
        <scheme val="minor"/>
      </rPr>
      <t xml:space="preserve"> </t>
    </r>
    <r>
      <rPr>
        <sz val="10"/>
        <color theme="1"/>
        <rFont val="Sylfaen"/>
        <family val="1"/>
        <charset val="204"/>
      </rPr>
      <t>გამოყენებისთვის</t>
    </r>
    <r>
      <rPr>
        <sz val="10"/>
        <color theme="1"/>
        <rFont val="Calibri"/>
        <family val="2"/>
        <charset val="204"/>
        <scheme val="minor"/>
      </rPr>
      <t xml:space="preserve"> </t>
    </r>
    <r>
      <rPr>
        <sz val="10"/>
        <color theme="1"/>
        <rFont val="Sylfaen"/>
        <family val="1"/>
        <charset val="204"/>
      </rPr>
      <t>საკადასტრო</t>
    </r>
    <r>
      <rPr>
        <sz val="10"/>
        <color theme="1"/>
        <rFont val="Calibri"/>
        <family val="2"/>
        <charset val="204"/>
        <scheme val="minor"/>
      </rPr>
      <t xml:space="preserve"> </t>
    </r>
    <r>
      <rPr>
        <sz val="10"/>
        <color theme="1"/>
        <rFont val="Sylfaen"/>
        <family val="1"/>
        <charset val="204"/>
      </rPr>
      <t>ნახაზების</t>
    </r>
    <r>
      <rPr>
        <sz val="10"/>
        <color theme="1"/>
        <rFont val="Calibri"/>
        <family val="2"/>
        <charset val="204"/>
        <scheme val="minor"/>
      </rPr>
      <t xml:space="preserve"> </t>
    </r>
    <r>
      <rPr>
        <sz val="10"/>
        <color theme="1"/>
        <rFont val="Sylfaen"/>
        <family val="1"/>
        <charset val="204"/>
      </rPr>
      <t>მომზადება</t>
    </r>
    <r>
      <rPr>
        <sz val="10"/>
        <color theme="1"/>
        <rFont val="Calibri"/>
        <family val="2"/>
        <charset val="204"/>
        <scheme val="minor"/>
      </rPr>
      <t>.</t>
    </r>
    <r>
      <rPr>
        <sz val="10"/>
        <color theme="1"/>
        <rFont val="Sylfaen"/>
        <family val="1"/>
        <charset val="204"/>
      </rPr>
      <t xml:space="preserve"> </t>
    </r>
  </si>
  <si>
    <t>2.7 მუნიციპალური ცენტრების ინფრასტრუქტურული იერსახის გაუმჯობესება</t>
  </si>
  <si>
    <t>მუნიციპალიტეტის კეთილმოწყობის ღონისძიებათა უზრუნველყოფის პროგრამა</t>
  </si>
  <si>
    <t>მუნიციპალიტეტის კეთილმოწყობილი ტერიტორიები  და სხვა დასახლებული უბნების გაუმჯობესებული იერსახე</t>
  </si>
  <si>
    <r>
      <t>პროგრამის მიხედვით შექმნილია კეთილმოწყობის ცენტრი, რომლის ფარგლებშიც ხორციელდება მუნიციპალიტეტის ტერიტორიის კეთილმოწყობის სამუშაოები: გარე განათების ქსელის მოვლა–შენახვა, სანიაღვრე არხების ექსპლოატაცია, ქალაქში არსებული სკვერებისა და პარკების კეთილმოწყობის სამუშაოები, მათი</t>
    </r>
    <r>
      <rPr>
        <sz val="10"/>
        <color rgb="FF333333"/>
        <rFont val="Sylfaen"/>
        <family val="1"/>
        <charset val="204"/>
      </rPr>
      <t xml:space="preserve"> </t>
    </r>
    <r>
      <rPr>
        <sz val="10"/>
        <color theme="1"/>
        <rFont val="Sylfaen"/>
        <family val="1"/>
        <charset val="204"/>
      </rPr>
      <t xml:space="preserve">გამწვანება, მწვანე საფარის მოვლა, შადრევნების ფუნქციონირების უზრუნველყოფა, ბოტანიკური ბაღის მოვლითი სამუშაოები, სადღესასწაულო დღეებში ქალაქის მორთვა. </t>
    </r>
  </si>
  <si>
    <t>სანიაღვრე არხების მშენებლობა რეაბილიტაცია და ექსპლოატაცია</t>
  </si>
  <si>
    <t>სანიაღვრე სისტემების მოწესრიგება; წყალდიდობისაგან და სხვა სტიქიური მოვლენებისგან  დაცული მოსახლეობა</t>
  </si>
  <si>
    <t>განხორციელდება არსებული სანიაღვრე და წყალსაწრეტი არხების რეაბილიტაცია, ასევე ახალი წყალსაწრეტი არხების და ნაპირსამაგრი ჯებირების მოწყობა</t>
  </si>
  <si>
    <t>2.1 რეგიონული ადმინისტრაციისა და მუნიციპალიტეტების ადმინისტრაციული ინფრასტრუქტურის გაუმჯობესება</t>
  </si>
  <si>
    <t>ქალაქ ზუგდიდის მუნიციპალიტეტის საკუთრებაში არსებული აქტივების კეთილმოწყობის ღონისძიებანი</t>
  </si>
  <si>
    <t>კეთილმოწყობილი ადმინისტრაციული ინფრასტრუქტურა</t>
  </si>
  <si>
    <t xml:space="preserve">მუნიციპალიტეტის საკუთრებაში არსებული შენობების რეაბილიტაცია. აღნიშნულ შენობებში შშმ პირთათვის ადვილად შეღწევადობის უზრუნველსაყოფად შესაბამისი სამუშაოების ჩატარება. </t>
  </si>
  <si>
    <t>სამშენებლო ზედამხედველობის, საპროექტო სახარჯთაღრიცხვო დოკუმენტაციის შედგენის და ექსპერტიზის ხარჯები</t>
  </si>
  <si>
    <t>სამშენებლო სამუშაოების დროულად და შეუფერხებლად წარმართვა</t>
  </si>
  <si>
    <t>მუნიციპალიტეტში განსახორციელებელი სხვადასხვა ინფრასტრუქტურული პროექტებისთვის საპროექტო-სახარჯთაღრიცხვო დოკუმენტაციის შესყიდვა. ასევე, მიმდინარე სამშენებლო  სამუშაოების ტექნიკური ზედამხედველობის გაწევის მიზნით მომსახურების შესყიდვა.</t>
  </si>
  <si>
    <t>2. საბაზისო ინფრასტრუქტურის გაუმჯობესება                                12  განათლების, მეცნიერების, კულტურის და სპორტის განვითარება</t>
  </si>
  <si>
    <t>2.7 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                          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12.4 რეგიონში კულტურული და სპორტული ინფრასტრუქტურის რეაბილიტაცია და განვითარება</t>
  </si>
  <si>
    <t xml:space="preserve">რეგიონში განსახორციელებელი პროექტების ფონდის სახსრებით განსახორციელებელი პროექტების თანადაფინანსება </t>
  </si>
  <si>
    <t>საქართველოს მთავრობის განკარგულებით, საქართველოს რეგიონებში განსახორციელებელი პროექტების ფონდიდან გამოყოფილი თანხით განსახორციელებელი პროექტებისა და მუნიციპალური განვითარების ფონდით განსახორციელებელი პროექტების  თანადაფინანსება</t>
  </si>
  <si>
    <t>12. განათლების, მეცნიერების, კულტურისა და სპორტის განვითარება</t>
  </si>
  <si>
    <t>12.1 საჯარო სკოლებისა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პერსონალის კვალიფიკაციის ამაღლების ქმედითი სისტემის ჩამოყალიბება</t>
  </si>
  <si>
    <t>სკოლამდელი აღზრდის ხელშეწყობის პროგრამა</t>
  </si>
  <si>
    <t>სკოლამდელი განათლების ხელმისაწვდომობა მოსახლეობის ყველა ფენისათვის</t>
  </si>
  <si>
    <t>3</t>
  </si>
  <si>
    <t xml:space="preserve">საჯარო სკოლების ხელშეწყობის პროგრამა </t>
  </si>
  <si>
    <t xml:space="preserve">საჯარო სკოლების რეაბილიტირებული მატერიალურ ტექნიკური ბაზა </t>
  </si>
  <si>
    <t>სკოლისგარეშე სწავლისა და სახელოვნებო სკოლების ხელშეწყობის პროგრამა</t>
  </si>
  <si>
    <t>ინტელექტუალური თამაშების ჩატარება გუნდების მონაწილეობით, საესტრადო სიმღერების ფესტივალი, ფოლკლორული ფესტივალის ჩატარება, სასწავლო შემოქმედებითი კონცერტი მოსწავლის მონაწილეობით</t>
  </si>
  <si>
    <t>განსაკუთრებული ნიჭის მქონე ბავშთა ფინანსური მხარდაჭერის  პროგრამა</t>
  </si>
  <si>
    <t>ნიჭიერი მოსწავლეებისა და სტუდენტების წარმოჩენა მათი მოტივირება, ახალგაზრდა შემოქმედებითი ნიჭის ახალგაზრდების მხარდამჭერი პროექტების განხორციელება.</t>
  </si>
  <si>
    <t>12.1 რეგიონში კულტურული და სპორტული ინფრასტრუქტურის რეაბილიტაცია და განვითარება</t>
  </si>
  <si>
    <t xml:space="preserve"> მუნიციპალიტეტის სპორტის განვითარების ცენტრი</t>
  </si>
  <si>
    <t>მოსწავლეები ჩაერთვება სპორტულ სექციებში. მონაწილეობას მიიღებენ 150-მდე სხვადსხვა რანგის შეჯიბრებებში, სპორტული ღონისძიებების ჩატარება სხვადასხვა სპორტის სახეობებში,  გამოიწვევს სპორტული ინტერესის ზრდას, ახალგაზრდობის მასობრივ ჩართულობას სპორტში.  ჩემპიონებისა და პრიზიორების მატებას</t>
  </si>
  <si>
    <t xml:space="preserve">სპორტული ღონისძიებების დაფინანსება </t>
  </si>
  <si>
    <t>სპორტული ცეკვები, ჭადრაკი, ძიუდო, კრივი, სამბო, თავისუფალი ჭიდობა, ველორბოლა, ძალოსნობა, მძლეოსნობა, შ.შ.მ პირთა დღის აღსანიშნავი ღონის ძიებები, მხიარული თამაშები, სტუდენტური შეჯიბრებები, მკლავჭიდი, ფრენბურთი, კალათბურთი, კარატე, ქართული ჭიდაობა. ეს კომპლექსური სპორტული ღონისძიებები მოახდენს სპორტის სფეროს განვითარებას პროფესიონალურ დონეზე, რათა მოხდეს ახალგაზრდობის სპორტით დაკავება, რაც ხელს შეუწყობს ჯანსაღი ცხოვრების წესის დანერგვას</t>
  </si>
  <si>
    <t xml:space="preserve">ხელოვნებისა და კულტურის ხელშეწყობის პროგრამა </t>
  </si>
  <si>
    <t>ცნობილი და ახალგაზრდა ზუგდიდიელი მხატვრების გამოფენის ორგანიზება. მოსწავლეები მიიღებენ მაღალ კვალიფიციურ მუსიკალურ განათლებას, როგორც კლასიკური მუსიკის, ასევე საგუნდო საშემსრულებლო მიმართულებით, მოსწავლეები მიიღებენ სახვით ხელოვნებაში გამოცდილი პედაგოგებისგან გაკვეთილს,</t>
  </si>
  <si>
    <t>საბიბლიოთეკო დარგის განვითარების პროგრამა</t>
  </si>
  <si>
    <t xml:space="preserve">სხვადსხვა სახის შემეცნებითი პროექტების განხორციელება, რომელიც მოიზიდავ მოსწავლე ახალგაზრდობას და აუმაღლებს წიგნიერების დონეს, </t>
  </si>
  <si>
    <t xml:space="preserve">კულტურული ღონისძიებების დაფინანსება </t>
  </si>
  <si>
    <t>სხვადასხვა სახის კულტურული ღონისძიებების ორგანიზება</t>
  </si>
  <si>
    <t>14. მედიისა და სამოქალაქო სექტორის განვითარებისა და გენდერული უთანასწორობის შემცირების უზრუნველყობა</t>
  </si>
  <si>
    <t>14.1 ხელისუფლებასა და სამოქალაქო სექტორს/მედიას შორის მჭიდრო თანამშრომლობის ჩამოყალიბება</t>
  </si>
  <si>
    <t>საინფორმაციო-საგამომცემლო საქმიანობა</t>
  </si>
  <si>
    <t>მასმედიის მედიატორის როლის გაძლიერება   ხელისუფლებასა და მოსახლეობას შორის; მასმედიის  საშუალებით მუნიციპალიტეტის საქმიანობის ინფორმირებულობა; მუნიციპალიტეტის საქმიანობის გამჭვირვალობის ზრდა</t>
  </si>
  <si>
    <t xml:space="preserve">ახალგაზრდული და გენდერული პროგრამების დაფინანსება  </t>
  </si>
  <si>
    <t xml:space="preserve">აქცია ნარკომანიის წინააღმდეგ "იცხოვრე სპორტში და დარჩი ახალგაზრდა", სკოლის მედალოსანი ბავშვების შეხვედრა მერთან, მათი  წახალისება და საჩუქრების გადაცემა,ინტელექტუალური თამაშები (რა?სად?როდის? ბრეინ-რინგი, ჭკუის კოლოფი), ახალგაზრდების საერთაშორისო დღის აღნიშვნა, შიდსის წინააღმდეგ ბრძოლის დღის აღნიშვნა, პოეზიის სარამო ახალგაზრდა შემოქმედთა მონაწილეობით, ახალგაზრდა მხატვრების ნამუშევრების გამოფენა-კონკურსი გამარჯვებულების წახალისება, ზუგდიდის მუნიციპალიტეტის მერიის საჩუქარი ზუგდიდელ სოციალურად დაუცველ წარმატებულ ახალგაზრდებს, </t>
  </si>
  <si>
    <t>11.3 მოსახლეობის მოწყვლადი ჯგუფებისათვის სოციალური სახლების მომსახურების სრული ხელმისაწვდომობის უზრუნველყოფა</t>
  </si>
  <si>
    <t>სოციალურად დაუცველი მოსახლეობის კვებით უზრუნველყოფა (უფასო სასადილოები)</t>
  </si>
  <si>
    <t>ზუგდიდის მუნიციპალიტეტის ტერიტორიაზე მცხოვრები სოციალურად დაუცველი მოქალაქეების ცხელი სადილით უზრუნველყოფა</t>
  </si>
  <si>
    <t>ომის ვეტერანთა სოციალური დაცვის ღონისძიებები</t>
  </si>
  <si>
    <t>ზუგდიდის მუნიციპალიტეტის ტერიტორიაზე მცხოვრები ადგილობრივი და დევნილი მეორე მსოფლიო ომის ვეტერანის ფინანსური უზრუნველყოფა</t>
  </si>
  <si>
    <t>ომის ვეტერანების მორალური და ფინანსური თანადგომა</t>
  </si>
  <si>
    <t>11.2 დემოგრაფიული სიტუაციის გაუმჯობესებისაკენ მიმართული ქმედითი პროგრამების (მრავალშვილიანი ოჯახების სოციალური დახმარება საჭიროებების გათვალისწინებიტ, ორსულობასთან, მშობიარობასთან და მცირეწლოვანი ბავშვის მოვლასთან დაკავშირებული ხარჯების ანაზღაურება) შემუშავება და განხორციელება</t>
  </si>
  <si>
    <t>ოჯახებისა და ბავშვების სოციალური დაცვა</t>
  </si>
  <si>
    <t>მრავალშვილიანი ოჯახის, დედ-მამით ობოლი ბავშვის, მარტოხელა დედის, ახალშობილის ოჯახის ერთჯერადი დახმარებით უზრუნველყოფა</t>
  </si>
  <si>
    <t>მრავალშვილიანი ოჯახების, დედ-მამით ობოლი ბავშვების, მარტოხელა დედების ფინანსური მდგომარეობის გაუმჯობესება</t>
  </si>
  <si>
    <t>11.3 მოსახლეობის მოწყვლადი ჯგუფებისათვის (მზრუნველობა მოკლებული ბავშვები, მოხუცები, შშმ პირები) სოციალური სახლების მომსახურების სრული ხელმისაწვდომობის უზრუნველყოფა</t>
  </si>
  <si>
    <t>შეზღუდული შესაძლებლობის მქონე პირთა სოციალური დაცვა და რეაბილიტაცია</t>
  </si>
  <si>
    <t>შშმ პირის და ონკოლოგიური ავადმყოფის ერთჯერადი ფულადი დახმარებით უზრუნველყოფა</t>
  </si>
  <si>
    <t>შშმ პირთა სოციალური, ეკონომიკური და მორალური მხარდაჭერა, გარემოსთან ადაპტირებისგაუმჯობესება</t>
  </si>
  <si>
    <t>მარჩენალ დაკარგულ პირთა სოციალური დაცვა</t>
  </si>
  <si>
    <t>მარჩენალდაკარგული ოჯახის თანადგომა</t>
  </si>
  <si>
    <t>ბავშვების მორალური და ფინანსური მხარდაჭერა</t>
  </si>
  <si>
    <t>ხანდაზმულთა სოციალური დაცვა</t>
  </si>
  <si>
    <t>100 წელს გადაცილებული მოქალაქეების ფინანსური და მორალური მხარდაჭერა</t>
  </si>
  <si>
    <t>ხანდაზმულ მოქალაქეთა პატივისცემა და დაფასება</t>
  </si>
  <si>
    <t>სადღესასწაულო დღეების დახმარების პროგრამა</t>
  </si>
  <si>
    <t>სოციალურად დაუცველი, დედ-მამით ობოლი ბავშვის, მეორე მსოფლიო ომის ვეტერანის და სოციალური საცხოვრისის ბენეფიციარის საკვები პროდუქტებით უზრუნველყოფა</t>
  </si>
  <si>
    <t>განსაკუთრებით შეჭირვებულ ბენეფიციართა დასაჩუქრება სადღესასწაულო დღეებში, სადღ. განწყობის შექმნა</t>
  </si>
  <si>
    <t>ტრანსპორტით შეღავათიანი მგზავრობის თანადაფინანსების პროგრამა</t>
  </si>
  <si>
    <t xml:space="preserve">ზუგდიდის მუნიციპალიტეტის ტერიტორიაზე მცხოვრებ პენსიონერთა  და სოციალურად დაუცველი სტუდენტების მუნიციპალური ტრანსპორტით უფასო მგზავრობა </t>
  </si>
  <si>
    <t xml:space="preserve">სტუდენტებისა და პენსიონერი მოსახლეობის  შეღავათიანიმგზავრობის უზრუნველყოფა </t>
  </si>
  <si>
    <t>უსახლკაროდ დარჩენილთა სოციალური დაცვა</t>
  </si>
  <si>
    <t>სხვადასხვა სტიქიური უბედურებით დაზარალებული ოჯახების ფინანსური ხელშეწყობა, უსახლკაროდ დარჩენილი სოციალურად დაუცველი ოჯახის ბინის ქირით უზრუნველყოფა</t>
  </si>
  <si>
    <t>სტიქიის შედეგად მიყენებული ზარალის ნაწილობრივ ანაზღაურება, უსახლკაროთა ბინის ქირით უზრუნველყოფა</t>
  </si>
  <si>
    <t>დევნილთა მხარდაჭერის პროგრამა</t>
  </si>
  <si>
    <t>გარდაცვლილი დევნილის ოჯახის ფინანსური ხელშეწყობა</t>
  </si>
  <si>
    <t>დევნილი მოსახლეობის მდგომარეობის ნაწილობრივ გაუმჯობესება</t>
  </si>
  <si>
    <t>სოციალურად დაუცველი მოსახლეობის  გათბობის  საშუალებებით მხარდაჭერის  და კრიზისულ მდგომარეობაში მყოფი ოჯახების მატერიალური დახმარების პროგრამა</t>
  </si>
  <si>
    <t>უმწეო ოჯახის ერთჯერადი დახმარება შეშის შესაძენად</t>
  </si>
  <si>
    <t>ზამთრის პერიოდში მოსახლეობის სათბობით უზრუნველყოფა</t>
  </si>
  <si>
    <t>11.1 მოსახლეობისათვის ჯანმრთელობის დაცვის ფინანსური ხელმისაწვდომობის მნიშვნელოვანი გაუმჯობესება</t>
  </si>
  <si>
    <t>სამედიცინო დახმარების პროგრამა</t>
  </si>
  <si>
    <t>ზუგდიდის მუნიციპალიტეტის ტერიტორიაზე რეგისტრირებული ადგილობრივი და დევნილი მოქალაქის ჯანმრთელობის მდგომარეობის გაუჯობესება</t>
  </si>
  <si>
    <t>მოსახლეობის ჯანმრთელობის გაუმჯობესება და გართულებების პრევენცია მკურნალობისა და დიაგნოსტიკის ხელშეწყობის გზით</t>
  </si>
  <si>
    <t>პროგრამა ,,სოციალური საცხოვრისი კეთილმოწყობილ გარემოში"</t>
  </si>
  <si>
    <t>სოციალურად დაუცველი ოჯახისთვის ზამთრის პერიოდში კომუნალური ხარჯების ანაზღაურება</t>
  </si>
  <si>
    <t>სოციალურ საცხოვრისში განთავსებული ბენეფიციარებისთვის კომუნალური და სხვა დახმარებების უზრუნველყოფა</t>
  </si>
  <si>
    <t>უსახლკაროდ და მძიმე საცხოვრებელი პირობების მქონე პირთა საცხოვრებელი ფართით უზრუნველყოფის პროგრამა</t>
  </si>
  <si>
    <t>უსახლკაროდ და მძიმე საცხოვრებელი პირობების მქონე პირთათვის მცირე მოცულობის სახლების მშენებლობა</t>
  </si>
  <si>
    <t>სოციალურად დაუცველი ოჯახების და მოწყვლადი ჯგუფების საყოფაცხოვრებო პირობების გაუმჯობესების მიზნით სხვადასხვა ორგანიზაციებისა და ფიზიკური პირების მიერ წარმოდგენილი პროექტების თანადაფინანსება</t>
  </si>
  <si>
    <t>სოციალური სფეროს სხვადასხვა მიმართულებებით ,ადგილობრივი ხელისუფლებისა და სხვადასხვა ორგანიზაციებისა და ფიზიკური პირების მიერ მოწოდებული პროექტების განხორციელების შედეგად ცალკეული კატეგორიის მოქალაქეთა სოციალური მდგომარეობის მნიშვნელოვანი გაუმჯობესება</t>
  </si>
  <si>
    <t>არასამთავრობო ორგანიზაციებთან ერთად სხვადასხვა სოციალური პროექტების განხორციელება და ამით სოც. დაუცველი მოსახლეობის მდგ. გაუმჯობესება</t>
  </si>
  <si>
    <t>რეგიონში განსახორციელებელი პროექტების ფონდის (რგპფ) პროექტები 2019 - 20 წელი</t>
  </si>
  <si>
    <t>აბასთუმნის ადმინისტრაციულ ერთეულში  გზის რეაბილიტაცია (მესამე ეტაპი)</t>
  </si>
  <si>
    <t>რეაბილიტირებული გზით სარგებელს მიიღებს 1000 ადამიანი.</t>
  </si>
  <si>
    <t>მრავალწლიანი შესყიდვა დარჩენილი ღირებულებით</t>
  </si>
  <si>
    <t xml:space="preserve">ბაშის საავტომობილო გზის რეაბილიტაცია  </t>
  </si>
  <si>
    <t>რეაბილიტირებული გზით სარგებელს მიიღებს 1600 ადამიანი.</t>
  </si>
  <si>
    <t xml:space="preserve">ორულუ- კიროვის გზის მონაკვეთის რეაბილიტაცია </t>
  </si>
  <si>
    <t>რეაბილიტირებული გზით სარგებელს მიიღებს 2300 ადამიანი.</t>
  </si>
  <si>
    <t>საბავშვო ბაღში საძინებელი ოთახის მიშენება (რეკონსტრუქცია რეაბილიტაცია)</t>
  </si>
  <si>
    <t>მოწყობილი საბავშვო ბაღით ისარგებლებს 400 ბენეფიციარი.</t>
  </si>
  <si>
    <t>ზუგდიდის მუნიციპალიტეტის ნარაზენი შამადელას ადმინისტრაციული ერთეულების, დამაკავშირებელი გზის მონაკვეთის რეაბილიტაცია (ნარაზენის ნაწილი)</t>
  </si>
  <si>
    <t>რეაბილიტირებული გზით სარგებელს მიიღებს 4500 ადამიანი.</t>
  </si>
  <si>
    <t>ნარაზენის გზის რეაბილიტაცია ( საბეჭვაიოს უბანი   2200მ )</t>
  </si>
  <si>
    <t>რეაბილიტირებული გზით სარგებელს მიიღებს 3500 ადამიანი.</t>
  </si>
  <si>
    <t>ნაცატუს ადმინისტრაციულ ერთეულში, ზუგდიდი-წალენჯიხის ცენტრალური გზიდან, ნაცატუს მიმართულებით, წალენჯიხის მუნიციპალიტეტის საზღვრამდე საავტომობილო გზის რეაბილიტაცია</t>
  </si>
  <si>
    <t>რეაბილიტირებული გზით სარგებელს მიიღებს 2800 ადამიანი.</t>
  </si>
  <si>
    <t>ოქტომბრის ადმინისტრაციულ ერთეულში, ოქტომბრის ცენტრიდან, ყოფილი პროფტექნიკური სასწავლებლის, ახალკახათის გავლით (ზუგდიდი-ანაკლიის საავტომობილო გზამდე),საავტომობილო გზის რეაბილიტაცია</t>
  </si>
  <si>
    <t>სანანაო - საფიფიოს  უნაბში ეკლესიასთან დამაკავშირებელ გზაზე ხიდის აშენება.( ღელე ყულისქური)</t>
  </si>
  <si>
    <t>რეაბილიტირებული გზით სარგებელს მიიღებს 400 ადამიანი.</t>
  </si>
  <si>
    <t>დ. ჯიქიას სახელობის პარკის კეთილმოწყობის მე-3 ეტაპის სამუშაოების შესრულება (სათამაშო მოედნის და სხვა გასართობი ადგილების მოწყობა)</t>
  </si>
  <si>
    <t xml:space="preserve">მოწყობილი პარკით ისარგბლებს 600 ბენეფიციარი </t>
  </si>
  <si>
    <t>ურთის ადმინისტრაციულ ერთეულში, ურთისა და აბასთუმნის დამაკავშირებელი საავტომობილო გზის რეაბილიტაცია</t>
  </si>
  <si>
    <t>ზუგდიდის მუნიციპალიტეტის უჩაშონას ადმინისტრაციულ ერთეულში მაცხოვრის კარის (გორკის ქუჩის) შემაერთებელი საავტომობილო გზის რეაბილიტაცია</t>
  </si>
  <si>
    <t>რეაბილიტირებული გზით სარგებელს მიიღებს 4200 ადამიანი.</t>
  </si>
  <si>
    <t>ცაიშისა და ცაცხვის ადმინისტრაციულ ერთეულებში (კურორტის მონაკვეთი) საავტომობილო გზის რეაბილიტაცია</t>
  </si>
  <si>
    <t xml:space="preserve">ცენტრის კეთილმოწყობა </t>
  </si>
  <si>
    <t xml:space="preserve"> კეტილმოწყობილი ადმინისტრაციული ცენტრით ისარგებლებს 1200 ბენეფიციარი.</t>
  </si>
  <si>
    <t>საბავშვო ბაღის რეაბილიტაცია</t>
  </si>
  <si>
    <t>რეაბილიტირებული საბავშვო ბაღით ისარგებლებს 250 ბენეფიციარი.</t>
  </si>
  <si>
    <t>ჭაქვინჯის ადმინისტრაციულ ერთეულში N2 საბავშვო ბაღის რეაბილიტაცია</t>
  </si>
  <si>
    <t>რეაბილიტირებული საბავშვო ბაღით ისარგებლებს 120  ბენეფიციარი.</t>
  </si>
  <si>
    <t>რეაბილიტირებული გზით სარგებელს მიიღებს 1200 ადამიანი.</t>
  </si>
  <si>
    <t>ჩხოროწყუ-ჯიხაშკარი-წალენჯიხის,შიდა სახელმწიფოებრივი მნიშვნელობის გზის 7 კმ-ის მონაკვეთის რეაბილიტაცია (მოასფალტება)</t>
  </si>
  <si>
    <t>რეაბილიტირებული გზით სარგებელს მიიღებს 1250 ადამიანი.</t>
  </si>
  <si>
    <t>ჯიხაშკარის ადმინისტრაციულ ერთეულში სობოგას გზის რეაბილიტაცია</t>
  </si>
  <si>
    <t>ქალაქ ზუგდიდის მუნიციპალიტეტის  ტერიტორიაზე მრავალბინიანი საცხოვრებელი  კორპუსების ეზოებისა და მიმდებარე ტერიტორიის  კეთილმოწყობა (კ. გამსახურდიას ქ. N213; N215; სოხუმის ქ. N73; ლევან II დადიანის ქ. N2; N4; თამარ მეფის ქ. N27, N28, N29, N30, N32, N33; N35)</t>
  </si>
  <si>
    <t>კეთილმოწყობილი ეზოებით ისარგებელებს 450 ადგილობრივი ბენეფიციარი.</t>
  </si>
  <si>
    <t>ქალაქ ზუგდიდში სანიაღვრე არხების მშენებლობა- რეაბილიტაცია (  გრიბოედოვისა და გორის ქუჩა; შენგელიას ქუჩა;  წმინდა ნინოს ქუჩა; გორგასლის ქუჩა;  კლდიაშვილის ქუჩა; ივ. ჯავახიშვილის ქუჩა; მესხის ქუჩა)  (  ბუდაპეშტის ქუჩა; მ. ჯავახიშვილის ქუჩა; დავით ჯიქიას ქუჩა; რუსთაველის ქუჩა; ოდესის ქუჩა;  ქუთაისის ქუჩა; ტაბიძის ქუჩა; ტოლსტოის ქუჩა; კობახიძის ქუჩა; თაბუკაშვილის ქუჩა) (გოჩა ჯიქიას ქუჩა; ბერიას ქუჩა; სერგიას ქუჩა; სამგორის ქუჩა; ტურგენევის შესახვევი; კედიას ჩიხი; ალ. ჭავჭავაძის ქუჩა; ბაკურიანის ქუჩა; ბორჯომის ქუჩა;)</t>
  </si>
  <si>
    <t>მოწყობილი სანიაღვრე არხებით ისარგბელებს 2500 ბენეფიციარი.</t>
  </si>
  <si>
    <t>ქალაქ ზუგდიდში ტროტუარების რეაბილიტაცია</t>
  </si>
  <si>
    <t>რეაბილიტირებული ტროტუარებით ისარგებლებს 7000 ბენეფიციარი.</t>
  </si>
  <si>
    <t>ქ.ზუგდიდში ბენდელიანის ქუჩაზე შშს-ს მოსამსახურეთათვის გასაშენებელი კორპუსის მისასვლელი გზის ტროტუარისა და გარე განათების მოწყობა</t>
  </si>
  <si>
    <t>აღნიშნული პროექტის მოწყობით ისარეგბლებს 500 000 ბენეფიციარი.</t>
  </si>
  <si>
    <t>ნარაზენის ადმინისტრცაიული ერთეულისა და საჯიჯაოს დამაკავშირებელი გზის რეაბილიტაცია</t>
  </si>
  <si>
    <t>რეაბილიტირებული გზით ისარგებლებს 4000 ადამიანი.</t>
  </si>
  <si>
    <t>რუხის ადმინისტრაციულ ერთეულში ზ. თოდუას ქუჩაზე გზის რეაბილიტაცია</t>
  </si>
  <si>
    <t xml:space="preserve">აბასთუმანი-ნარაზენი ( საკუტალიოს უბანში გზის რეაბილიტაცია). </t>
  </si>
  <si>
    <t>ჭითაწყარის ადმინისტრაციულ ერთეულში (ონარიის დასახლებაში) დევნილთა საცხოვრებელის სახელების სახურავების რეაბილიტაცია.</t>
  </si>
  <si>
    <t>ჭითაწყარის ადმინისტრაციულ ერთეულში გზის რეაბილიტაცია.</t>
  </si>
  <si>
    <t>რუხის ადმინისტრაციულ ერთეულში საავადმყოფომდე მისასვლელი (ესართიას ქუჩა) გზის რეაბილიტაცია</t>
  </si>
  <si>
    <t>ქ. ზუგდდიდში საჭადრაკო სკოლის რეაბილიტაცია</t>
  </si>
  <si>
    <t>ტურისტული ცენტრის მშენებლობა</t>
  </si>
  <si>
    <t>ჩხოუშის ადმინისტრაციულ ერთეულში ზგის რეაბილიატაცია</t>
  </si>
  <si>
    <t xml:space="preserve">ზედაეწერის ადმინისტრაციულ ერთეულში  ცენტრში სავტომობილო გზის რეაბილიტაცია. </t>
  </si>
  <si>
    <t>ოფაჩხაფუს ადმინისტრაციულ ერთეულში, ნარაზენის ცენტრალური გზიდან ოფაჩხაფუს ცენტრამდე საავტომობილო გზის რეაბილიტაცია.</t>
  </si>
  <si>
    <t>ოფაჩხაფუს  ადმინისტრაციულ ერთეულში ახალსოფლის  ცენტრიდან ოფაჩხაფუს ცენტრამდე   გზის  რეაბილიტაცია.</t>
  </si>
  <si>
    <t>ჩხორიას ადმინისტრაციულ ერთეულში წყალმომარაგების ქსელის მოწყობა</t>
  </si>
  <si>
    <t>გრიგოლიშის ადმინისტრაციულ ერთეულსი გზის რეაბილიტაცია</t>
  </si>
  <si>
    <t>დარჩელის საბავშვო ბაღის რეაბილიტაცია</t>
  </si>
  <si>
    <t xml:space="preserve">ბაღმარანის გზის რეაბილიტაცია </t>
  </si>
  <si>
    <t>ახალკახათის სანიაღვრე არხის მოწყობა დარჩელის საზღვრამდე</t>
  </si>
  <si>
    <t>მოწყობილი სანიაღვრე არხით მოსარგებლე ბენეფიციარი შედაგენს 1200 ადამიანს.</t>
  </si>
  <si>
    <t>ჯუმთან დამაკაშირებელი გზის რეაბილიტაცია</t>
  </si>
  <si>
    <t>რეაბილიტირებული გზით იარგებლებს 2500 ადამიანი</t>
  </si>
  <si>
    <t>სანარაუშვილოს უბაში ხიდის რეაბილიტაცია</t>
  </si>
  <si>
    <t>რეაბილიტირებული ხიდით იარგებლებს 600 ადამიანი</t>
  </si>
  <si>
    <t xml:space="preserve">საბავშვო ბაღის აშენება ზემო დარჩელის ცენტრში ( ტელმანი) </t>
  </si>
  <si>
    <t>აშენებული საბავშვო ბაღით ისარგებლებს 50 აღსაზრდელი და სარგებელს მიიღებს 1200 ადამიანი.</t>
  </si>
  <si>
    <t>დავითიანში საბავშვო ბაღის აღდგენა</t>
  </si>
  <si>
    <t>აღდგენილი საბავშვო ბაღით ისარგებლებს 50 აღსაზრდელი და სარგებელს მიიღებს 300 ბენეფიციარი.</t>
  </si>
  <si>
    <t>ხიდის  რეაბილიტაცია დავითიანიდან ცაიშის გზაზე</t>
  </si>
  <si>
    <t>რეაბილიტირებული ხიდით ისარგებლებს 600 ბენეფიციარი.</t>
  </si>
  <si>
    <t>ინგირის საბავშვო ბაღის მშენებლობა</t>
  </si>
  <si>
    <t>აშენებული საბავშვო ბაღით ისარგებლებს 80 აღსაზრდელი და სარგებელს მიიღებს 2500 ადამიანი.</t>
  </si>
  <si>
    <t>კახათი შამგონას გზის რეაბილიტაცია(ჩახაია , თორია) ქუჩის რეაბილიტაცია</t>
  </si>
  <si>
    <t>რეაბილიტირებული გზით ისარგებლებს 650 ადამიანი.</t>
  </si>
  <si>
    <t>რეაბილიტირებული გზით ისარგებლებს 2300 ბენეფიციარი.</t>
  </si>
  <si>
    <t>ნალიმის  უბანში გზების რეაბილიტაცია</t>
  </si>
  <si>
    <t>რეაბილიტირებული გზით ისარგებლებს 600 ბენეფიციარი.</t>
  </si>
  <si>
    <t>რეაბილიტირებული გზით ისარგებლებს 2800 ბენეფიციარი.</t>
  </si>
  <si>
    <t>ნაცატუს საბაშვო ბაღის რეაბილიტაცია</t>
  </si>
  <si>
    <t>რეაბილიტირებული საბავშვო ბაღით ისარგებლებს 50 აღსაზრდელი და 400 ბენეფიციარი.</t>
  </si>
  <si>
    <t>გადამწონის ბინების წინ გზის რეაბილტაცია</t>
  </si>
  <si>
    <t>რეაბილიტირებული გზით ისარგებლებს 200  ბენეფიციარი.</t>
  </si>
  <si>
    <t>ხიდების რეაბილიტაცია</t>
  </si>
  <si>
    <t>რეაბილიტირებული ხიდით ისარგებლებს 1200  ბენეფიციარი.</t>
  </si>
  <si>
    <t>ოდიშის ადმინისტრაციულ ერთეულში ცენტრიდან N1 სასაფლაომდე საავტომობილო გზის რეაბილიტაცია.</t>
  </si>
  <si>
    <t>რეაბილიტირებული გზით ისარგებლებს 3200 ბენეფიციარი.</t>
  </si>
  <si>
    <t>ყულიშკარი - უჩაშონას დამაკავშირებელის გზის ბეტონის საფარით მოწყობა ( მე1 ეტაპი)</t>
  </si>
  <si>
    <t>რეაბილიტირებული გზით ისარგებლებს 1200 ბენეფიციარი.</t>
  </si>
  <si>
    <t>რუხში საბავშვო ბაღის აშენება</t>
  </si>
  <si>
    <t>აშენებული საბავშვო ბაღით ისარგებლებს 80 აღსაზრდელი და სარგებელს მიიღებს 1200 დამიანი.</t>
  </si>
  <si>
    <t>რეაბილიტირებული გზით ისარგებლებს 4200 ბენეფიციარი.</t>
  </si>
  <si>
    <t>შამგონას ახალი საბავშვო ბაღის აშენება</t>
  </si>
  <si>
    <t>აშენებული საბავშვო ბაღით ისარგებლებს 80 აღსაზრდელი და სარგებელს მიიღებს 450 დამიანი.</t>
  </si>
  <si>
    <t>ხიდი შამგონა კახათის გადასასვლელი</t>
  </si>
  <si>
    <t>რეაბილიტირებული ხიდით ისარგებლებს 1600 ბენეფიციარი</t>
  </si>
  <si>
    <t>ნაფატუს უბნის ცენტრალური გზის მოასფალტება (1.5 კმ-ზე)</t>
  </si>
  <si>
    <t>რეაბილიტირებული ხიდით ისარგებლებს 2500 ბენეფიციარი</t>
  </si>
  <si>
    <t>ჭითაწყარის საბავშვო ბაღის მშენებლობა</t>
  </si>
  <si>
    <t>აშენებული საბავშვო ბაღით ისარგებლებს 80 აღსაზრდელი და სარგებელს მიიღებს 1600 დამიანი.</t>
  </si>
  <si>
    <t>მოწყობილი საცხოვრებელი სახლების ეზოიებით მოსარგებლე ბენეფიციართა რაოდენობა შეადგენს 450 ადამიანს.</t>
  </si>
  <si>
    <t>ქალაქ ზუგდიდში სანიაღვრე არხების მშენებლობა- რეაბილიტაცია (გოჩა ჯიქიას ქუჩა; ბერიას ქუჩა; სერგიას ქუჩა; სამგორის ქუჩა; ტურგენევის შესახვევი; კედიას ჩიხი; ალ. ჭავჭავაძის ქუჩა; ბაკურიანის ქუჩა; ბორჯომის ქუჩა;)</t>
  </si>
  <si>
    <t>ქალაქ ზუგდიდშისაავტომობილო გზების რეაბილიტაცია (თავისუფლების ქუჩა; ნინოშვილის ქუჩა; თეთრი გიორგის ქუჩა; ერევნის ქუჩა; ლაზის ქუჩა; ჩიქობავას ქუჩა; გოგებაშვილის ქუჩა; თამარ მეფის ქუჩა; ჯანაშიას ქუჩა; ბარამიას ქუჩა; თათარიშვილის ქუჩა; ბორჯომის ქუჩა (შესახვევებით)</t>
  </si>
  <si>
    <t>რეაბილიტირებული გზით ისარგებლებს 2200 ბენეფიციარი.</t>
  </si>
  <si>
    <t>დამატებითი პროექტები</t>
  </si>
  <si>
    <t>ქალაქ ზუგდიდშისაავტომობილო გზების რეაბილიტაცია(თაბუკაშვილის ქუჩა; კ. გამსახურდიას ქუჩა; ი. მეუნარგიას ქუჩა)</t>
  </si>
  <si>
    <t>რეაბილიტირებული გზით ისარგებლებს 980 ადამიანი.</t>
  </si>
  <si>
    <t>11: სოციალური უზრუნველყოფისა და ჯანმრთელობის დაცვის ქმედითი სისტემის ჩამოყალიბება</t>
  </si>
  <si>
    <t>11.6.რეგიონის მოსახლეობისტვის კვალიფიციური სამედიცინო პერსონალით დაკომპლექტებული საავადმყოფოს გეოგრაფიულიდა ფინანსური ხელმისაწვდომობის უზრუნველყოფა</t>
  </si>
  <si>
    <t>ქ.ზუგდიდში სასწრაფო სამედიცინო ცენტრის მშენებლობა</t>
  </si>
  <si>
    <t>თანამედროვე სტანდარტებით, კეთილმოწყობილი სამედიცინო პუნქტი</t>
  </si>
  <si>
    <t xml:space="preserve">რეგიონში განსახორციელებელი პროექტების ფონდის (რგპფ) სარეზერვო პროექტები 2019-20 წელი </t>
  </si>
  <si>
    <t>უჩაშონას ადმინისტრაციულ ერთეულში გზის რეაბილიტაცია (გორკის ქუჩა)</t>
  </si>
  <si>
    <t>რეაბილიტირებული გზით ისარგებლებს 5000 ბენეფიციარი</t>
  </si>
  <si>
    <t>რეაბილიტირებული გზით ისარგებლებს 300 ბენეფიციარი</t>
  </si>
  <si>
    <t>ნაწულუკუს ადმინისტრაციული ერთეულიდან წალნჯიხის მუნიციპალიტეტის სოფელ ლიას საზღვრამდე  გარე განათების მოწყობა</t>
  </si>
  <si>
    <t>მოწყობილი განათების სისტემით ისარგებლებს როგორც 2 მუნიციპალიტეტის ბენეფიციარი</t>
  </si>
  <si>
    <t>ნაცატუს ადმინისტრაციულ ერთეულში გზის რეაბილიტაცია</t>
  </si>
  <si>
    <t>რეაბილიტირებული გზით ისარგებლებს 500 ბენეფიციარი</t>
  </si>
  <si>
    <t>ნარაზენის ადმინისტრაციულ ერთეულში (საკალანდიოს უბანში) გზის რეაბილიტაცია</t>
  </si>
  <si>
    <t>რეაბილიტირებული გზით ისარგებლებს 250  ბენეფიციარი</t>
  </si>
  <si>
    <t>ნარაზენის ადმინისტრაციულ ერთეულში (საპერტიოს აღმართის) გზის რეაბილიტაცია</t>
  </si>
  <si>
    <t>ნარაზენის ადმინისტრაციულ ერთეულში სატორონჯეს ხიდის მოწყობა)</t>
  </si>
  <si>
    <t>რეაბილიტირებული ხიდით ისარგებლებს 300  ბენეფიციარი</t>
  </si>
  <si>
    <t>ქ. ზუგდიდში კოსტავას ქუჩის რეაბილიტაცია (გზა, ტროტუარი) დადვანის ქუჩიდან კოსტავას ქუჩის ხიდამდე</t>
  </si>
  <si>
    <t>მოწყობილი გზითა და ტროტუარით ისარგებლებს ზუგდიდის მუნიციპალიტეტის მთლიანი მოსახლეობა</t>
  </si>
  <si>
    <t>რეაბილიტირებული ხიდით ისარგებლებს 1000  ბენეფიციარი</t>
  </si>
  <si>
    <t>ბაღმარანის ადმინისტრაციულ ერთეულში გზის რეაბილიტაცია</t>
  </si>
  <si>
    <t>რეაბილიტირებული ხიდით ისარგებლებს 800  ბენეფიციარი</t>
  </si>
  <si>
    <t>ნარაზენის ადმინისტრაციულ ერთეულში მინი სტადიონის მოწყობა</t>
  </si>
  <si>
    <t>მოწყობილი სტადიონით ისარგებლებს 300 ბენეფიციარი</t>
  </si>
  <si>
    <t>შამადელას ადმინისტრაციულ ერთეულში მინი სტადიონის მოწყობა</t>
  </si>
  <si>
    <t>მოწყობილი სტადიონით ისარგებლებს 150 ბენეფიციარი</t>
  </si>
  <si>
    <t>შამადელას ადმინისტრაციულ ერთეულში ცენტრში მოსაცდელის მოწყობა</t>
  </si>
  <si>
    <t>მოწყობილი მისაცელით სარგებლებს 300 ბენეფიციარი</t>
  </si>
  <si>
    <t>შამადელას ადმინისტრაციულ ერთეულში N14 სასაფლაოს შემოკავება</t>
  </si>
  <si>
    <t>პროექტით ისარგებლებს სოფლის მთლიანი მოსახლეობა</t>
  </si>
  <si>
    <t>ხეცერას ადმინისტრაციულ ერთეულშიმინი სტადიონის მოწყობა</t>
  </si>
  <si>
    <t>მოწყობილი სტადიონით ისარგებლებს 100  ბენეფიციარი</t>
  </si>
  <si>
    <t>ცაცხვის ადმინისტრაციულ ერთეულში (რკინიგზის გზის 100მ.) გზის რეაბილიტაცია</t>
  </si>
  <si>
    <t>რეაბილიტირებული გზით ისარგებლებს 5000  ბენეფიციარი</t>
  </si>
  <si>
    <t>ოქტომბრის ადმინისტრაციულ ერთეულში ცენტრში გზის რეაბილიტაცია</t>
  </si>
  <si>
    <t>რეაბილიტირებული გზით ისარგებლებს 500  ბენეფიციარი</t>
  </si>
  <si>
    <t>ოდიშის ადმინისტრაციულ ერთეულში საჭურღულიოს უბანში ვაჩნაძის ქუჩაზე ხიდის მოწყობა</t>
  </si>
  <si>
    <t>მოწყობილი ხიდით ისარგებლ;ებს ადგილობრივი მოსახლეობა დაახლოებით 2000 ადამიანი.</t>
  </si>
  <si>
    <t>სულ ჯამი</t>
  </si>
  <si>
    <t>საბავშვო ბაღები 2019-2020</t>
  </si>
  <si>
    <t>ჭითაწყარის ადმინისტრაციულ ერთეულში საბავშვო ბაღის მშენებლობა</t>
  </si>
  <si>
    <t>რუხის ადმინისტრაციულ ერთეულში საბავშვო ბაღის მშენებლობა</t>
  </si>
  <si>
    <t>შამგონას ადმინისტრაციულ ერთეულში საბავშვო ბაღის მშენებლობა</t>
  </si>
  <si>
    <t>ჯუმის ადმინისტრაციულ ერთეულში საბავშვო ბაღის მშენებლობა</t>
  </si>
  <si>
    <t>კოკის ადმინისტრაციულ ერთეულში არსებულ საბავშვო ბაღში საძიენებელი ოთახის მიშენება</t>
  </si>
  <si>
    <t>ნაწულუკუს ადმინისტრაციულ ერთეულში საბავშვო ბაღის მშენებლობა</t>
  </si>
  <si>
    <t>7.3.4</t>
  </si>
  <si>
    <t>7.3.5</t>
  </si>
  <si>
    <t>7.3.6</t>
  </si>
  <si>
    <t>7.3.7</t>
  </si>
  <si>
    <t>7.3.8</t>
  </si>
  <si>
    <t>7.3.9</t>
  </si>
  <si>
    <t>7.3.10</t>
  </si>
  <si>
    <t>7.3.11</t>
  </si>
  <si>
    <t>7.3.12</t>
  </si>
  <si>
    <t>7.3.13</t>
  </si>
  <si>
    <t>7.3.14</t>
  </si>
  <si>
    <t>7.3.15</t>
  </si>
  <si>
    <t>ბულვანი-გაუწყინარის გზის  გადასახვევიდან  სოფ. ტყვირის გავლით  სოფ. ნაესაკოვომდე  გზის რეაბილიტაცია</t>
  </si>
  <si>
    <t>საგზაო ინფრასტრუქტურისა და მოსახლეობის სოციალურ-ეკონომიური დონის გაუმჯობესება</t>
  </si>
  <si>
    <t>აბაშის მუნიციპალიტეტი</t>
  </si>
  <si>
    <t>აბაშის მუნიციპალიტეტის სოფ.ტყვირში ბაღის ახალი შენობის მშენებლობა</t>
  </si>
  <si>
    <t>აბაშის მუნიციპალიტეტის სოფ. პირველ მაისში საბავშვო ბაღის შენობის მშენებლობა</t>
  </si>
  <si>
    <t>აბაშის მუნიციპალიტეტის სოფ. სეფიეთში საბავშვო ბაღის შენობის მშენებლობა</t>
  </si>
  <si>
    <t xml:space="preserve">2. საბაზისო ინფრასტრუქტურის გაუმჯობესება  
10. კომუნალური და სხვა საზოგადოებრივი მომსახურებების მოწესრიგება  </t>
  </si>
  <si>
    <t xml:space="preserve">2.1 მხარის საგზაო ინფრასტრუქტურის (შიდასახელმწიფოებრივი და აგილობრივი მნიშვნელობის, მათ შორის სასოფლო გზები) არარეაბილიტირებული ნაწილის, მისი პრიორიტეტული გზების რეაბილიტაცია. ცენტრალური ხელისუფლებისა და მუნიციპალიტეტების შესაბამისი საქმიანობის სათანადო კოორდინაცია, რათა მათ განახორციელონ თავიანთ კომპეტენციას მიკუთვნებული გზების რეაბილიტაცია.
10.3 საწარმოო და საყოფაცხოვრებო ჩამდინარე წყლების გამწმენდი ნაგებობების მშენებლობა
</t>
  </si>
  <si>
    <t>ქ. აბაშაში ტროტუარებისა და სანიაღვრე არხების მოწყობა</t>
  </si>
  <si>
    <t xml:space="preserve">2. საბაზისო ინფრასტრუქტურის გაუმჯობესება </t>
  </si>
  <si>
    <t>2.1 მხარის საგზაო ინფრასტრუქტურის (შიდასახელმწიფოებრივი და აგილობრივი მნიშვნელობის, მათ შორის სასოფლო გზები) არარეაბილიტირებული ნაწილის, მისი პრიორიტეტული გზების რეაბილიტაცია. ცენტრალური ხელისუფლებისა და მუნიციპალიტეტების შესაბამისი საქმიანობის სათანადო კოორდინაცია, რათა მათ განახორციელონ თავიანთ კომპეტენციას მიკუთვნებული გზების რეაბილიტაცია.</t>
  </si>
  <si>
    <t>აბაშის მუნიციპალიტეტში ილიას ქუჩიდან სოფ. ეწერის მიმართულებით და სოფ. ნორიოს ცენტრიდან სოფ. საგვაზაოს მიმართულებით გზის ასფალტო-ბეტონით მოწყობა</t>
  </si>
  <si>
    <t>აბაშის მუნიციპალიტეტის გამგეობა</t>
  </si>
  <si>
    <t>აღნიშნული სამუშაოების პროექტი მზად არის.</t>
  </si>
  <si>
    <t>მარანი-პირველი მაისი-გაუწყინარის გზის მოწყობა ასფალტო-ბეტონის საფარით</t>
  </si>
  <si>
    <t xml:space="preserve">12, განათლების, მეცნიერიბისა და სპორტის განვითარება </t>
  </si>
  <si>
    <t>12,4 რეგიონში კულტურული და სპორტული ინფრასტრუქტურის რეაბილიტაცია და განვითარება</t>
  </si>
  <si>
    <t>აბაშის მუნიციპალიტეტში მოსწავლე ახალგაზრდობის ცენტრის მშენებლობა</t>
  </si>
  <si>
    <t>ცენტრალური მაგისტრალიდან სოფ. ქოლობნის მიმართულებით არსებული გზის ასფალტო-ბეტონის საფარით მოწყობა</t>
  </si>
  <si>
    <t>აბაშის მუნიციპალიტეტში  გეზათის ცენტრიდან სკოლის მიმართულებით  გზის მოწყობა ასფალტო ბეტონით</t>
  </si>
  <si>
    <t>გარდამავალი პროექტი თანხით 283370 ლარი</t>
  </si>
  <si>
    <t>აბააშის მუნიციპალიტეტში სოფ. მაცხოვრისკარიდან სოფ. ძველი აბაშის მიმართულებით არსებული   გზის  მოწყობა ასფალტო-ბეტონის საფარით</t>
  </si>
  <si>
    <t>გარდამავალი პროექტი თანხით  104326 ლარი</t>
  </si>
  <si>
    <t>აბაშის მუნიციპალიტეტში  საგვაზაოს სკოლიდან სოფ. ძიგურის მიმართულებით  გზის მოწყობა ასფალტო ბეტონით</t>
  </si>
  <si>
    <t>ქ. აბაშაში აკაკის ქუჩის ბოლოდან სოფ. კოდორის მიმართულებით  გზის მოწყობა ასფალტო ბეტონით</t>
  </si>
  <si>
    <t>გარდამავალი პროექტი თანხით 180000 ლარი</t>
  </si>
  <si>
    <t xml:space="preserve">აბაშის მუნიციპალიტეტში  სოფ. ქოლობნის ცენტრიდან სოფ. გეზათის მიმართულებით  გზის მოწყობა ასფალტო-ბეტონით </t>
  </si>
  <si>
    <t>აბაშის მუნიციპალიტეტში სოფ. ზანათში მდ. აბაშის ხიდიდან სკოლის მიმართულებით გზის მოწყობა ასფალტო-ბეტონით</t>
  </si>
  <si>
    <t>გარდამავალი პროექტი თანხით  90000 ლარი</t>
  </si>
  <si>
    <t xml:space="preserve">აბაშის მუნიციპალიტეტში  სოფ. მარნის ცენტრიდან სოფ. პირველი მაისის მიმართულები გზის მოწყობა ასფალტო-ბეტონით </t>
  </si>
  <si>
    <t>გარდამავალი პროექტი თანხით  180000 ლარი</t>
  </si>
  <si>
    <t>ქ. აბაშაში შუბლაძის ქუჩის დ. კაჭარავას გადაკვეთიდან სკოლის მიმართულებით გზის მოწყობა ასფალტო-ბეტონით</t>
  </si>
  <si>
    <t xml:space="preserve">ქ. აბაშაში ვაჟა ფშაველას ქუჩის (თამარ მეფის ქუჩიდან გაბელაიას ქუჩამდე ) გზის მოწყობა ასფალტო-ბეტონით </t>
  </si>
  <si>
    <t xml:space="preserve">ქ. აბაშაში გამახურდიას ქუჩის IV შესახვევის, გზის მოწყობა ასფალტო-ბეტონით </t>
  </si>
  <si>
    <t xml:space="preserve">ქ. აბაშაში ცანავას ქუჩა, გაზის კანტორიდან თავისუფლების ქუჩამდე, გზის მოწყობა ასფალტო-ბეტონით </t>
  </si>
  <si>
    <t>გარდამავალი პროექტი თანხით  50000 ლარი</t>
  </si>
  <si>
    <t xml:space="preserve">ქ. აბასაში 26 მაისისა და დ. კაჭარავას  შემაერთებელი გზის მოწყობა ასფალტო-ბეტონით </t>
  </si>
  <si>
    <t xml:space="preserve">ქ. აბაშაში ალექსანდრე აბაშელის ქუჩის მოწყობა ასფალტო-ბეტონით </t>
  </si>
  <si>
    <t xml:space="preserve">ქ. აბაშაში ნინოშვილის l შესახვევიდან იოსელიანის ქუჩის შეერთებამდე გზის მოწყობა ასფალტო-ბეტონით </t>
  </si>
  <si>
    <t>გარდამავალი პროექტი თანხით 90000 ლარი</t>
  </si>
  <si>
    <t>ქ. აბაშაში თავისუფლების და კილასონიას ქუჩის ჩიხების, მოწყობა ასფალტო-ბეტონით</t>
  </si>
  <si>
    <t xml:space="preserve">ქ. აბაშაში იოსელიანი ქუჩის მოწყობა ასფალტო-ბეტონით </t>
  </si>
  <si>
    <t>აბაშის მუნიციპალიტეტში სოფ. მარნიდან სოფ. თხმელარის მიმართულებით გზის ასფალტო-ბეტონით მოწყობა</t>
  </si>
  <si>
    <t>აკაკის ქუჩის ბოლოდან სოფ. კოდორის მიმართულებით გზის მოწყობა ასფალტო ბეტონით</t>
  </si>
  <si>
    <t>სოფ. ზანათში მდ. აბაშის ხიდიდან სკოლის მიმართულებით გზის მოწყობა</t>
  </si>
  <si>
    <t>სოფ. მარნის ცენტრიდან სოფ. პირველი მაისის მიმართულებით გზის მოწყობა ასფალტო-ბეტონით</t>
  </si>
  <si>
    <t>გამსახურდიას ქუჩის IV შესახვევის, გზის მოწყობა ასფალტო-ბეტონით</t>
  </si>
  <si>
    <t>ცანავას ქუჩა, გაზის კანტორიდან თავისუფლების ქუჩამდე, გზის მოწყობა ასფალტო-ბეტონით</t>
  </si>
  <si>
    <t>ნინოშვილის l შესახვევიდან იოსელიანის ქუჩის შეერთებამდე გზის მოწყობა ასფალტო-ბეტონით</t>
  </si>
  <si>
    <t>სოფ. მაცხოვრისკარიდან სოფ. ძველის აბაშის მიმართულებით გზის მოწყობა ასფალტო ბეტონის საფარით</t>
  </si>
  <si>
    <t>გეზათის ცენტრიდან სკოლის მიმართულებით გზის მოწყობა ასფალტო ბეტონით</t>
  </si>
  <si>
    <t>2.7 ურბანული ინფრასტუქტურის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t>
  </si>
  <si>
    <t>ქ. აბაშის ცენტრში ზვიად გამსახურდიასა და მერაბ კოსტავას სახელობის პარკის კეთილმოწყობის სამუშაოები</t>
  </si>
  <si>
    <t>თბილისი-სენაკი-ლესელიძის საერთაშორისო ავტომაგისტრალზე გარე განათების მოწყობა</t>
  </si>
  <si>
    <t>ქ. აბაშის ტერიტორიაზე ტროტუარების მოწყობის სამუშაოები</t>
  </si>
  <si>
    <t>აბაშის მუნიციპალიტეტის პ/მისის ადმინისტრაციული ერთეულის სოფ.თხმელარში, გზის მოწყობა ასფალტო-ბეტონის საფარით</t>
  </si>
  <si>
    <t>სოფ. მარანში ჯანელიძეების უბნიდან ცენტრალურ მაგისტრალამდე გზის მოწყობა ასფალტო ბეტონის საფარით</t>
  </si>
  <si>
    <t>აბაშის მუნიციპალიტეტეის სოფ. ზანათში ადგილობრივი მნიშვნელობის გზის მოასფალტებისა და გარე განათების მოწყობის სამუშაოები</t>
  </si>
  <si>
    <t>ქ. აბაშაში, ჩიქოვანის ქუჩაზე (ტაძართან),  რკინიგზის გადასასვლელთან,კილასონიასა და გამსახურდიას ჩიხებში გარე-განათებისა და გზის რეაბილიტაცია</t>
  </si>
  <si>
    <t>ქ. აბაშაში აღმაშენებლის ქუჩაზე, ვაჟა ფშაველას ქუჩის გადაკვეთამდე  გზის რეაბილიტაცია ასფალტო-ბეტონის საფარით</t>
  </si>
  <si>
    <t>სოფ. სუჯუნაში შიდასამიმოსვლო გზის მოწყობა ასფალტო ბეტონის საფარით</t>
  </si>
  <si>
    <t xml:space="preserve">ქ.აბაშაში ჯორჯიკიას ქუჩიდან პურსაცხობის გავლით თავისუფლების ქუჩამდე  გარე-განათებისა და გზის მოწყობა ასფალტო-ბეტონის საფარით </t>
  </si>
  <si>
    <t>ქ.აბაშაში  სსიპ ,,საგანგებო სიტუაციების კოორდინაციის და გადაუდებელი დახმარების ცენტრი“-ს ოფისის მშენებლობის სამუშაოები</t>
  </si>
  <si>
    <t>სუჯუნა-გულეიკარი-ჯაპანის გზის გადასახვევიდან სატრაქტოროს ქარხნამდე გზის მოწყობა ასფალტო-ბეტონით</t>
  </si>
  <si>
    <t>მოსახლეობის სოციალური დონის ამაღლება</t>
  </si>
  <si>
    <t>ქ. აბაშაში ტროტუარების მოწყობის სამუშაოები</t>
  </si>
  <si>
    <t>რეაბილიტირებული ტროტუარით მოსარგებლე 2500  ბენეფიციარი. საგზაო ინფრასტრუქტურისა და მოსახლეობის სოციალურ-ეკონომიური დონის გაუმჯობესება</t>
  </si>
  <si>
    <t>9. ტურიზმის ინდუსტრიის მრავალმხრივი განვითარება</t>
  </si>
  <si>
    <t xml:space="preserve">9.3 ტურისტების მომსახურეობის დონის ამაღლება
</t>
  </si>
  <si>
    <t xml:space="preserve">აბაშის მუნიციპალიტეტის შემოსასვლელში მდ. ცხენისწყლის მიმდებარედ საინფორმაციო ცენტრის  მოწყობის სამუშაოები </t>
  </si>
  <si>
    <t>რეგიონში ტურიზმის მომსახურეობის დონის ამაღლება</t>
  </si>
  <si>
    <t>სრული ღირებულება 1389193 პროექტი იქნება მრავალწლიანი შესყიდვა, 718919 ლარი ანაზღაურდება 2020 წელს</t>
  </si>
  <si>
    <t>აბაშის მუნიციპალიტეტის 15 ადმინისტრაციულ ერთეულში საზოგადოებრივ-საგანმანათლებლო ცენტრის მშენებლობის, ადმინისტრაციულ შენობებში რემონტისა და ქალაქ აბაშაში კვათანის უბანში არსებული შენობის სარემონტო სამუშაოები</t>
  </si>
  <si>
    <t xml:space="preserve">მოსახლეობის სოციალური დონის ამაღლება </t>
  </si>
  <si>
    <t>სრული ღირებულება 900000 პროექტი იქნება მრავალწლიანი შესყიდვა, 621188 ლარი ანაზღაურდება 2020 წელს</t>
  </si>
  <si>
    <t>აბაშის მუნიციპალიტეტში სოფ. მარანში ცენტრალური ავტომაგისტრალიდან სოფ. ქოლობნის საზღვრამდე გზის რეაბილიტაცია ასფალტო-ბეტონის საფარით</t>
  </si>
  <si>
    <t>სრული ღირებულება 1 302 140 პროექტი იქნება მრავალწლიანი შესყიდვა, 781284 ლარი ანაზღაურდება 2020 წელს</t>
  </si>
  <si>
    <t>აბაშის მუნიციპალიტეტის სოფ. მარანში რკინიგზის გასწვრივ საჯარო სკოლის გავლით შიდასამიმოსვლო გზის მოწყობა ასფალტო-ბეტონით</t>
  </si>
  <si>
    <t>სრული ღირებულება 923 182 პროექტი იქნება მრავალწლიანი შესყიდვა, 553909 ლარი ანაზღაურდება 2020 წელს</t>
  </si>
  <si>
    <t xml:space="preserve">აბაშის მუნიციპალიტეტის სოფ. მაიდანში გზის მოწყობა მარტვილის მუნიციპალიტეტის საზღვრამდე ასფალტო ბეტონის საფარით </t>
  </si>
  <si>
    <t>სრული ღირებულება 821 190  პროექტი იქნება მრავალწლიანი შესყიდვა, 492714 ლარი ანაზღაურდება 2020 წელს</t>
  </si>
  <si>
    <t>ქ. აბაშაში აკაკის მე-5 შესახვევში გზის მოწყობა ასფალტო ბეტონით</t>
  </si>
  <si>
    <t>სრული ღირებულება 274 888 პროექტი იქნება მრავალწლიანი შესყიდვა, 164933 ლარი ანაზღაურდება 2020 წელს</t>
  </si>
  <si>
    <t>აბაშის მუნიციპალიტეტის სოფ. ბულვანში გზის მოწყობა ასფალტო ბეტონის საფარით</t>
  </si>
  <si>
    <t>სრული ღირებულება 286 338  პროექტი იქნება მრავალწლიანი შესყიდვა, 171803 ლარი ანაზღაურდება 2020 წელს</t>
  </si>
  <si>
    <t>აბაშის მუნიციპალიტეტში სოფ. პირველი მაისის ცენტრიდან სოფ. გაუწყინარის სკოლის გავლით სოფ. გაუწყინარის ბოლომდე გზის მოწყობა ასფალტო ბეტონით</t>
  </si>
  <si>
    <t xml:space="preserve">ქალაქ აბაშაში დავით კაჭარვას პირველი და მეორე შესახვევის დამაკავშირებელი გზაზე ასფალტო ბეტონის საფარისა და სანიაღვრე არხის მოწყობა </t>
  </si>
  <si>
    <t>ქალაქ აბაშაში შუბლაძის ქუჩის მოწყობა ასფალტო ბეტონის საფარით (მინი სტადიონამდე)</t>
  </si>
  <si>
    <t>აბაშის მუნიციპალიტეტის სოფ. წყემში N5 და N6 ქუჩების  გზის მოწყობა ასფალტო ბეტონით</t>
  </si>
  <si>
    <t>ქალაქ აბაშაში შუბლაძის ქუჩის პირველი შესახვევის მოწყობა ასფალტო ბეტონით</t>
  </si>
  <si>
    <t>გამსახურდიას მე-3 შესახვევში გზის მოწყობა ასფალტო ბეტონის საფარით თოფურიას ქუჩამდე</t>
  </si>
  <si>
    <t>1.2 რეგიონული ადმინისტრაციისა და მუნიციპალიტეტების ადმინისტრაციული ინფრასტრუქტურის გაუმჯობესება</t>
  </si>
  <si>
    <t>აბაშის მუნიციპალიტეტის სოფ. კეთილარში, მარანში, პირველ მაისში, სუჯუნაში, ნაესაკოვოში,  ტყვირში, სამიქაოში, გეზათში, ონტოფოში, ძვ. აბაშაში, ქოლობანში, წყემში და ნორიოში ადმინისტრაციული შენობის სარემონტო სამუშაოები</t>
  </si>
  <si>
    <t>აბაშის მუნიციპალიტეტის სოფ. წყემში (ყოფილ სამონადირეო მეურნეობამდე) გზის ასფალტო ბეტონით საფარის მოწყობა</t>
  </si>
  <si>
    <t>ქალაქ აბაშაში თოფურიას ქუჩაზე ასფალტო ბეტონის საფარისა და სანიაღვრე არხების მოწყობა</t>
  </si>
  <si>
    <t>აბაშის მუნიციპალიტეტის სოფ. საბოკუჩაოდან თბილისი სენაკი ლესელიძის ავტომაგისტრალამდე გზის მოწყობა ასფალტო ბეტონით</t>
  </si>
  <si>
    <t>აბაშის მუნიციპალიტეტში თბილისი სენაკი ლესელიძის ავტომაგისტრალიდან სოფ. ძიგურის მიმართულებით გზის მოწყობა ასფალტო ბეტონით</t>
  </si>
  <si>
    <t>ქალაქ აბაშაში გამსახურდიას მე-4 შესახვევში გზს მოწყობა ასფალტო ბეტონით</t>
  </si>
  <si>
    <t>აბაშის მუნიციპალიტეტის სოფ. პირველი მაისის ცენტრიდან კუდაეწერის ბოლომდე გზის მოწყობა ასფალტო ბეტონით</t>
  </si>
  <si>
    <t>აბაშის მუნიციპალიტეტის პირველი მაისის ცენტრიდან N5 ქუჩის გავლით გზის მოწყობა ასფალტო ბეტონით</t>
  </si>
  <si>
    <t>აბაშის მუნიციპალიტეტის სოფ. საგვაზაოდან ნორიოს სასაფლაომდე გზის მოწყობა ასფალტო ბეტონით</t>
  </si>
  <si>
    <t>აბაშის მუნიციპალიტეტში სოფ. საესაკოვოდან კოდორის მიმართულებით გზის მოწყობა ასფალტო ბეტონით</t>
  </si>
  <si>
    <t>აბაშის მუნიციპალიტეტში ტყვირის ადმინისტრაციული ერთეულის სოფ. ცილორიდან მაცხოვრისკარის ეკლესიამდე გზის მოწყობა ასფატო ბეტონის საფარით</t>
  </si>
  <si>
    <t>აბაშის მუნიციპალიტეტის მერიის შენობის სარემონტო სამუშაოები</t>
  </si>
  <si>
    <t>გაუმჯობესდება საჯარო მოხელეების სამუშაო პირობები</t>
  </si>
  <si>
    <t>ქალაქ აბაშაში დ. კაჭარავასა და პაჭკორიას ქუჩების მოწყობა მშვიდობის ქუჩამდე  ასფალტო ბეტონით</t>
  </si>
  <si>
    <t>აბაშის მუნიციპალიტეტის სოფლებში გარე-განათების მოწყობა</t>
  </si>
  <si>
    <t>მნიშვნელოვნად გაზრდის დასაქმებას, შეამცირებს სიღარიბეს და გაზრდის შემოსავლებს. ამასთან მოწესრიგდება და განვითარდება ინფრასტრუქტურა; მოსახლეობას მიეცემა ნორმალურად გადაადგილების საშუალება.</t>
  </si>
  <si>
    <t>აბაშის მუციპალიტეტში რუსთაველის ქუჩა N2 მრავალბინიანი საცხოვრებელი სახლის მიმდებარედ საკანალიზაციო სეპტიკის მოწყობა</t>
  </si>
  <si>
    <t>აბაშის მუნიციპალიტეტის ტერიტორიაზე თანამედროვე ტიპის გარე განათების თაურების შეცვლის სამუშაოები</t>
  </si>
  <si>
    <t>ქალაქ აბაშაში გამსახურდიას პირველი შესახვევიდან კოწია კაპანელის ქუჩის გავლით შუბლაძის ქუჩამდე გზის მოწყობა ასფალტო ბეტონის საფარით</t>
  </si>
  <si>
    <t>ქალაქ აბაშაში ცენტრალური სტადიონის შემოღობვის, საკალათბურთო და საჩოგბურთო მოედნების აღდგენის სამუშაოები</t>
  </si>
  <si>
    <t>მოეწყობა  სტადიონზე სავარჯიშო მოედნები, თანამედროვე სტანდარტების შესაბამისად</t>
  </si>
  <si>
    <t>7.4.1</t>
  </si>
  <si>
    <t>7.4.2</t>
  </si>
  <si>
    <t>7.4.3</t>
  </si>
  <si>
    <t xml:space="preserve">2.1 მხარის საგზაო ინფრასტრუქტურის (ადგილობრივი მნიშვლეობის,მათ შორის სასოფლო გზები) არარეაბილიტირებული ნაწილის,მისი პრიორიტეტული გზების რეაბილიტაცია. </t>
  </si>
  <si>
    <t xml:space="preserve">დაბა მესტიაში უშბის ქუჩისა და მასში შემავალი ჩიხების გზის რეაბილიტაცია,საყრდენი კედლების,სანიაღვრე არხებისა და ღობეების მშენებლობა (მეორე ეტაპი) </t>
  </si>
  <si>
    <t xml:space="preserve">გაუმჯობესდება უშბის ქუჩაზე მცხოვრებთა საყოფაცხოვრებო პირობები,ისარგებლებს მესტიის მოსახლეობის 30%.პროექტის განხორციელების შედეგად ჯამში ჩვენ მივიღებთ 1,6 კმ -იან მოასფალტებულ გზას და კეთილმოწყობილ ქუჩებს,  სანიაღვრე არხებს ქუჩების მთელ სიგრძეზე(1,6კმ) ,საყრდენ კედლებს, ღობეებს.   </t>
  </si>
  <si>
    <t>დაბა მესტია</t>
  </si>
  <si>
    <t>მესტიის მუნიციპალიტეტის გამგეობა</t>
  </si>
  <si>
    <t xml:space="preserve">2014-2015 წლებში განხორციელდა პირველი ეტაპი,762206 ლარი, რომელიც მოიცავდა უშბის ქუჩაზე საყრდენი კედლების მშენებლობას, ხოლო მეორე ეტაპზე უნდა დაიგოს ასფალტის საფარი, </t>
  </si>
  <si>
    <t>დაბა მესტიაში აღმაშენებლისა და გელოვანის ქუჩების რეაბილიტაცია</t>
  </si>
  <si>
    <t>აღმაშენებლისა და გელოვანის ქუჩები ერთ-ერთი მნიშვნელოვანი ქუჩებია,სადაც ცხოვრობს მესტიის მოსახლეობის თითქმის 40%,პროექტის განხორციელების შედეგად გაუმჯობესდა აღნიშნული ქუჩების მცოვრებთა საყოფაცხოვრებო პირობები და ისარგებლებს დაახლოებით 2500 ადამიანი,როგორც ამ ქუჩის მოსახლეობა,ასევე მთლიანად დაბის მოსახლეობა და ტურისტი.</t>
  </si>
  <si>
    <t>19.05</t>
  </si>
  <si>
    <t>15.04.</t>
  </si>
  <si>
    <t>30.05</t>
  </si>
  <si>
    <t>ხაიში-საგერგლი-ჭუბერის გზის 4,4 კმ -იანი გზის მონაკვეთის რეაბილიტაცია</t>
  </si>
  <si>
    <t>პროექტის განხორციელება დაიწყო 2015 წელს, 4,4 კმ-დან დღეის მდგომარეობით დაგებულია 2,5 კმ ბეტონის საფარი, 1800მ3 გზის დამცავი  გაბიონი, 3 რკინა-ბეტონიის მილხიდი და 4 პლასმასის მილხიდი.</t>
  </si>
  <si>
    <t>სოფელი ჭუბერი</t>
  </si>
  <si>
    <t>4.09</t>
  </si>
  <si>
    <t>15.04</t>
  </si>
  <si>
    <t>მესტიის მუნიციპალიტეტის სოფ. ნაკრისა და ჭუბერის საბავშვო ბაღების მშენებლობა</t>
  </si>
  <si>
    <t>ბაღების პრობლემა უმთვრესია მესტიის მთელ ტეროტორიაზე, პროექტის განხორციელების შედეგად მივიღებთ ყველა სოფელში ახლად აშენებულ,თანამედროვე სტანდარტების შესაბამის საბავშვო ბაღებს.ბენეფიციართა რაოდენობა დაახლოებით 500 ბავშვია. აპროექტი დასრულდა.</t>
  </si>
  <si>
    <t>მესტიის მუნიციპალიტეტი,სოფელი ნაკრა, ჭუბერი</t>
  </si>
  <si>
    <t>1.04</t>
  </si>
  <si>
    <t>მესტიის მუნიციპალიტეტის სოფ. იდლიანის საბავშვო ბაღის მშენებლობა</t>
  </si>
  <si>
    <t>ბაღების პრობლემა უმთვრესია მესტიის მთელ ტეროტორიაზე, პროექტის განხორციელების შედეგად მივიღებთ ყველა სოფელში ახლად აშენებულ,თანამედროვე სტანდარტების შესაბამის საბავშვო ბაღებს.ბენეფიციართა რაოდენობა დაახლოებით 500 ბავშვია, საბავშვო ბაღი გათვლილია 50 აღსაზრდელზე. პროექტი დასრულდა</t>
  </si>
  <si>
    <t>მესტიის მუნიციპალიტეტი,სოფლები:ცხუმარი,ი,ხაიში,მულახი(ჭოლაში),მაზერი,ჭუბერი(ცენტრი),,ეცერი(ცენტრი),ლენჯერი,ლატალი, ,მესტია,</t>
  </si>
  <si>
    <t>30.11</t>
  </si>
  <si>
    <t>მესტიის მუნიციპალიტეტის სოფ. ხაიშის საბავშვო ბაღის მშენებლობა</t>
  </si>
  <si>
    <t>პროექტი დასრულდა, აშენდა საბავშვო ბაღი</t>
  </si>
  <si>
    <t>მესტიის მუნიციპალიტეტის სოფ. ეცერში (ცენტრში) საბავშვო ბაღის მშენებლობა</t>
  </si>
  <si>
    <t>მესტიის მუნიციპალიტეტის სოფელ  ხაიშში  სპორტული დარბაზის მშენებლობა</t>
  </si>
  <si>
    <t>პროეტის განხორციელების შედეგად აშენდება სორტული დარბაზი, ზომებით 20 X12, ორსართულიანი, სადაც განთავსდება დარბაზი სხვადასხვა სპორტული აქტივობებისთვის, გასახდელები, სან.კვანძები, სამაყურებლო აივანი, ადმინისტრაციის ოთახი. პროექტის განხორციელება ხელს შეუწყობს ახალგაზრდა თაობაში სპორტული და ცხოვრების ჯანსაღი წესის დამკვიდრებას</t>
  </si>
  <si>
    <t>სოფელი ხაიში</t>
  </si>
  <si>
    <t>10.05</t>
  </si>
  <si>
    <t>პროექტის ჯამური ღირებულება 224 038 ლარი, აღნიშნული თანხიდან 67985 ლარი დაფინანსდა 2016 წლის სოფლის პროგრამის ფარგლებში, რომელზეც ტენდერი გამოცხადდა და ხელშეკრულება გაფორმდა 2016 წელს</t>
  </si>
  <si>
    <t>სოფელ ნაკრაში  სპორტული დარბაზის მშენებლობა</t>
  </si>
  <si>
    <t>პროეტის განხორციელების შედეგად აშენდება სორტული დარბაზი, ზომებით 24 X21, ორსართულიანი, სადაც განთავსდება დარბაზი სხვადასხვა სპორტული აქტივობებისთვის, გასახდელები, სან.კვანძები, სამაყურებლო აივანი, ადმინისტრაციის ოთახი და სამედიცინო პუნქტის ოთახი.  პროექტის განხორციელება ხელს შეუწყობს ახალგაზრდა თაობაში სპორტული და ცხოვრების ჯანსაღი წესის დამკვიდრებას.</t>
  </si>
  <si>
    <t>სოფელი ნაკრა</t>
  </si>
  <si>
    <t>პროექტის ჯამური ღირებულება 259930 ლარი, აღნიშნული თანხიდან 67985 ლარი დაფინანსდა 2016 წლის სოფლის პროგრამის ფარგლებში, რომელზეც ტენდერი გამოცხადდა და ხელშეკრულება გაფორმდა 2016 წელს</t>
  </si>
  <si>
    <t>მესტიის მუნიციპალიტეტის სოფელ ფარში  სპორტული დარბაზის მშენებლობა</t>
  </si>
  <si>
    <t>პროეტის განხორციელების შედეგად აშენდება სორტული დარბაზი, ზომებით 20X10, ორსართულიანი, სადაც განთავსდება დარბაზი სხვადასხვა სპორტული აქტივობებისთვის, გასახდელები, სან.კვანძები, სამაყურებლო აივანი, ადმინისტრაციის ოთახი და სპორტული ნივთების შესანახი სათავსო.  პროექტის განხორციელება ხელს შეუწყობს ახალგაზრდა თაობაში სპორტული და ცხოვრების ჯანსაღი წესის დამკვიდრებას.</t>
  </si>
  <si>
    <t>სოფელი ფარი</t>
  </si>
  <si>
    <t>პროექტის ჯამური ღირებულება203139  ლარი, აღნიშნული თანხიდან 51066 ლარი დაფინანსდა 2016 წლის სოფლის პროგრამის ფარგლებში, რომელზეც ტენდერი გამოცხადდა და ხელშეკრულება გაფორმდა 2016 წელს</t>
  </si>
  <si>
    <t xml:space="preserve"> 12: განათლების, მეცნიერების, კულტურის და სპორტის განვითარება                1. საჯარო ხელისუფლების შესაძლებლობების განვითარება</t>
  </si>
  <si>
    <t>12.4 რეგიონში კულტურული და სპორტული ინფრასტრუქტურის რეაბილიტაცია და განვითარება                1.2 რეგიონული ადმინისტრაციისა და მუნიციპალიტეტების ადმინისტრაციული ინფრასტრუქტურის გაუმჯობესება</t>
  </si>
  <si>
    <t>სოფელ ლენჯერში არსებული შენობის  დემონტაჟი და  სპორტული დარბაზის მშენებლობა</t>
  </si>
  <si>
    <t>პროეტის განხორციელების შედეგად აშენდება სორტული დარბაზი, ზომებით 13X20, ორსართულიანი, სადაც განთავსდება დარბაზი სხვადასხვა სპორტული აქტივობებისთვის, გასახდელები, სან.კვანძები, სამაყურებლო აივანი, ადმინისტრაციის ოთახი,სპორტული ნივთების შესანახი სათავსო და გამგებლის წარმომადგენილათვის ოთახი.  პროექტის განხორციელება ხელს შეუწყობს ახალგაზრდა თაობაში სპორტული და ცხოვრების ჯანსაღი წესის დამკვიდრებას.</t>
  </si>
  <si>
    <t>სოფელი ლენჯერი</t>
  </si>
  <si>
    <t>პროექტის ჯამური ღირებულება 214941  ლარი, აღნიშნული თანხიდან 44852  ლარი დაფინანსდა 2016 წლის სოფლის პროგრამის ფარგლებში, რომელზეც ტენდერი გამოცხადდა და ხელშეკრულება გაფორმდა 2016 წელს</t>
  </si>
  <si>
    <t xml:space="preserve">12.4 რეგიონში კულტურული და სპორტული ინფრასტრუქტურის რეაბილიტაცია და განვითარება            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t>
  </si>
  <si>
    <t>მულახის თემის სოფელ მურშკელში  ერთ სართულიანი საერთო სარგებლობის შენობის მშენებლობა</t>
  </si>
  <si>
    <t xml:space="preserve">პროეტის განხორციელების შედეგად აშენდება საერთო სარგებლობის შენობა , ზომებით 10X10, ერთ სართულიანი, სადაც განთავსდება ბიბლიოთეკა, ჯგუფის ოთახი და ერთი კაბინეტი. მოეწყობა სან.კვანძი. </t>
  </si>
  <si>
    <t>სოფელი მურშკელი</t>
  </si>
  <si>
    <t>პროექტის ჯამური ღირებულება 92001  ლარი, აღნიშნული თანხიდან 18118   ლარი დაფინანსდა 2016 წლის სოფლის პროგრამის ფარგლებში, რომელზეც ტენდერი გამოცხადდა და ხელშეკრულება გაფორმდა 2016 წელს</t>
  </si>
  <si>
    <r>
      <t xml:space="preserve"> </t>
    </r>
    <r>
      <rPr>
        <sz val="12"/>
        <color indexed="8"/>
        <rFont val="Sylfaen"/>
        <family val="1"/>
        <charset val="204"/>
      </rPr>
      <t>12: განათლების, მეცნიერების, კულტურის და სპორტის განვითარება                1. საჯარო ხელისუფლების შესაძლებლობების განვითარება                   11.სოციალური უზრუნველყოფისა და ჯანმრთელობის დაცვის ქმედითი სისტემის ჩამოყალიბება</t>
    </r>
  </si>
  <si>
    <t>12.4 რეგიონში კულტურული და სპორტული ინფრასტრუქტურის რეაბილიტაცია და განვითარება                1.2 რეგიონული ადმინისტრაციისა და მუნიციპალიტეტების ადმინისტრაციული ინფრასტრუქტურის გაუმჯობესება          11.7 სათემო ამბულატორიული დაწესებულებების ინფრასტრუქტურის რეაბილიტაცია</t>
  </si>
  <si>
    <t>სოფელ იელიში  ორ სართულიანი საერთო სარგებლობის შენობის მშენებლობა</t>
  </si>
  <si>
    <t>პროეტის განხორციელების შედეგად აშენდება მრავალფუნქციური შენობა, ზომებით 10X12, ორ სართულიანი, პირველ სართულზე  განთავსდება საბავშვო ბაღის ჯგუფის ოთახი და საძინებელი , სააქტო დარბაზი და სან.კვანძი. მეორე სართულზე განთავსდება ბიბლიოთეკა, სოფლის წარმომადგენლის კაბინეტი და ამბულატორია. მრავალფუნქციური შენობის მშენებლობის მიზანია საზოგადოებრივი მომსახურებების ხელშეწწობა და ხელმისაწვდომობის გაზრდა მოსახლეობისათვის.</t>
  </si>
  <si>
    <t>სოფელი იელი</t>
  </si>
  <si>
    <t xml:space="preserve"> 11: სოციალური უზრუნველყოფისა და ჯანმრთელობის დაცვის ქმედითი სისტემის ჩამოყალიბება</t>
  </si>
  <si>
    <t>11.8 სასწრაფო დახმარების ბრიგადების აღჭურვილობის განახლება თანამედროვე სტანდარტების შესაბამისად.</t>
  </si>
  <si>
    <t>საგანგებო სიტუაციების კოორდინაციისა და გადაუდებელი დახმარების ცენტრი“-ს მესტიის ოფისის მშენებლობა</t>
  </si>
  <si>
    <t>მესტიის მუნიციპალიტეტში სსიპ „საგანგებო სიტუაციების კოორდინაციისა და გადაუდებელი დახმარების ცენტრი“-ს რაიონულ სამსახურს არ გააჩნია საკუთარი ოფისი, რაც უარყოფითად აისახება სამუშაო პროცესზე. პროექტის განხორციელების შედეგად აშენდება ოფისი,სადაც განთავსდება მესტიის სასწრაფო დახმარების ბრიგადები. ჯანდაცვის სამინისტროს მიერ შემუშავებულ იქნა სასწრაფო სამედიცინო დახმარების რაიონული სამსახურების ოფისების ასაშენებლად სრული ტიპიური საპროექტო და საინჟინრო დოკუმენტაცია, რომლის მიხედვითაც შენობის საპროექტო ფართია 164 კვ.მ</t>
  </si>
  <si>
    <t>1.08</t>
  </si>
  <si>
    <t>მესტიის მუნიციპალიტეტის სოფ. ლატალის  საბავშვო ბაღის მშენებლობა</t>
  </si>
  <si>
    <t>ბაღების პრობლემა უმთვრესია მესტიის მთელ ტეროტორიაზე,არსებული საბავშვო ბაღი ამორტიზებულია და საფრთხეს წარმოადგენს აღსაზრდელთათვის.  პროექტის განხორციელების შედეგად მივიღებთ  ახლად აშენებულ,თანამედროვე სტანდარტების შესაბამის საბავშვო ბაღებს.ბავშვია, საბავშვო ბაღი გათვლილია 50 აღსაზრდელზე. მიმდინარეობს სამშენებლო სამუშაოები</t>
  </si>
  <si>
    <t>სოფელი ლატალი</t>
  </si>
  <si>
    <t xml:space="preserve">30.03.2018 </t>
  </si>
  <si>
    <t>30.10.2018</t>
  </si>
  <si>
    <t xml:space="preserve">პროექტის განხორციელება ძალზედ მნიშვნელოვანია როგორც  ადგილობრივი მოსახლისათვის ასევე ტურისტებისთვისაც, რომლებიც ზაფხულის პერიოდში 30 000 ათასამდე ფიქსირდება. პროექტის ფაგლებში კეთილმოეწყობა დაბის 20-მდე ქუჩა, ქუჩების საერთო სიგრძეა- 11 კმ. მოეწყობა გზის საფარი, საყრდენი კედლები, სანიაღვრე სისტემები. პროექტის განხორციელების შემთხვევაში ისარგებლებს  დაბა მესტიის 817 კომლის 3075 მდე მოსახლე და ვიზიტორები. დაბა მესტიის სარეაბილიტცაიო შიდა გზები უკავშირდება ტურისტულ ატრაქციებს, რაც უფრო მნიშვნელოვანს და გადაუდებელს ხდის პროექტის განხორციელებას. პროექტი განხორციელდება 2018-2019-2020 წლებში, ეტაპობრივად. 2018 წელს დაიწყო პროექტის განხორციელება, მიმდინარეობს ტენდერი 5 ქუჩის რეაბილიტაციის სამუშაოების შესყიდვაზე. </t>
  </si>
  <si>
    <t>15.06.2018</t>
  </si>
  <si>
    <t>15.11.2018</t>
  </si>
  <si>
    <t>01.04.2019</t>
  </si>
  <si>
    <t>30.11.2019</t>
  </si>
  <si>
    <t>მესტიის მუნიციპალიტეტის მულახის თემის სოფელ მუჟალსა და ჭოლაშში საბავშვო ბაღების მშენებლობა, ასევე სოფელ ეცერსა (ბარში) და ბეჩოში (მაზერი) საბავშვო ბაღების მშენებლობა (4 ბაღი)</t>
  </si>
  <si>
    <t>სოფელ მუჟალის საბავშვო ბაღი ავარიულ მდომარეობაში, ამ ეტაპზე საბავშვო ბაღი ფუნქციონირებს, თუმცა დარღვეულია ყველანაირი სტანდარტი. ჭილაშის ბაღი ამ ეტაპზე განთავსებულია ქირით, ერთ-ერთ საცხოვრებელ სახლში, შენობის არ ქონის გამო. ეცერის თემის სოფელ ბარში  და ბეჩოს თემის სოფელ მაზერში  არსებული შენობები დანგრევის პირას არის მისული, შენობა ამორტიზებულია და არ არის ხელსყრელი  პირობები სასწავლო პროცესისათვის.   პროექტის განხორციელების შედეგად მივიღებთ  ახლად აშენებულ,თანამედროვე სტანდარტების შესაბამის საბავშვო ბაღებს., საბავშვო ბაღები გათვლილია 50 აღსაზრდელზე.</t>
  </si>
  <si>
    <t>ესტიის მუნიციპალიტეტი- მუჟალი, ჭოლაში, მაზერი, ბარში.</t>
  </si>
  <si>
    <t>ნაკრის ტერიტორიულ ერთეულში მრავალფუნქციური შენობის მშენებლობა</t>
  </si>
  <si>
    <t>არსებული შენობა აშენებულია 50-იან წლებში, რომელიც დანგრევის პირას არის მისული და ექვემდებარება სრულ დემონტაჟს. ახალ შენობაში განთავსდება ადმინისტრაციის ოთახი, ბიბლიოთეკა, ამბულატორია და დარბაზი, სადაც შესაძლებელი იქნება სხვადასხვა კულტურული ღონისძიებებისა და შეხვედრებოს გამართვა.</t>
  </si>
  <si>
    <t>1.05.2019</t>
  </si>
  <si>
    <t>10.1. მოსახლეობისთვის ცენტრალური სისტემებით ხარისხიანი სასმელი წყლის უწყვეტი მიწოდება</t>
  </si>
  <si>
    <t>წვირმის ტერიტორიულ ერთეულში წყლისა და საკანალიზაციო სისტემის მოწყობა</t>
  </si>
  <si>
    <t xml:space="preserve">დღეის მდგომარეობით სოფელში წყალმომარაგებისა და კანალიზაციის ქსელი არ არსებობს. მოწყობილია კუსტარულად, რომელიც ვერ აკმაყოფილებს მოსახლეობის მოთხოვნებს. ბენეფიციარების რაოდენობა -300. პროექტის განხორციელების შედეგად, უზრუნველყოფილი იქნება მოსახლეობა წყლიტა და კანალიზაციით, რაც მათ სოციალურ და ეკონომიკურ პირობებს გააუმჯობესებს. </t>
  </si>
  <si>
    <t>ლახამულას ტერიტორიული ერთეულის სოფელ ლახამულაში დაკიდული ხიდის მშენებლობა მდ. ენგურზე</t>
  </si>
  <si>
    <t>არსებული ხიდი წარმოადგენს  35 მეტრიან, ხის კონსტრუქციას, მასზე გადაადგილება სახიფათოა, ვინაიდან ამორტიზებულია. პროექტის განხორციელების შედეგად, გაუმჯობესდება ადგილობრივი მოსახლეობის სიციალურ-ეკონომიკური მდგომარეობა, ვინაიდან გამოიყენებს სასოფლო-სამეურნეო მიზნებისთვის. ბენეფიციარების რაოდენობა -80</t>
  </si>
  <si>
    <t>მუნიციპალიტეტის ბიუჯეტიდან დასაფინანსებელი პროექტები 2015-2017 წლებში</t>
  </si>
  <si>
    <t>ქვ.იფარის დამაკავშირებელი დაკიდული ხიდის მშენებლობა</t>
  </si>
  <si>
    <t>ხიდის მშენებლობა ხელს შეუწყობს მოსახლეობის უსაფრთხო  გადაადგილებას</t>
  </si>
  <si>
    <t>მესტიის მუნიციპალიტეტი სოფ.ლახამულა</t>
  </si>
  <si>
    <t>04.09</t>
  </si>
  <si>
    <t>სოფ.უშგულის შიდა სასოფლო -სამეურნეო ხის ხიდების რეაბილიტაცია</t>
  </si>
  <si>
    <t>ხელს შეუწყობს მოსახლეობის აქტივობის ზრდას მეურნეობის დარგში, მიმდინარეობს სამი ხიდის მშენებლობა/რეაბილიტაცია</t>
  </si>
  <si>
    <t>მესტიის მუნიციპალიტეტი სოფ.უშგული</t>
  </si>
  <si>
    <t>17.09</t>
  </si>
  <si>
    <t>სოფ.ლახუშდში "ლაკას ხიდის  მშენებლობა</t>
  </si>
  <si>
    <t>ხიდის მშენებლობა ხელს შეუწყობს მოსახლეობის უსაფრთხო  გადაადგილებას, პროექტი დასრულებულია,აშენდა რკინის ხიდი</t>
  </si>
  <si>
    <t>მესტიის მუნიციპალიტეტი  სოფ.ლატალი</t>
  </si>
  <si>
    <t>27.03</t>
  </si>
  <si>
    <t>30.07</t>
  </si>
  <si>
    <t>სოფ.სვიფში მდ. ენგურის "ღენის" დაკიდული ხიდის რეაბილიტაცია</t>
  </si>
  <si>
    <t>ხიდის მშენებლობამ  ხელი შეუწყო მოსახლეობის უსაფრთხო  გადაადგილებას</t>
  </si>
  <si>
    <t>მესტიის მუნიციპალიტეტი  სოფ.ცხუმარი</t>
  </si>
  <si>
    <t>2.7 ურბანული ინფრასტრუქტურის განვითარება,მუნიციპალური ცნტრებისინფრასტრუქტურული იერსახის გაუმჯობესება</t>
  </si>
  <si>
    <t xml:space="preserve">დ.მესტიაში ლეხთაგის უბანში, ზ.ჩართოლანისა და ლ.ჯაფარიძის საცხოვრებელი სახლების ,ეზოების საყრდენი კედლების რეაბილიტაცია </t>
  </si>
  <si>
    <t>საყრდენი კედლები დაზიანებული იყო და აღდგა და გამაგრდა საყრდენი კედლები 162მ3</t>
  </si>
  <si>
    <t>მესტიის მუნიციპალიტეტი  დაბა მესტია</t>
  </si>
  <si>
    <t>01.06</t>
  </si>
  <si>
    <t>20.10</t>
  </si>
  <si>
    <t>დაბა მესტიაში საპატრიარქოს რეზიდენციის მიმდებარე ტერიტორიაზე გზის დამცავი კედლის რეაბილიტაცია</t>
  </si>
  <si>
    <t>კედელი დანგრეული იყო და საჭიროებდა რეაბილიტაციას,გაუმჯობესდა დაბის იერსახე, აშენდა 65 მ3 ქვის კედელი</t>
  </si>
  <si>
    <t>25.05</t>
  </si>
  <si>
    <t>დაბა მესტიაში დაზიანებული საყრდენი კედლების აღდგენა/მშენებლობა</t>
  </si>
  <si>
    <t>არსებული  გზის საყრდენი კელები ამორტიზებულია, საჭიროებს აღდგენას როგორც უსაფრთხოების თვალსაზრისით, ასევე იერსახის, აშენდება ქვის დეკორატიული წყობით</t>
  </si>
  <si>
    <t>მესტიის მუნიციპალიტეტი  დ.მესტია</t>
  </si>
  <si>
    <t xml:space="preserve">სოფ.ტვებიშში "ტვიბრის" ღელეზე რკინის ხიდის მშენებლობა   </t>
  </si>
  <si>
    <t>იმისათვის მოსახლეობა დაუკავშირდეს სოფელს აუცილებეია ხიდის მშენებლობა</t>
  </si>
  <si>
    <t>მესტიის მუნიციპალიტეტი სოფ.ბეჩო</t>
  </si>
  <si>
    <t>15.05</t>
  </si>
  <si>
    <t>25.11</t>
  </si>
  <si>
    <t>სოფ.კალაშში გვალდირის დამაკავშირებელი დაკიდული ხიდის რეაბილიტაცია</t>
  </si>
  <si>
    <t>მესტიის მუნიციპალიტეტი  სოფ.ეცერი</t>
  </si>
  <si>
    <t>20.05</t>
  </si>
  <si>
    <t>ბეჩოს თემის სოფელ ჭოხულდში ხიდის რეაბილიტაცია</t>
  </si>
  <si>
    <t>20.09</t>
  </si>
  <si>
    <t>საპროექტო–სახარჯთაღრიცხვო დოკუმენტაციის შესყიდვის ხარჯები</t>
  </si>
  <si>
    <t>სამშენებლო სამუშაოების დროულად და შეუფერხებლად შესრულება</t>
  </si>
  <si>
    <t>მესტიის მუნიციპალიტეტი</t>
  </si>
  <si>
    <t>2. საბაზისო ინფრასტრუქტურის გაუმჯობესება                                        12  განათლების, მეცნიერების, კულტურის და სპორტის განვითარება</t>
  </si>
  <si>
    <t xml:space="preserve">2.1 მხარის საგზაო ინფრასტრუქტურის (ადგილობრივი მნიშვლეობის,მათ შორის სასოფლო გზები) არარეაბილიტირებული ნაწილის,მისი პრიორიტეტული გზების რეაბილიტაცია.                         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t>
  </si>
  <si>
    <t xml:space="preserve">რეგიონში განსახორციელებელი პროექტების ფონდის ფარგლებში განსახორციელებელი პროექტების თანადაფინანსება </t>
  </si>
  <si>
    <t>საქართველოს მთავრობის განკარგულებით, საქართველოს რეგიონებში განსახორციელებელი პროექტების ფონდიდან გამოყოფილი თანხით განსახორციელებელი პროექტების 5%-იანი თანადაფინანსება</t>
  </si>
  <si>
    <t>1.02</t>
  </si>
  <si>
    <t>ლახამულა,ქვედა იფარის სამანქანო ხიდის რეაბილიტაცია</t>
  </si>
  <si>
    <t>ლატალში წყლის სისტემის რეაბილიტაცია</t>
  </si>
  <si>
    <t>მესტიის მუნიციპალიტეტი  სოფ. ლატალი</t>
  </si>
  <si>
    <t>ცხუმარი,ლაბსყალდის სამანქანო გზაზე "ლაბსყალდის ღელეზე" სახიდე გადასასვლელის მოწყობა</t>
  </si>
  <si>
    <t>აღნიშნული გზით სარგებლობ ცხუმარის მოსახლეობა და აუცილებელ საჭიროებას წარმოადგენს სახიდე გადასასვლელის მოწყობა</t>
  </si>
  <si>
    <t>მესტიის მუნიციპალიტეტი სოფ.ცხუმარი</t>
  </si>
  <si>
    <t>11.სოციალური უზრუნველყოფისა და ჯამრთელობის დაცვის ქმედითი სისტემის ჩამოყალიბება.</t>
  </si>
  <si>
    <t>11.7 სათემო ამბულატორიული დაწესბულებების  რეაბილიტაცია და ინფრასტრუქტურის მოწყობა.</t>
  </si>
  <si>
    <t>მესტიის მუნიციპალიტეტში ამბულატორიების შენობების რეაბილიტაცია</t>
  </si>
  <si>
    <t>რეაბილიტირებული ამბულატორიები მოემსახურება 8 ტერიტორიული ერთეულის  5409 მოსახლეს</t>
  </si>
  <si>
    <t>მესტიის მუნიციპალიტეტი კალის, წვირმის; ლატალის; ბეჩოს; ცხუმარის; ფარის; ნაკრის; ხაიშის ტერიტორიული  ერთეულები</t>
  </si>
  <si>
    <t>11. სოციალური უზრუნველყოფისა და ჯამრთელობის დაცვის ქმედითი სისტემის ჩამოყალიბება</t>
  </si>
  <si>
    <t>11.1 სახელმწიფო სადაზღვევო პაკეტების შემდგომი გაფართოება და მოსახლეობისთვის ჯამრთელობის დაცვის ფინანსური ხელმისაწვდომობის მნიშვნელოვანი გაუმჯობესება</t>
  </si>
  <si>
    <t>მესტიის მუნიციპალიტეტის მოსახლეობის სოციალური დახმარება (06 02)</t>
  </si>
  <si>
    <t xml:space="preserve">  სოციალურად დაუცველი მძიმე კატეგორიის ავადმყოფები, ერთჯერადი მატერიალური დახმარება . სოციალურად დაუცველი( სიღატაკის ზღვარზე მყოფი)ოჯახების, რომელთა სარეიტინგო ქულა არ აღემატება 35000-ს  ერთჯერადი მატერიალური დახმარება  .სამშობლოს დაცვისთვის დაღუპული მეომრების სარიტუალო თანხები . იძულებით გადაადგილებულ პირთა გარდაცვალების შემთხვევაში სარიტუალო თანხები .ომის მონაწილე ვეტერნებზე ერთჯერადი მატერიალური დახმარება . მესტიის  მუნიციპალიტეტში მცხოვრები უხუცესების (90 და  მეტი წლის) ერთჯერადი მატერიალური დახმარება .მარჩენალდაკარგული ოჯახები რომლებსაც ჰყავთ არასრულწლოვანი შვილები ერთჯერადი მატერიალური დახმარება . შეზღუდული შესაძლებლობის მჰონე ბავშვები (18 წლამდე) ერთჯერადი მატერიალური დახმარება .</t>
  </si>
  <si>
    <t>12</t>
  </si>
  <si>
    <t xml:space="preserve">სტიქიით დაზარალებულთა დახმარება ( პროგრამული კოდი (06 04) </t>
  </si>
  <si>
    <t xml:space="preserve"> ხანძრის შედეგად დაზარალებული ოჯახები, ერთჯერადი მატერიალური დახმარება . სხვა სტიქიური მოვლენების შედეგად დაზარალებული ოჯახები ერთჯერადი მატერიალური დახმარება .</t>
  </si>
  <si>
    <t>01.12</t>
  </si>
  <si>
    <t xml:space="preserve"> სოც. დაუცველი ავადმყოფებისთვის გადაუდებელი ქირურგიული ოპერაციის დაფინანსება (06 03 01)</t>
  </si>
  <si>
    <t xml:space="preserve"> სოც. დაუცველი ავადმყოფებისთვის გადაუდებელი ქირურგიული ოპერაციის დაფინანსება 30% (რასაც სახ.პროგრამა არ აფინანსებს)  .</t>
  </si>
  <si>
    <t xml:space="preserve">მესტიის რაიონის ოჯახებისა და ბავშვების სოციალური დაცვა (კოდი 06 03)                                                        </t>
  </si>
  <si>
    <t>ახალშობილები ერთჯერადი მატერიალური დახმარება . მრავალშვილიანი ოჯახები, ერთჯერადი მატერიალური დახმარება  . მკვეთრად გამოხატული შეზღუდული შესაძლებლობის მქონე პირები ერთჯერადი მატერიალური დახმარება. ონკოლოგიური, დიალიზით მოსარგებლე და ფსიქოლოგიურად დაავადებული პირები ერთჯერადი მატერიალური დახმარება .</t>
  </si>
  <si>
    <t>თავდაცვა,საზოგადოებრივი წესრიგი და უსაფრთხოება (02 00)</t>
  </si>
  <si>
    <t>ქვეყნის თავდაცვისუნარიანობის ამაღლება  და მოსახლეობის დაცვა,სამაშველო სამსახური,რომელიც უზრუნველყოფს მოსახლობის დაცვას.ბენეფიციართა რაოდენობა - 9000 ადამიანი</t>
  </si>
  <si>
    <t>10.კომუნალური და სხვა საზოგადოებრივი მომსახურების მოწესრიგება</t>
  </si>
  <si>
    <t>ააიპ მესტიის მუნიციპალიტეტის გარე განათების სამსახური (03 02 01)</t>
  </si>
  <si>
    <t>სამსახურის საქმიანობის შედეგად მესტიის მოსახლეობა (2000 მდე მოსახლე) ჩამოსული სტუმარი უსაფრთხოდ გადაადგილდება ღამე, განათებულ ქუჩებში.</t>
  </si>
  <si>
    <t>მესტიის მუნიციპალიტეტი ,დაბა მესტია</t>
  </si>
  <si>
    <t>10.6 მუნიციპალურ ცენტრებში,დაბებსა და საკურორტო დასახლებებში ქუჩების რეგულარული დასუფთავების უზრუნველყოფა.</t>
  </si>
  <si>
    <t>ააიპ მესტია დასუფთავება</t>
  </si>
  <si>
    <t>ააიპ -ის დაფინანსების შედეგად ჩვენ ვიღებთ მესტიის მუნიციპალიტეტის მასშტაბით დასუფთავებულ ქუჩებს მთელი წლის განმავლობაში,სულ სუფთავდება დაბის 11 ქუჩა,</t>
  </si>
  <si>
    <t xml:space="preserve">მესტიის მუნიციპალიტეტი </t>
  </si>
  <si>
    <t>12.განათლების,მეცნიერების,კულტურისა და სპორტის განვითარება</t>
  </si>
  <si>
    <t>განათლება - ააიპ სკოლამდელი  აღზრდის დაწესებულებების გაერთიანება</t>
  </si>
  <si>
    <t>სკოლამდელი დაწესებულებების დაფინანსების შედეგად სარგებლობს 500 -მდე ბავშვი, ბაღების რაოდენობა -16. გაზრდილი ბიუჯეტის შედეგად გაუმჯობესდა მდგომარეობა საბავშვო ბაღებში, კვებაზე ერთ ბავშვზე იხარჯება 2.5 ლარი, ნაცვლად 70 თეთრისა.</t>
  </si>
  <si>
    <t>ახალგაზრდული პროგრამების დაფინანსება</t>
  </si>
  <si>
    <t>გათვალისწინებულია ყველა პირველ კურსელის დაფინანსება 1000 ლარით, ვინც ერთიანი ეროვნული გამოცდების საფუძველზე ჩაირიცხა უმაღლეს სასწავლებელში,2014 წელს დაფინანსდა 65 სტუდენტი.2015 წელს დაფინანსდა 77 სტუდენტი</t>
  </si>
  <si>
    <t>20.12</t>
  </si>
  <si>
    <t>დაბა მესტიაში N1 ბაგა-ბაღის  მშენებლობა</t>
  </si>
  <si>
    <t xml:space="preserve">დაბა მესტიაში, ამ ეტაპზე არსებული საბავშვო ბაღი, ვეღარ იტევს კონტიგენტს, ბაგის აღსაზრდელები განთავსებულნი არიან ბაღის შენობაში. პროექტის განხორციელების შედეგად მივიღებთ  ახლად აშენებულ,თანამედროვე სტანდარტების შესაბამის საბავშვო ბაღებს. ბენეფიციარების რაოდენობა -109 აღსაზრდელი. საპროექტო-სახარჯთაღრიცხვო დოკუმენტაცია მზად არის. </t>
  </si>
  <si>
    <t>დაბა მესტია. ცხუმარი</t>
  </si>
  <si>
    <t xml:space="preserve">მესტიის მუნიციპალიტეტის სოფელ  ბეჩოში (მაზერი) საბავშვო ბაღის მშენებლობა </t>
  </si>
  <si>
    <t xml:space="preserve"> ბეჩოს თემის სოფელ მაზერში  არსებული შენობa დანგრევის პირას არის მისული, შენობა ამორტიზებულია და არ არის ხელსყრელი  პირობები სასწავლო პროცესისათვის.   პროექტის განხორციელების შედეგად მივიღებთ  ახლად აშენებულ,თანამედროვე სტანდარტების შესაბამის საბავშვო ბაღს. საბავშვო ბაღები გათვლილია 50 აღსაზრდელზე.  ბენეფიციართა რაოდენობა -28 აღსაზრდელი. საპროექტო-სახარჯთაღრიცხვო დოკუმენტაცია მზად არის. </t>
  </si>
  <si>
    <t>დაბა მესტიის შიდა გზების რეაბილიტაცია (20 ქუჩა,10.4 კმ.)</t>
  </si>
  <si>
    <t xml:space="preserve">პროექტის განხორციელება ძალზედ მნიშვნელოვანია როგორც  ადგილობრივი მოსახლისათვის ასევე ტურისტებისთვისაც, რომლებიც ზაფხულის პერიოდში 30 000 ათასამდე ფიქსირდება. პროექტის ფაგლებში კეთილმოეწყობა დაბის 20-მდე ქუჩა, ქუჩების საერთო სიგრძეა- 10.4 კმ. მოეწყობა გზის საფარი, საყრდენი კედლები, სანიაღვრე სისტემები. პროექტის განხორციელების შემთხვევაში ისარგებლებს  დაბა მესტიის 817 კომლის 3075 მდე მოსახლე და ვიზიტორები. დაბა მესტიის სარეაბილიტცაიო შიდა გზები უკავშირდება ტურისტულ ატრაქციებს, რაც უფრო მნიშვნელოვანს და გადაუდებელს ხდის პროექტის განხორციელებას. </t>
  </si>
  <si>
    <t>10. კომუნალური და სხვა საზოგადოებრივი მომსახურების მოწესრიგება</t>
  </si>
  <si>
    <t xml:space="preserve">10.2 სტრატეგიული ამოცანა: მუნიციპალურ ცენტრებში, დაბებსა და საკურორტო დასახლებებში  საკანალიზაციო სისტემის მოწესრიგება </t>
  </si>
  <si>
    <t>სოფ უშგულის თემში შემავალი სოფლბის საკანალიზაციო სისტემის მშენებლობა</t>
  </si>
  <si>
    <r>
      <t xml:space="preserve">აღნიშნული პროექტის განხორციელების შედეგად გადაიჭრება  უშგულისა თემში შემავალი სოფლების საკანალიზაციო სისტემის პრობლემა. სოფ. უშგული წარმოადგენს ტურისტულ ზონას, წლის განმავლობაში საშუალოდ 20 000 ვიზიტორი ჰყავს. პროექტის განხორციელების შემთხვევაში ახალი საკანალიზაციო სისტემით ისარგებლებს 68 </t>
    </r>
    <r>
      <rPr>
        <sz val="12"/>
        <rFont val="Sylfaen"/>
        <family val="1"/>
        <charset val="204"/>
      </rPr>
      <t>კომლის 280 მდე მოსახლე.</t>
    </r>
    <r>
      <rPr>
        <sz val="12"/>
        <color indexed="8"/>
        <rFont val="Sylfaen"/>
        <family val="1"/>
        <charset val="204"/>
      </rPr>
      <t xml:space="preserve"> </t>
    </r>
  </si>
  <si>
    <t>სოფ.უშგული</t>
  </si>
  <si>
    <t>25.03</t>
  </si>
  <si>
    <t>ცენტრალური გზიდან სოფ.ცხუმარამდე საავტომობილო გზის სარეაბილიტაციო სამუშაოები</t>
  </si>
  <si>
    <t>პროექტის განხორციელების შედეგად შევძლებთ თავიდან ავიცილოთ მოსალოდნელი საფრთხეები და რისკები,გარდა იმისა რომ მოსახლეობა შეძლებს უსაფრთხო და კომფორტულ გადაადგილებას,  პროექტის განხორცილების შედეგად ისარგებლებს მთლიანად ცხუმარის  მოსახლეობა, რომელიც შეადგენს 242 კომლს და დაახლოებით 480 მოსახლეს.მოეწყობა 6 კმიანი ბეტონის საავტმომობილო გზა</t>
  </si>
  <si>
    <t>25.04</t>
  </si>
  <si>
    <t>დაბა მესტიაში სპორტული დარბაზის რეაბილიტაცია და საცურაო აუზის მშენებლობა</t>
  </si>
  <si>
    <r>
      <t>დაბა</t>
    </r>
    <r>
      <rPr>
        <b/>
        <sz val="12"/>
        <color rgb="FF000000"/>
        <rFont val="Calibri"/>
        <family val="2"/>
        <scheme val="minor"/>
      </rPr>
      <t xml:space="preserve"> </t>
    </r>
    <r>
      <rPr>
        <b/>
        <sz val="12"/>
        <color rgb="FF000000"/>
        <rFont val="Sylfaen"/>
        <family val="1"/>
      </rPr>
      <t>მესტიაში</t>
    </r>
    <r>
      <rPr>
        <b/>
        <sz val="12"/>
        <color rgb="FF000000"/>
        <rFont val="Calibri"/>
        <family val="2"/>
        <scheme val="minor"/>
      </rPr>
      <t xml:space="preserve"> </t>
    </r>
    <r>
      <rPr>
        <b/>
        <sz val="12"/>
        <color rgb="FF000000"/>
        <rFont val="Sylfaen"/>
        <family val="1"/>
      </rPr>
      <t>ავთანდილ</t>
    </r>
    <r>
      <rPr>
        <b/>
        <sz val="12"/>
        <color rgb="FF000000"/>
        <rFont val="Calibri"/>
        <family val="2"/>
        <scheme val="minor"/>
      </rPr>
      <t xml:space="preserve"> </t>
    </r>
    <r>
      <rPr>
        <b/>
        <sz val="12"/>
        <color rgb="FF000000"/>
        <rFont val="Sylfaen"/>
        <family val="1"/>
      </rPr>
      <t>ხერგიანის</t>
    </r>
    <r>
      <rPr>
        <b/>
        <sz val="12"/>
        <color rgb="FF000000"/>
        <rFont val="Calibri"/>
        <family val="2"/>
        <scheme val="minor"/>
      </rPr>
      <t xml:space="preserve"> </t>
    </r>
    <r>
      <rPr>
        <b/>
        <sz val="12"/>
        <color rgb="FF000000"/>
        <rFont val="Sylfaen"/>
        <family val="1"/>
      </rPr>
      <t>ქუჩის</t>
    </r>
    <r>
      <rPr>
        <b/>
        <sz val="12"/>
        <color rgb="FF000000"/>
        <rFont val="Calibri"/>
        <family val="2"/>
        <scheme val="minor"/>
      </rPr>
      <t xml:space="preserve"> </t>
    </r>
    <r>
      <rPr>
        <b/>
        <sz val="12"/>
        <color rgb="FF000000"/>
        <rFont val="Sylfaen"/>
        <family val="1"/>
      </rPr>
      <t>რეაბილიტაცია, დაბა</t>
    </r>
    <r>
      <rPr>
        <b/>
        <sz val="12"/>
        <color rgb="FF000000"/>
        <rFont val="Calibri"/>
        <family val="2"/>
        <scheme val="minor"/>
      </rPr>
      <t xml:space="preserve"> </t>
    </r>
    <r>
      <rPr>
        <b/>
        <sz val="12"/>
        <color rgb="FF000000"/>
        <rFont val="Sylfaen"/>
        <family val="1"/>
      </rPr>
      <t>მესტიაში</t>
    </r>
    <r>
      <rPr>
        <b/>
        <sz val="12"/>
        <color rgb="FF000000"/>
        <rFont val="Calibri"/>
        <family val="2"/>
        <scheme val="minor"/>
      </rPr>
      <t xml:space="preserve"> </t>
    </r>
    <r>
      <rPr>
        <b/>
        <sz val="12"/>
        <color rgb="FF000000"/>
        <rFont val="Sylfaen"/>
        <family val="1"/>
      </rPr>
      <t>ერეკლე</t>
    </r>
    <r>
      <rPr>
        <b/>
        <sz val="12"/>
        <color rgb="FF000000"/>
        <rFont val="Calibri"/>
        <family val="2"/>
        <scheme val="minor"/>
      </rPr>
      <t xml:space="preserve"> </t>
    </r>
    <r>
      <rPr>
        <b/>
        <sz val="12"/>
        <color rgb="FF000000"/>
        <rFont val="Sylfaen"/>
        <family val="1"/>
      </rPr>
      <t>ფარჯიანის</t>
    </r>
    <r>
      <rPr>
        <b/>
        <sz val="12"/>
        <color rgb="FF000000"/>
        <rFont val="Calibri"/>
        <family val="2"/>
        <scheme val="minor"/>
      </rPr>
      <t xml:space="preserve"> </t>
    </r>
    <r>
      <rPr>
        <b/>
        <sz val="12"/>
        <color rgb="FF000000"/>
        <rFont val="Sylfaen"/>
        <family val="1"/>
      </rPr>
      <t>მეორე</t>
    </r>
    <r>
      <rPr>
        <b/>
        <sz val="12"/>
        <color rgb="FF000000"/>
        <rFont val="Calibri"/>
        <family val="2"/>
        <scheme val="minor"/>
      </rPr>
      <t xml:space="preserve"> </t>
    </r>
    <r>
      <rPr>
        <b/>
        <sz val="12"/>
        <color rgb="FF000000"/>
        <rFont val="Sylfaen"/>
        <family val="1"/>
      </rPr>
      <t>ჩიხის</t>
    </r>
    <r>
      <rPr>
        <b/>
        <sz val="12"/>
        <color rgb="FF000000"/>
        <rFont val="Calibri"/>
        <family val="2"/>
        <scheme val="minor"/>
      </rPr>
      <t xml:space="preserve"> </t>
    </r>
    <r>
      <rPr>
        <b/>
        <sz val="12"/>
        <color rgb="FF000000"/>
        <rFont val="Sylfaen"/>
        <family val="1"/>
      </rPr>
      <t>რეაბილიტაცია, მაქსიმე</t>
    </r>
    <r>
      <rPr>
        <b/>
        <sz val="12"/>
        <color rgb="FF000000"/>
        <rFont val="Calibri"/>
        <family val="2"/>
        <scheme val="minor"/>
      </rPr>
      <t xml:space="preserve"> </t>
    </r>
    <r>
      <rPr>
        <b/>
        <sz val="12"/>
        <color rgb="FF000000"/>
        <rFont val="Sylfaen"/>
        <family val="1"/>
      </rPr>
      <t>გვარლიანის</t>
    </r>
    <r>
      <rPr>
        <b/>
        <sz val="12"/>
        <color rgb="FF000000"/>
        <rFont val="Calibri"/>
        <family val="2"/>
        <scheme val="minor"/>
      </rPr>
      <t xml:space="preserve"> </t>
    </r>
    <r>
      <rPr>
        <b/>
        <sz val="12"/>
        <color rgb="FF000000"/>
        <rFont val="Sylfaen"/>
        <family val="1"/>
      </rPr>
      <t>ქუჩის</t>
    </r>
    <r>
      <rPr>
        <b/>
        <sz val="12"/>
        <color rgb="FF000000"/>
        <rFont val="Calibri"/>
        <family val="2"/>
        <scheme val="minor"/>
      </rPr>
      <t xml:space="preserve"> </t>
    </r>
    <r>
      <rPr>
        <b/>
        <sz val="12"/>
        <color rgb="FF000000"/>
        <rFont val="Sylfaen"/>
        <family val="1"/>
      </rPr>
      <t>რეაბილიტაცია,ნუგზარ</t>
    </r>
    <r>
      <rPr>
        <b/>
        <sz val="12"/>
        <color rgb="FF000000"/>
        <rFont val="Calibri"/>
        <family val="2"/>
        <scheme val="minor"/>
      </rPr>
      <t xml:space="preserve"> </t>
    </r>
    <r>
      <rPr>
        <b/>
        <sz val="12"/>
        <color rgb="FF000000"/>
        <rFont val="Sylfaen"/>
        <family val="1"/>
      </rPr>
      <t>ჯაფარიძის</t>
    </r>
    <r>
      <rPr>
        <b/>
        <sz val="12"/>
        <color rgb="FF000000"/>
        <rFont val="Calibri"/>
        <family val="2"/>
        <scheme val="minor"/>
      </rPr>
      <t xml:space="preserve"> </t>
    </r>
    <r>
      <rPr>
        <b/>
        <sz val="12"/>
        <color rgb="FF000000"/>
        <rFont val="Sylfaen"/>
        <family val="1"/>
      </rPr>
      <t>ქუჩა,ჯონდო</t>
    </r>
    <r>
      <rPr>
        <b/>
        <sz val="12"/>
        <color rgb="FF000000"/>
        <rFont val="Calibri"/>
        <family val="2"/>
        <scheme val="minor"/>
      </rPr>
      <t xml:space="preserve"> </t>
    </r>
    <r>
      <rPr>
        <b/>
        <sz val="12"/>
        <color rgb="FF000000"/>
        <rFont val="Sylfaen"/>
        <family val="1"/>
      </rPr>
      <t>ხაფთანის</t>
    </r>
    <r>
      <rPr>
        <b/>
        <sz val="12"/>
        <color rgb="FF000000"/>
        <rFont val="Calibri"/>
        <family val="2"/>
        <scheme val="minor"/>
      </rPr>
      <t xml:space="preserve"> </t>
    </r>
    <r>
      <rPr>
        <b/>
        <sz val="12"/>
        <color rgb="FF000000"/>
        <rFont val="Sylfaen"/>
        <family val="1"/>
      </rPr>
      <t>ქუჩის</t>
    </r>
    <r>
      <rPr>
        <b/>
        <sz val="12"/>
        <color rgb="FF000000"/>
        <rFont val="Calibri"/>
        <family val="2"/>
        <scheme val="minor"/>
      </rPr>
      <t xml:space="preserve"> </t>
    </r>
    <r>
      <rPr>
        <b/>
        <sz val="12"/>
        <color rgb="FF000000"/>
        <rFont val="Sylfaen"/>
        <family val="1"/>
      </rPr>
      <t>რეაბილიტაცია, ბეთლემის</t>
    </r>
    <r>
      <rPr>
        <b/>
        <sz val="12"/>
        <color rgb="FF000000"/>
        <rFont val="Calibri"/>
        <family val="2"/>
        <scheme val="minor"/>
      </rPr>
      <t xml:space="preserve">  </t>
    </r>
    <r>
      <rPr>
        <b/>
        <sz val="12"/>
        <color rgb="FF000000"/>
        <rFont val="Sylfaen"/>
        <family val="1"/>
      </rPr>
      <t>ჩიხის</t>
    </r>
    <r>
      <rPr>
        <b/>
        <sz val="12"/>
        <color rgb="FF000000"/>
        <rFont val="Calibri"/>
        <family val="2"/>
        <scheme val="minor"/>
      </rPr>
      <t xml:space="preserve"> </t>
    </r>
    <r>
      <rPr>
        <b/>
        <sz val="12"/>
        <color rgb="FF000000"/>
        <rFont val="Sylfaen"/>
        <family val="1"/>
      </rPr>
      <t>რეაბილიტაცია, დ</t>
    </r>
    <r>
      <rPr>
        <b/>
        <sz val="12"/>
        <color rgb="FF000000"/>
        <rFont val="Calibri"/>
        <family val="2"/>
        <scheme val="minor"/>
      </rPr>
      <t xml:space="preserve">. </t>
    </r>
    <r>
      <rPr>
        <b/>
        <sz val="12"/>
        <color rgb="FF000000"/>
        <rFont val="Sylfaen"/>
        <family val="1"/>
      </rPr>
      <t>აღმაშენებლის</t>
    </r>
    <r>
      <rPr>
        <b/>
        <sz val="12"/>
        <color rgb="FF000000"/>
        <rFont val="Calibri"/>
        <family val="2"/>
        <scheme val="minor"/>
      </rPr>
      <t xml:space="preserve"> </t>
    </r>
    <r>
      <rPr>
        <b/>
        <sz val="12"/>
        <color rgb="FF000000"/>
        <rFont val="Sylfaen"/>
        <family val="1"/>
      </rPr>
      <t>ჩიხის</t>
    </r>
    <r>
      <rPr>
        <b/>
        <sz val="12"/>
        <color rgb="FF000000"/>
        <rFont val="Calibri"/>
        <family val="2"/>
        <scheme val="minor"/>
      </rPr>
      <t xml:space="preserve"> </t>
    </r>
    <r>
      <rPr>
        <b/>
        <sz val="12"/>
        <color rgb="FF000000"/>
        <rFont val="Sylfaen"/>
        <family val="1"/>
      </rPr>
      <t>რეაბილიტაცია,ილიკო</t>
    </r>
    <r>
      <rPr>
        <b/>
        <sz val="12"/>
        <color rgb="FF000000"/>
        <rFont val="Calibri"/>
        <family val="2"/>
        <scheme val="minor"/>
      </rPr>
      <t xml:space="preserve"> </t>
    </r>
    <r>
      <rPr>
        <b/>
        <sz val="12"/>
        <color rgb="FF000000"/>
        <rFont val="Sylfaen"/>
        <family val="1"/>
      </rPr>
      <t>გაბლიანის</t>
    </r>
    <r>
      <rPr>
        <b/>
        <sz val="12"/>
        <color rgb="FF000000"/>
        <rFont val="Calibri"/>
        <family val="2"/>
        <scheme val="minor"/>
      </rPr>
      <t xml:space="preserve"> </t>
    </r>
    <r>
      <rPr>
        <b/>
        <sz val="12"/>
        <color rgb="FF000000"/>
        <rFont val="Sylfaen"/>
        <family val="1"/>
      </rPr>
      <t>ქუჩის</t>
    </r>
    <r>
      <rPr>
        <b/>
        <sz val="12"/>
        <color rgb="FF000000"/>
        <rFont val="Calibri"/>
        <family val="2"/>
        <scheme val="minor"/>
      </rPr>
      <t xml:space="preserve"> </t>
    </r>
    <r>
      <rPr>
        <b/>
        <sz val="12"/>
        <color rgb="FF000000"/>
        <rFont val="Sylfaen"/>
        <family val="1"/>
      </rPr>
      <t>მონაკვეთის</t>
    </r>
    <r>
      <rPr>
        <b/>
        <sz val="12"/>
        <color rgb="FF000000"/>
        <rFont val="Calibri"/>
        <family val="2"/>
        <scheme val="minor"/>
      </rPr>
      <t xml:space="preserve"> </t>
    </r>
    <r>
      <rPr>
        <b/>
        <sz val="12"/>
        <color rgb="FF000000"/>
        <rFont val="Sylfaen"/>
        <family val="1"/>
      </rPr>
      <t>რეაბილიტაცია, ბექნუ</t>
    </r>
    <r>
      <rPr>
        <b/>
        <sz val="12"/>
        <color rgb="FF000000"/>
        <rFont val="Calibri"/>
        <family val="2"/>
        <scheme val="minor"/>
      </rPr>
      <t xml:space="preserve"> </t>
    </r>
    <r>
      <rPr>
        <b/>
        <sz val="12"/>
        <color rgb="FF000000"/>
        <rFont val="Sylfaen"/>
        <family val="1"/>
      </rPr>
      <t>ხერგიანის</t>
    </r>
    <r>
      <rPr>
        <b/>
        <sz val="12"/>
        <color rgb="FF000000"/>
        <rFont val="Calibri"/>
        <family val="2"/>
        <scheme val="minor"/>
      </rPr>
      <t xml:space="preserve"> </t>
    </r>
    <r>
      <rPr>
        <b/>
        <sz val="12"/>
        <color rgb="FF000000"/>
        <rFont val="Sylfaen"/>
        <family val="1"/>
      </rPr>
      <t>ქუჩის</t>
    </r>
    <r>
      <rPr>
        <b/>
        <sz val="12"/>
        <color rgb="FF000000"/>
        <rFont val="Calibri"/>
        <family val="2"/>
        <scheme val="minor"/>
      </rPr>
      <t xml:space="preserve"> </t>
    </r>
    <r>
      <rPr>
        <b/>
        <sz val="12"/>
        <color rgb="FF000000"/>
        <rFont val="Sylfaen"/>
        <family val="1"/>
      </rPr>
      <t>რეაბილიტაცია, დაბა</t>
    </r>
    <r>
      <rPr>
        <b/>
        <sz val="12"/>
        <color rgb="FF000000"/>
        <rFont val="Calibri"/>
        <family val="2"/>
        <scheme val="minor"/>
      </rPr>
      <t xml:space="preserve"> </t>
    </r>
    <r>
      <rPr>
        <b/>
        <sz val="12"/>
        <color rgb="FF000000"/>
        <rFont val="Sylfaen"/>
        <family val="1"/>
      </rPr>
      <t>მესტიაში</t>
    </r>
    <r>
      <rPr>
        <b/>
        <sz val="12"/>
        <color rgb="FF000000"/>
        <rFont val="Calibri"/>
        <family val="2"/>
        <scheme val="minor"/>
      </rPr>
      <t xml:space="preserve"> </t>
    </r>
    <r>
      <rPr>
        <b/>
        <sz val="12"/>
        <color rgb="FF000000"/>
        <rFont val="Sylfaen"/>
        <family val="1"/>
      </rPr>
      <t>ერეკლე</t>
    </r>
    <r>
      <rPr>
        <b/>
        <sz val="12"/>
        <color rgb="FF000000"/>
        <rFont val="Calibri"/>
        <family val="2"/>
        <scheme val="minor"/>
      </rPr>
      <t xml:space="preserve"> </t>
    </r>
    <r>
      <rPr>
        <b/>
        <sz val="12"/>
        <color rgb="FF000000"/>
        <rFont val="Sylfaen"/>
        <family val="1"/>
      </rPr>
      <t>ფარჯიანის</t>
    </r>
    <r>
      <rPr>
        <b/>
        <sz val="12"/>
        <color rgb="FF000000"/>
        <rFont val="Calibri"/>
        <family val="2"/>
        <scheme val="minor"/>
      </rPr>
      <t xml:space="preserve"> </t>
    </r>
    <r>
      <rPr>
        <b/>
        <sz val="12"/>
        <color rgb="FF000000"/>
        <rFont val="Sylfaen"/>
        <family val="1"/>
      </rPr>
      <t>პირველი</t>
    </r>
    <r>
      <rPr>
        <b/>
        <sz val="12"/>
        <color rgb="FF000000"/>
        <rFont val="Calibri"/>
        <family val="2"/>
        <scheme val="minor"/>
      </rPr>
      <t xml:space="preserve"> </t>
    </r>
    <r>
      <rPr>
        <b/>
        <sz val="12"/>
        <color rgb="FF000000"/>
        <rFont val="Sylfaen"/>
        <family val="1"/>
      </rPr>
      <t>ჩიხის</t>
    </r>
    <r>
      <rPr>
        <b/>
        <sz val="12"/>
        <color rgb="FF000000"/>
        <rFont val="Calibri"/>
        <family val="2"/>
        <scheme val="minor"/>
      </rPr>
      <t xml:space="preserve"> </t>
    </r>
    <r>
      <rPr>
        <b/>
        <sz val="12"/>
        <color rgb="FF000000"/>
        <rFont val="Sylfaen"/>
        <family val="1"/>
      </rPr>
      <t>რეაბილიტაცია (10 ქუჩა)</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</si>
</sst>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 _L_a_r_i_-;\-* #,##0.00\ _L_a_r_i_-;_-* &quot;-&quot;??\ _L_a_r_i_-;_-@_-"/>
    <numFmt numFmtId="165" formatCode="_-* #,##0.00\ _ლ_ა_რ_ი_-;\-* #,##0.00\ _ლ_ა_რ_ი_-;_-* &quot;-&quot;??\ _ლ_ა_რ_ი_-;_-@_-"/>
    <numFmt numFmtId="166" formatCode="_(* #,##0_);_(* \(#,##0\);_(* &quot;-&quot;??_);_(@_)"/>
    <numFmt numFmtId="167" formatCode="#,##0.0"/>
    <numFmt numFmtId="168" formatCode="_-* #,##0.00\ _₽_-;\-* #,##0.00\ _₽_-;_-* &quot;-&quot;??\ _₽_-;_-@_-"/>
    <numFmt numFmtId="169" formatCode="_-* #,##0\ _G_E_L_-;\-* #,##0\ _G_E_L_-;_-* &quot;-&quot;??\ _G_E_L_-;_-@_-"/>
  </numFmts>
  <fonts count="126">
    <font>
      <sz val="11"/>
      <color theme="1"/>
      <name val="Calibri"/>
      <family val="2"/>
      <scheme val="minor"/>
    </font>
    <font>
      <sz val="11"/>
      <color theme="1"/>
      <name val="Calibri"/>
      <family val="2"/>
      <scheme val="minor"/>
    </font>
    <font>
      <sz val="10"/>
      <color rgb="FF000000"/>
      <name val="Sylfaen"/>
      <family val="1"/>
    </font>
    <font>
      <sz val="10"/>
      <color theme="1"/>
      <name val="Sylfaen"/>
      <family val="1"/>
    </font>
    <font>
      <sz val="10"/>
      <color theme="1"/>
      <name val="Calibri"/>
      <family val="2"/>
      <scheme val="minor"/>
    </font>
    <font>
      <b/>
      <sz val="12"/>
      <color rgb="FF000000"/>
      <name val="Sylfaen"/>
      <family val="1"/>
    </font>
    <font>
      <sz val="10"/>
      <color indexed="8"/>
      <name val="Sylfaen"/>
      <family val="1"/>
    </font>
    <font>
      <sz val="11"/>
      <color theme="1"/>
      <name val="Calibri"/>
      <family val="2"/>
      <charset val="204"/>
      <scheme val="minor"/>
    </font>
    <font>
      <sz val="10"/>
      <color theme="1"/>
      <name val="Calibri"/>
      <family val="2"/>
      <charset val="204"/>
      <scheme val="minor"/>
    </font>
    <font>
      <sz val="10"/>
      <color rgb="FF000000"/>
      <name val="Calibri"/>
      <family val="2"/>
      <scheme val="minor"/>
    </font>
    <font>
      <b/>
      <sz val="10"/>
      <color rgb="FF000000"/>
      <name val="Sylfaen"/>
      <family val="1"/>
    </font>
    <font>
      <sz val="11"/>
      <color rgb="FF000000"/>
      <name val="Calibri"/>
      <family val="2"/>
    </font>
    <font>
      <b/>
      <sz val="11"/>
      <color rgb="FF000000"/>
      <name val="Calibri"/>
      <family val="2"/>
      <scheme val="minor"/>
    </font>
    <font>
      <sz val="10"/>
      <color theme="1"/>
      <name val="Sylfaen"/>
      <family val="1"/>
      <charset val="204"/>
    </font>
    <font>
      <sz val="12"/>
      <color rgb="FF000000"/>
      <name val="Calibri"/>
      <family val="2"/>
    </font>
    <font>
      <sz val="12"/>
      <name val="Calibri"/>
      <family val="2"/>
      <scheme val="minor"/>
    </font>
    <font>
      <sz val="12"/>
      <color theme="1"/>
      <name val="Calibri"/>
      <family val="2"/>
      <scheme val="minor"/>
    </font>
    <font>
      <sz val="11"/>
      <name val="Sylfaen"/>
      <family val="1"/>
    </font>
    <font>
      <sz val="11"/>
      <name val="Calibri"/>
      <family val="2"/>
      <scheme val="minor"/>
    </font>
    <font>
      <b/>
      <sz val="10"/>
      <color indexed="8"/>
      <name val="Sylfaen"/>
      <family val="1"/>
      <charset val="204"/>
    </font>
    <font>
      <b/>
      <sz val="14"/>
      <color rgb="FF000000"/>
      <name val="Calibri"/>
      <family val="2"/>
      <scheme val="minor"/>
    </font>
    <font>
      <b/>
      <sz val="14"/>
      <color rgb="FF000000"/>
      <name val="Calibri"/>
      <family val="2"/>
      <charset val="204"/>
      <scheme val="minor"/>
    </font>
    <font>
      <sz val="10"/>
      <color rgb="FF000000"/>
      <name val="Sylfaen"/>
      <family val="1"/>
      <charset val="204"/>
    </font>
    <font>
      <b/>
      <sz val="10"/>
      <color theme="1"/>
      <name val="Sylfaen"/>
      <family val="1"/>
      <charset val="204"/>
    </font>
    <font>
      <b/>
      <sz val="10"/>
      <color theme="1"/>
      <name val="Sylfaen"/>
      <family val="1"/>
    </font>
    <font>
      <sz val="11"/>
      <name val="Sylfaen"/>
      <family val="1"/>
      <charset val="204"/>
    </font>
    <font>
      <sz val="11"/>
      <color rgb="FF000000"/>
      <name val="AcadNusx"/>
    </font>
    <font>
      <sz val="11"/>
      <color rgb="FF000000"/>
      <name val="Sylfaen"/>
      <family val="1"/>
    </font>
    <font>
      <sz val="11"/>
      <color theme="1"/>
      <name val="Sylfaen"/>
      <family val="1"/>
      <charset val="204"/>
    </font>
    <font>
      <sz val="9"/>
      <color rgb="FF000000"/>
      <name val="Sylfaen"/>
      <family val="1"/>
    </font>
    <font>
      <sz val="9"/>
      <color theme="1"/>
      <name val="Sylfaen"/>
      <family val="1"/>
    </font>
    <font>
      <b/>
      <sz val="14"/>
      <color rgb="FF000000"/>
      <name val="Sylfaen"/>
      <family val="1"/>
    </font>
    <font>
      <sz val="11"/>
      <color indexed="8"/>
      <name val="Sylfaen"/>
      <family val="1"/>
    </font>
    <font>
      <sz val="11"/>
      <color indexed="8"/>
      <name val="Sylfaen"/>
      <family val="1"/>
      <charset val="204"/>
    </font>
    <font>
      <b/>
      <sz val="11"/>
      <color indexed="8"/>
      <name val="Sylfaen"/>
      <family val="1"/>
    </font>
    <font>
      <sz val="11"/>
      <color theme="1"/>
      <name val="Sylfaen"/>
      <family val="1"/>
    </font>
    <font>
      <sz val="11"/>
      <color indexed="8"/>
      <name val="Calibri"/>
      <family val="2"/>
    </font>
    <font>
      <b/>
      <sz val="11"/>
      <color indexed="8"/>
      <name val="Calibri"/>
      <family val="2"/>
    </font>
    <font>
      <sz val="11"/>
      <color rgb="FF000000"/>
      <name val="Calibri"/>
      <family val="2"/>
      <scheme val="minor"/>
    </font>
    <font>
      <sz val="12"/>
      <color rgb="FF000000"/>
      <name val="Calibri"/>
      <family val="2"/>
      <scheme val="minor"/>
    </font>
    <font>
      <sz val="16"/>
      <color rgb="FF000000"/>
      <name val="Calibri"/>
      <family val="2"/>
      <scheme val="minor"/>
    </font>
    <font>
      <sz val="11"/>
      <color theme="1"/>
      <name val="Calibri"/>
      <family val="1"/>
      <charset val="204"/>
      <scheme val="minor"/>
    </font>
    <font>
      <sz val="11"/>
      <color rgb="FF000000"/>
      <name val="Calibri"/>
      <family val="1"/>
      <scheme val="minor"/>
    </font>
    <font>
      <sz val="8"/>
      <color rgb="FF000000"/>
      <name val="Calibri"/>
      <family val="2"/>
      <scheme val="minor"/>
    </font>
    <font>
      <sz val="11"/>
      <color theme="1"/>
      <name val="Calibri"/>
      <family val="2"/>
    </font>
    <font>
      <b/>
      <sz val="11"/>
      <color rgb="FF000000"/>
      <name val="Calibri"/>
      <family val="2"/>
      <charset val="204"/>
      <scheme val="minor"/>
    </font>
    <font>
      <b/>
      <sz val="14"/>
      <color theme="1"/>
      <name val="Calibri"/>
      <family val="2"/>
      <scheme val="minor"/>
    </font>
    <font>
      <sz val="11"/>
      <color theme="1"/>
      <name val="Body Font"/>
      <family val="2"/>
      <charset val="1"/>
    </font>
    <font>
      <sz val="11"/>
      <color theme="1"/>
      <name val="Calibri"/>
      <family val="2"/>
      <charset val="1"/>
      <scheme val="minor"/>
    </font>
    <font>
      <sz val="11"/>
      <color rgb="FF000000"/>
      <name val="Calibri"/>
      <family val="2"/>
      <charset val="1"/>
      <scheme val="minor"/>
    </font>
    <font>
      <sz val="11"/>
      <name val="Merriweather"/>
    </font>
    <font>
      <sz val="11"/>
      <color theme="1"/>
      <name val="Calibri Light"/>
      <family val="1"/>
      <scheme val="major"/>
    </font>
    <font>
      <sz val="11"/>
      <color theme="1"/>
      <name val="Calibri"/>
      <family val="1"/>
      <scheme val="minor"/>
    </font>
    <font>
      <sz val="14"/>
      <color rgb="FF000000"/>
      <name val="Calibri"/>
      <family val="2"/>
      <charset val="204"/>
      <scheme val="minor"/>
    </font>
    <font>
      <b/>
      <sz val="14"/>
      <color theme="1"/>
      <name val="Calibri"/>
      <family val="2"/>
      <charset val="204"/>
      <scheme val="minor"/>
    </font>
    <font>
      <sz val="11"/>
      <color theme="1"/>
      <name val="Merriweather"/>
    </font>
    <font>
      <sz val="9.9"/>
      <color theme="1"/>
      <name val="Merriweather"/>
    </font>
    <font>
      <b/>
      <sz val="9"/>
      <color indexed="81"/>
      <name val="Tahoma"/>
      <family val="2"/>
      <charset val="204"/>
    </font>
    <font>
      <sz val="10"/>
      <color indexed="8"/>
      <name val="Calibri"/>
      <family val="2"/>
    </font>
    <font>
      <b/>
      <sz val="10"/>
      <color indexed="8"/>
      <name val="Sylfaen"/>
      <family val="1"/>
    </font>
    <font>
      <b/>
      <sz val="10"/>
      <color indexed="8"/>
      <name val="Times New Roman"/>
      <family val="1"/>
    </font>
    <font>
      <sz val="8"/>
      <color theme="1"/>
      <name val="Sylfaen"/>
      <family val="1"/>
      <charset val="204"/>
    </font>
    <font>
      <sz val="12"/>
      <color theme="1"/>
      <name val="Sylfaen"/>
      <family val="1"/>
      <charset val="204"/>
    </font>
    <font>
      <sz val="9"/>
      <color theme="1"/>
      <name val="Sylfaen"/>
      <family val="1"/>
      <charset val="204"/>
    </font>
    <font>
      <b/>
      <sz val="9"/>
      <color indexed="8"/>
      <name val="Sylfaen"/>
      <family val="1"/>
      <charset val="204"/>
    </font>
    <font>
      <sz val="11"/>
      <color rgb="FF000000"/>
      <name val="Sylfaen"/>
      <family val="1"/>
      <charset val="204"/>
    </font>
    <font>
      <b/>
      <sz val="12"/>
      <color theme="1"/>
      <name val="Sylfaen"/>
      <family val="1"/>
      <charset val="204"/>
    </font>
    <font>
      <sz val="12"/>
      <color theme="1"/>
      <name val="Sylfaen"/>
      <family val="1"/>
    </font>
    <font>
      <b/>
      <sz val="11"/>
      <color theme="1"/>
      <name val="Sylfaen"/>
      <family val="1"/>
    </font>
    <font>
      <b/>
      <sz val="9"/>
      <color theme="1"/>
      <name val="Sylfaen"/>
      <family val="1"/>
    </font>
    <font>
      <sz val="12"/>
      <color rgb="FF000000"/>
      <name val="AcadNusx"/>
    </font>
    <font>
      <sz val="12"/>
      <color rgb="FF000000"/>
      <name val="Sylfaen"/>
      <family val="1"/>
    </font>
    <font>
      <sz val="12"/>
      <color theme="1"/>
      <name val="Calibri"/>
      <family val="2"/>
      <charset val="204"/>
      <scheme val="minor"/>
    </font>
    <font>
      <sz val="12"/>
      <color indexed="8"/>
      <name val="Sylfaen"/>
      <family val="1"/>
    </font>
    <font>
      <sz val="12"/>
      <color indexed="8"/>
      <name val="Sylfaen"/>
      <family val="1"/>
      <charset val="204"/>
    </font>
    <font>
      <sz val="12"/>
      <color rgb="FFFF0000"/>
      <name val="Calibri"/>
      <family val="2"/>
      <scheme val="minor"/>
    </font>
    <font>
      <sz val="13"/>
      <color rgb="FFFF0000"/>
      <name val="Calibri"/>
      <family val="2"/>
    </font>
    <font>
      <sz val="13"/>
      <color rgb="FF000000"/>
      <name val="Calibri"/>
      <family val="2"/>
    </font>
    <font>
      <sz val="12"/>
      <name val="Sylfaen"/>
      <family val="1"/>
    </font>
    <font>
      <b/>
      <sz val="12"/>
      <color indexed="8"/>
      <name val="Sylfaen"/>
      <family val="1"/>
      <charset val="204"/>
    </font>
    <font>
      <b/>
      <sz val="12"/>
      <color theme="1"/>
      <name val="Calibri"/>
      <family val="2"/>
      <charset val="204"/>
      <scheme val="minor"/>
    </font>
    <font>
      <sz val="12"/>
      <color theme="1"/>
      <name val="Calibri"/>
      <family val="1"/>
      <charset val="204"/>
      <scheme val="minor"/>
    </font>
    <font>
      <sz val="12"/>
      <color theme="1"/>
      <name val="Merriweather"/>
    </font>
    <font>
      <b/>
      <sz val="12"/>
      <color rgb="FF000000"/>
      <name val="Calibri"/>
      <family val="2"/>
      <scheme val="minor"/>
    </font>
    <font>
      <b/>
      <sz val="12"/>
      <color rgb="FF000000"/>
      <name val="Calibri"/>
      <family val="2"/>
      <charset val="204"/>
      <scheme val="minor"/>
    </font>
    <font>
      <b/>
      <sz val="12"/>
      <name val="Calibri"/>
      <family val="2"/>
      <charset val="204"/>
      <scheme val="minor"/>
    </font>
    <font>
      <sz val="9"/>
      <name val="Calibri"/>
      <family val="2"/>
      <scheme val="minor"/>
    </font>
    <font>
      <sz val="9"/>
      <color rgb="FF000000"/>
      <name val="Calibri"/>
      <family val="2"/>
      <charset val="204"/>
    </font>
    <font>
      <sz val="9"/>
      <name val="Sylfaen"/>
      <family val="1"/>
      <charset val="204"/>
    </font>
    <font>
      <sz val="9"/>
      <name val="Calibri"/>
      <family val="2"/>
      <charset val="204"/>
      <scheme val="minor"/>
    </font>
    <font>
      <sz val="9"/>
      <color rgb="FF000000"/>
      <name val="AcadNusx"/>
    </font>
    <font>
      <sz val="9"/>
      <name val="Sylfaen"/>
      <family val="1"/>
    </font>
    <font>
      <sz val="9"/>
      <color rgb="FF000000"/>
      <name val="Calibri"/>
      <family val="2"/>
    </font>
    <font>
      <sz val="10"/>
      <name val="Calibri"/>
      <family val="2"/>
      <scheme val="minor"/>
    </font>
    <font>
      <sz val="9"/>
      <color theme="1"/>
      <name val="Calibri"/>
      <family val="2"/>
      <scheme val="minor"/>
    </font>
    <font>
      <b/>
      <sz val="11"/>
      <color theme="1"/>
      <name val="Calibri"/>
      <family val="2"/>
      <scheme val="minor"/>
    </font>
    <font>
      <sz val="10"/>
      <color indexed="8"/>
      <name val="Sylfaen"/>
      <family val="1"/>
      <charset val="204"/>
    </font>
    <font>
      <sz val="10"/>
      <color rgb="FF000000"/>
      <name val="Calibri"/>
      <family val="2"/>
      <charset val="204"/>
    </font>
    <font>
      <b/>
      <sz val="11"/>
      <color theme="1"/>
      <name val="Calibri"/>
      <family val="2"/>
      <charset val="204"/>
      <scheme val="minor"/>
    </font>
    <font>
      <b/>
      <sz val="10"/>
      <color rgb="FF000000"/>
      <name val="Calibri"/>
      <family val="2"/>
      <charset val="204"/>
      <scheme val="minor"/>
    </font>
    <font>
      <sz val="10"/>
      <color rgb="FF000000"/>
      <name val="Calibri"/>
      <family val="2"/>
      <charset val="204"/>
      <scheme val="minor"/>
    </font>
    <font>
      <sz val="11"/>
      <color rgb="FF000000"/>
      <name val="Calibri"/>
      <family val="2"/>
      <charset val="204"/>
    </font>
    <font>
      <b/>
      <sz val="11"/>
      <color indexed="8"/>
      <name val="Sylfaen"/>
      <family val="1"/>
      <charset val="204"/>
    </font>
    <font>
      <b/>
      <sz val="10"/>
      <color rgb="FF000000"/>
      <name val="Sylfaen"/>
      <family val="1"/>
      <charset val="204"/>
    </font>
    <font>
      <sz val="10"/>
      <color rgb="FF333333"/>
      <name val="Sylfaen"/>
      <family val="1"/>
      <charset val="204"/>
    </font>
    <font>
      <b/>
      <sz val="10"/>
      <name val="Sylfaen"/>
      <family val="1"/>
      <charset val="204"/>
    </font>
    <font>
      <sz val="10"/>
      <name val="Sylfaen"/>
      <family val="1"/>
      <charset val="204"/>
    </font>
    <font>
      <sz val="11"/>
      <name val="Calibri"/>
      <family val="2"/>
      <charset val="204"/>
      <scheme val="minor"/>
    </font>
    <font>
      <sz val="10"/>
      <color rgb="FF000000"/>
      <name val="AcadNusx"/>
    </font>
    <font>
      <sz val="10"/>
      <name val="Sylfaen"/>
      <family val="1"/>
    </font>
    <font>
      <b/>
      <sz val="10"/>
      <name val="Sylfaen"/>
      <family val="1"/>
    </font>
    <font>
      <sz val="10"/>
      <color rgb="FF000000"/>
      <name val="Calibri"/>
      <family val="2"/>
    </font>
    <font>
      <sz val="10"/>
      <color rgb="FF000000"/>
      <name val="Merriweather"/>
    </font>
    <font>
      <b/>
      <sz val="14"/>
      <color indexed="8"/>
      <name val="Sylfaen"/>
      <family val="1"/>
      <charset val="204"/>
    </font>
    <font>
      <b/>
      <sz val="12"/>
      <color rgb="FF000000"/>
      <name val="Calibri"/>
      <family val="1"/>
      <scheme val="minor"/>
    </font>
    <font>
      <sz val="9"/>
      <color rgb="FF000000"/>
      <name val="Sylfaen"/>
      <family val="1"/>
      <charset val="204"/>
    </font>
    <font>
      <b/>
      <sz val="14"/>
      <color rgb="FF000000"/>
      <name val="Sylfaen"/>
      <family val="1"/>
      <charset val="204"/>
    </font>
    <font>
      <sz val="12"/>
      <color indexed="8"/>
      <name val="Calibri"/>
      <family val="2"/>
    </font>
    <font>
      <sz val="8"/>
      <color indexed="8"/>
      <name val="Calibri"/>
      <family val="2"/>
    </font>
    <font>
      <b/>
      <sz val="14"/>
      <color theme="1"/>
      <name val="Sylfaen"/>
      <family val="1"/>
      <charset val="204"/>
    </font>
    <font>
      <b/>
      <sz val="14"/>
      <color rgb="FFFF0000"/>
      <name val="Sylfaen"/>
      <family val="1"/>
      <charset val="204"/>
    </font>
    <font>
      <b/>
      <sz val="12"/>
      <color theme="1"/>
      <name val="Sylfaen"/>
      <family val="1"/>
    </font>
    <font>
      <sz val="9"/>
      <color indexed="8"/>
      <name val="Calibri"/>
      <family val="2"/>
    </font>
    <font>
      <b/>
      <sz val="9"/>
      <color rgb="FFFF0000"/>
      <name val="Sylfaen"/>
      <family val="1"/>
      <charset val="204"/>
    </font>
    <font>
      <sz val="10"/>
      <color rgb="FFFF0000"/>
      <name val="Sylfaen"/>
      <family val="1"/>
      <charset val="204"/>
    </font>
    <font>
      <sz val="12"/>
      <name val="Sylfaen"/>
      <family val="1"/>
      <charset val="204"/>
    </font>
  </fonts>
  <fills count="28">
    <fill>
      <patternFill patternType="none"/>
    </fill>
    <fill>
      <patternFill patternType="gray125"/>
    </fill>
    <fill>
      <patternFill patternType="solid">
        <fgColor theme="5" tint="0.79998168889431442"/>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theme="0"/>
        <bgColor indexed="64"/>
      </patternFill>
    </fill>
    <fill>
      <patternFill patternType="solid">
        <fgColor rgb="FFF5E7E7"/>
        <bgColor indexed="64"/>
      </patternFill>
    </fill>
    <fill>
      <patternFill patternType="solid">
        <fgColor theme="7" tint="0.39997558519241921"/>
        <bgColor indexed="64"/>
      </patternFill>
    </fill>
    <fill>
      <patternFill patternType="solid">
        <fgColor rgb="FFFFFF00"/>
        <bgColor indexed="64"/>
      </patternFill>
    </fill>
    <fill>
      <patternFill patternType="solid">
        <fgColor rgb="FFFFFFFF"/>
        <bgColor rgb="FFFFFFFF"/>
      </patternFill>
    </fill>
    <fill>
      <patternFill patternType="solid">
        <fgColor theme="9" tint="0.39997558519241921"/>
        <bgColor indexed="64"/>
      </patternFill>
    </fill>
    <fill>
      <patternFill patternType="solid">
        <fgColor indexed="47"/>
        <bgColor indexed="64"/>
      </patternFill>
    </fill>
    <fill>
      <patternFill patternType="solid">
        <fgColor rgb="FFC00000"/>
        <bgColor indexed="64"/>
      </patternFill>
    </fill>
    <fill>
      <patternFill patternType="solid">
        <fgColor theme="4" tint="0.79998168889431442"/>
        <bgColor indexed="64"/>
      </patternFill>
    </fill>
    <fill>
      <patternFill patternType="solid">
        <fgColor theme="0"/>
        <bgColor rgb="FFFFFFFF"/>
      </patternFill>
    </fill>
    <fill>
      <patternFill patternType="solid">
        <fgColor theme="4" tint="0.39997558519241921"/>
        <bgColor indexed="64"/>
      </patternFill>
    </fill>
    <fill>
      <patternFill patternType="solid">
        <fgColor theme="9" tint="0.39997558519241921"/>
        <bgColor rgb="FFFFFFFF"/>
      </patternFill>
    </fill>
    <fill>
      <patternFill patternType="solid">
        <fgColor theme="9" tint="0.59999389629810485"/>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7" tint="0.59999389629810485"/>
        <bgColor rgb="FFFFFFFF"/>
      </patternFill>
    </fill>
    <fill>
      <patternFill patternType="solid">
        <fgColor theme="3" tint="0.79998168889431442"/>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auto="1"/>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auto="1"/>
      </right>
      <top style="thin">
        <color auto="1"/>
      </top>
      <bottom/>
      <diagonal/>
    </border>
    <border>
      <left/>
      <right style="thin">
        <color rgb="FF000000"/>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rgb="FF000000"/>
      </right>
      <top/>
      <bottom style="thin">
        <color rgb="FF000000"/>
      </bottom>
      <diagonal/>
    </border>
  </borders>
  <cellStyleXfs count="11">
    <xf numFmtId="0" fontId="0" fillId="0" borderId="0"/>
    <xf numFmtId="0" fontId="7" fillId="0" borderId="0"/>
    <xf numFmtId="0" fontId="11" fillId="0" borderId="0"/>
    <xf numFmtId="43" fontId="1" fillId="0" borderId="0" applyFont="0" applyFill="0" applyBorder="0" applyAlignment="0" applyProtection="0"/>
    <xf numFmtId="168" fontId="1" fillId="0" borderId="0" applyFont="0" applyFill="0" applyBorder="0" applyAlignment="0" applyProtection="0"/>
    <xf numFmtId="0" fontId="47" fillId="0" borderId="0"/>
    <xf numFmtId="0" fontId="7" fillId="0" borderId="0"/>
    <xf numFmtId="9" fontId="36" fillId="0" borderId="0" applyFont="0" applyFill="0" applyBorder="0" applyAlignment="0" applyProtection="0"/>
    <xf numFmtId="43" fontId="36" fillId="0" borderId="0" applyFont="0" applyFill="0" applyBorder="0" applyAlignment="0" applyProtection="0"/>
    <xf numFmtId="0" fontId="36" fillId="0" borderId="0"/>
    <xf numFmtId="43" fontId="1" fillId="0" borderId="0" applyFont="0" applyFill="0" applyBorder="0" applyAlignment="0" applyProtection="0"/>
  </cellStyleXfs>
  <cellXfs count="1360">
    <xf numFmtId="0" fontId="0" fillId="0" borderId="0" xfId="0"/>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8" borderId="1" xfId="0" applyFont="1" applyFill="1" applyBorder="1" applyAlignment="1">
      <alignment horizontal="left" vertical="top" wrapText="1"/>
    </xf>
    <xf numFmtId="3" fontId="14"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top" wrapText="1"/>
    </xf>
    <xf numFmtId="0" fontId="2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2" fillId="0" borderId="1" xfId="0" applyFont="1" applyBorder="1" applyAlignment="1">
      <alignment vertical="center" wrapText="1"/>
    </xf>
    <xf numFmtId="49" fontId="22" fillId="0" borderId="1" xfId="0" applyNumberFormat="1" applyFont="1" applyBorder="1" applyAlignment="1">
      <alignment horizontal="right" vertical="top" wrapText="1"/>
    </xf>
    <xf numFmtId="0" fontId="13" fillId="0" borderId="1" xfId="0" applyFont="1" applyBorder="1"/>
    <xf numFmtId="0" fontId="13" fillId="8" borderId="1" xfId="0" applyFont="1" applyFill="1" applyBorder="1"/>
    <xf numFmtId="0" fontId="13" fillId="8" borderId="1" xfId="0" applyFont="1" applyFill="1" applyBorder="1" applyAlignment="1">
      <alignment horizontal="center" vertical="center" wrapText="1"/>
    </xf>
    <xf numFmtId="0" fontId="27" fillId="9" borderId="1" xfId="0" applyFont="1" applyFill="1" applyBorder="1" applyAlignment="1">
      <alignment horizontal="center" vertical="center" textRotation="90" wrapText="1"/>
    </xf>
    <xf numFmtId="0" fontId="27" fillId="11" borderId="1" xfId="0" applyFont="1" applyFill="1" applyBorder="1" applyAlignment="1">
      <alignment horizontal="center" vertical="center" textRotation="90" wrapText="1"/>
    </xf>
    <xf numFmtId="0" fontId="27" fillId="3" borderId="1" xfId="0" applyFont="1" applyFill="1" applyBorder="1" applyAlignment="1">
      <alignment horizontal="center" vertical="center" textRotation="90" wrapText="1"/>
    </xf>
    <xf numFmtId="0" fontId="27" fillId="4" borderId="1" xfId="0" applyFont="1" applyFill="1" applyBorder="1" applyAlignment="1">
      <alignment horizontal="center" vertical="center" textRotation="90" wrapText="1"/>
    </xf>
    <xf numFmtId="0" fontId="27" fillId="5" borderId="1" xfId="0" applyFont="1" applyFill="1" applyBorder="1" applyAlignment="1">
      <alignment horizontal="center" vertical="center" textRotation="90" wrapText="1"/>
    </xf>
    <xf numFmtId="0" fontId="27" fillId="6" borderId="1" xfId="0" applyFont="1" applyFill="1" applyBorder="1" applyAlignment="1">
      <alignment horizontal="center" vertical="center" textRotation="90" wrapText="1"/>
    </xf>
    <xf numFmtId="0" fontId="27" fillId="7" borderId="1" xfId="0" applyFont="1" applyFill="1" applyBorder="1" applyAlignment="1">
      <alignment horizontal="center" vertical="center" textRotation="90"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30" fillId="11"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30" fillId="8" borderId="1"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30" fillId="6" borderId="1" xfId="0" applyFont="1" applyFill="1" applyBorder="1" applyAlignment="1">
      <alignment horizontal="center" vertical="center" wrapText="1"/>
    </xf>
    <xf numFmtId="0" fontId="30" fillId="7" borderId="1" xfId="0" applyFont="1" applyFill="1" applyBorder="1" applyAlignment="1">
      <alignment horizontal="center" vertical="center" wrapText="1"/>
    </xf>
    <xf numFmtId="0" fontId="32" fillId="8" borderId="7" xfId="0" applyFont="1" applyFill="1" applyBorder="1" applyAlignment="1">
      <alignment horizontal="center" vertical="center" wrapText="1"/>
    </xf>
    <xf numFmtId="0" fontId="28" fillId="8"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33" fillId="8" borderId="7" xfId="0" applyFont="1" applyFill="1" applyBorder="1" applyAlignment="1">
      <alignment horizontal="center" vertical="center" wrapText="1"/>
    </xf>
    <xf numFmtId="166" fontId="32" fillId="5" borderId="7" xfId="4" applyNumberFormat="1" applyFont="1" applyFill="1" applyBorder="1" applyAlignment="1">
      <alignment horizontal="center" vertical="center" wrapText="1"/>
    </xf>
    <xf numFmtId="0" fontId="32" fillId="5" borderId="7" xfId="0" applyFont="1" applyFill="1" applyBorder="1" applyAlignment="1">
      <alignment horizontal="center" vertical="center" wrapText="1"/>
    </xf>
    <xf numFmtId="0" fontId="32" fillId="5" borderId="7" xfId="0" applyFont="1" applyFill="1" applyBorder="1" applyAlignment="1">
      <alignment horizontal="center" vertical="center" textRotation="90" wrapText="1"/>
    </xf>
    <xf numFmtId="0" fontId="28" fillId="5" borderId="1" xfId="0" applyFont="1" applyFill="1" applyBorder="1" applyAlignment="1">
      <alignment horizontal="center" vertical="center"/>
    </xf>
    <xf numFmtId="0" fontId="28" fillId="5" borderId="7" xfId="0" applyFont="1" applyFill="1" applyBorder="1" applyAlignment="1">
      <alignment horizontal="center" vertical="center" wrapText="1"/>
    </xf>
    <xf numFmtId="166" fontId="32" fillId="11" borderId="7" xfId="4" applyNumberFormat="1" applyFont="1" applyFill="1" applyBorder="1" applyAlignment="1">
      <alignment horizontal="center" vertical="center" wrapText="1"/>
    </xf>
    <xf numFmtId="0" fontId="32" fillId="5" borderId="1" xfId="0" applyFont="1" applyFill="1" applyBorder="1" applyAlignment="1">
      <alignment horizontal="center" vertical="center" textRotation="90" wrapText="1"/>
    </xf>
    <xf numFmtId="166" fontId="32" fillId="3" borderId="1" xfId="4" applyNumberFormat="1" applyFont="1" applyFill="1" applyBorder="1" applyAlignment="1">
      <alignment horizontal="center" vertical="center" textRotation="90" wrapText="1"/>
    </xf>
    <xf numFmtId="0" fontId="32" fillId="4" borderId="1" xfId="0" applyFont="1" applyFill="1" applyBorder="1" applyAlignment="1">
      <alignment horizontal="center" vertical="center" textRotation="90" wrapText="1"/>
    </xf>
    <xf numFmtId="0" fontId="32" fillId="8" borderId="1" xfId="0" applyFont="1" applyFill="1" applyBorder="1" applyAlignment="1">
      <alignment horizontal="center" vertical="center" textRotation="90" wrapText="1"/>
    </xf>
    <xf numFmtId="0" fontId="32" fillId="8" borderId="7" xfId="0" applyFont="1" applyFill="1" applyBorder="1" applyAlignment="1">
      <alignment horizontal="center" vertical="center" textRotation="90" wrapText="1"/>
    </xf>
    <xf numFmtId="0" fontId="32" fillId="6" borderId="7" xfId="0" applyFont="1" applyFill="1" applyBorder="1" applyAlignment="1">
      <alignment horizontal="center" vertical="center" textRotation="90" wrapText="1"/>
    </xf>
    <xf numFmtId="0" fontId="32" fillId="7" borderId="7" xfId="0" applyFont="1" applyFill="1" applyBorder="1" applyAlignment="1">
      <alignment horizontal="center" vertical="center" textRotation="90" wrapText="1"/>
    </xf>
    <xf numFmtId="0" fontId="32" fillId="5" borderId="1" xfId="0" applyFont="1" applyFill="1" applyBorder="1" applyAlignment="1">
      <alignment horizontal="center" vertical="center" wrapText="1"/>
    </xf>
    <xf numFmtId="0" fontId="32" fillId="8" borderId="1" xfId="0" applyFont="1" applyFill="1" applyBorder="1" applyAlignment="1">
      <alignment horizontal="center" vertical="center" wrapText="1"/>
    </xf>
    <xf numFmtId="0" fontId="34" fillId="5" borderId="7" xfId="0" applyFont="1" applyFill="1" applyBorder="1" applyAlignment="1">
      <alignment horizontal="center" vertical="center" textRotation="90" wrapText="1"/>
    </xf>
    <xf numFmtId="0" fontId="28" fillId="5" borderId="7" xfId="0" applyFont="1" applyFill="1" applyBorder="1" applyAlignment="1">
      <alignment horizontal="center" vertical="center"/>
    </xf>
    <xf numFmtId="166" fontId="32" fillId="3" borderId="7" xfId="4" applyNumberFormat="1" applyFont="1" applyFill="1" applyBorder="1" applyAlignment="1">
      <alignment horizontal="center" vertical="center" wrapText="1"/>
    </xf>
    <xf numFmtId="2" fontId="32" fillId="4" borderId="7" xfId="0" applyNumberFormat="1" applyFont="1" applyFill="1" applyBorder="1" applyAlignment="1">
      <alignment horizontal="center" vertical="center" wrapText="1"/>
    </xf>
    <xf numFmtId="0" fontId="28" fillId="8" borderId="7" xfId="0" applyFont="1" applyFill="1" applyBorder="1" applyAlignment="1">
      <alignment horizontal="center" vertical="center"/>
    </xf>
    <xf numFmtId="2" fontId="32" fillId="8" borderId="7" xfId="0" applyNumberFormat="1" applyFont="1" applyFill="1" applyBorder="1" applyAlignment="1">
      <alignment horizontal="center" vertical="center" wrapText="1"/>
    </xf>
    <xf numFmtId="2" fontId="32" fillId="5" borderId="7" xfId="0" applyNumberFormat="1" applyFont="1" applyFill="1" applyBorder="1" applyAlignment="1">
      <alignment horizontal="center" vertical="center" wrapText="1"/>
    </xf>
    <xf numFmtId="2" fontId="32" fillId="6" borderId="7" xfId="0" applyNumberFormat="1" applyFont="1" applyFill="1" applyBorder="1" applyAlignment="1">
      <alignment horizontal="center" vertical="center" wrapText="1"/>
    </xf>
    <xf numFmtId="2" fontId="32" fillId="7" borderId="7" xfId="0" applyNumberFormat="1" applyFont="1" applyFill="1" applyBorder="1" applyAlignment="1">
      <alignment horizontal="center" vertical="center" wrapText="1"/>
    </xf>
    <xf numFmtId="0" fontId="35" fillId="8" borderId="1" xfId="0" applyFont="1" applyFill="1" applyBorder="1" applyAlignment="1">
      <alignment horizontal="center" vertical="center" wrapText="1"/>
    </xf>
    <xf numFmtId="0" fontId="35" fillId="8" borderId="5" xfId="0" applyFont="1" applyFill="1" applyBorder="1" applyAlignment="1">
      <alignment horizontal="center" vertical="center" wrapText="1"/>
    </xf>
    <xf numFmtId="166" fontId="33" fillId="5" borderId="7" xfId="4" applyNumberFormat="1" applyFont="1" applyFill="1" applyBorder="1" applyAlignment="1">
      <alignment horizontal="center" vertical="center" wrapText="1"/>
    </xf>
    <xf numFmtId="0" fontId="28" fillId="5" borderId="0" xfId="0" applyFont="1" applyFill="1" applyAlignment="1">
      <alignment horizontal="center" vertical="center"/>
    </xf>
    <xf numFmtId="166" fontId="33" fillId="11" borderId="7" xfId="4" applyNumberFormat="1" applyFont="1" applyFill="1" applyBorder="1" applyAlignment="1">
      <alignment horizontal="center" vertical="center" wrapText="1"/>
    </xf>
    <xf numFmtId="166" fontId="33" fillId="3" borderId="7" xfId="4" applyNumberFormat="1" applyFont="1" applyFill="1" applyBorder="1" applyAlignment="1">
      <alignment horizontal="center" vertical="center" wrapText="1"/>
    </xf>
    <xf numFmtId="2" fontId="33" fillId="4" borderId="7" xfId="0" applyNumberFormat="1" applyFont="1" applyFill="1" applyBorder="1" applyAlignment="1">
      <alignment horizontal="center" vertical="center" wrapText="1"/>
    </xf>
    <xf numFmtId="0" fontId="28" fillId="8" borderId="7" xfId="0" applyFont="1" applyFill="1" applyBorder="1" applyAlignment="1">
      <alignment horizontal="center" vertical="center" wrapText="1"/>
    </xf>
    <xf numFmtId="2" fontId="33" fillId="8" borderId="7" xfId="0" applyNumberFormat="1" applyFont="1" applyFill="1" applyBorder="1" applyAlignment="1">
      <alignment horizontal="center" vertical="center" wrapText="1"/>
    </xf>
    <xf numFmtId="2" fontId="33" fillId="5" borderId="7" xfId="0" applyNumberFormat="1" applyFont="1" applyFill="1" applyBorder="1" applyAlignment="1">
      <alignment horizontal="center" vertical="center" wrapText="1"/>
    </xf>
    <xf numFmtId="2" fontId="33" fillId="6" borderId="7" xfId="0" applyNumberFormat="1" applyFont="1" applyFill="1" applyBorder="1" applyAlignment="1">
      <alignment horizontal="center" vertical="center" wrapText="1"/>
    </xf>
    <xf numFmtId="2" fontId="33" fillId="7" borderId="7" xfId="0" applyNumberFormat="1" applyFont="1" applyFill="1" applyBorder="1" applyAlignment="1">
      <alignment horizontal="center" vertical="center" wrapText="1"/>
    </xf>
    <xf numFmtId="0" fontId="34" fillId="5" borderId="2" xfId="0" applyFont="1" applyFill="1" applyBorder="1" applyAlignment="1">
      <alignment horizontal="center" vertical="center" textRotation="90" wrapText="1"/>
    </xf>
    <xf numFmtId="0" fontId="34" fillId="5" borderId="1" xfId="0" applyFont="1" applyFill="1" applyBorder="1" applyAlignment="1">
      <alignment horizontal="center" vertical="center" textRotation="90" wrapText="1"/>
    </xf>
    <xf numFmtId="166" fontId="34" fillId="3" borderId="1" xfId="4" applyNumberFormat="1" applyFont="1" applyFill="1" applyBorder="1" applyAlignment="1">
      <alignment horizontal="center" vertical="center" textRotation="90" wrapText="1"/>
    </xf>
    <xf numFmtId="0" fontId="34" fillId="4" borderId="2" xfId="0" applyFont="1" applyFill="1" applyBorder="1" applyAlignment="1">
      <alignment horizontal="center" vertical="center" textRotation="90" wrapText="1"/>
    </xf>
    <xf numFmtId="0" fontId="34" fillId="8" borderId="2" xfId="0" applyFont="1" applyFill="1" applyBorder="1" applyAlignment="1">
      <alignment horizontal="center" vertical="center" textRotation="90" wrapText="1"/>
    </xf>
    <xf numFmtId="0" fontId="34" fillId="8" borderId="6" xfId="0" applyFont="1" applyFill="1" applyBorder="1" applyAlignment="1">
      <alignment horizontal="center" vertical="center" textRotation="90" wrapText="1"/>
    </xf>
    <xf numFmtId="0" fontId="34" fillId="5" borderId="6" xfId="0" applyFont="1" applyFill="1" applyBorder="1" applyAlignment="1">
      <alignment horizontal="center" vertical="center" textRotation="90" wrapText="1"/>
    </xf>
    <xf numFmtId="0" fontId="34" fillId="6" borderId="6" xfId="0" applyFont="1" applyFill="1" applyBorder="1" applyAlignment="1">
      <alignment horizontal="center" vertical="center" textRotation="90" wrapText="1"/>
    </xf>
    <xf numFmtId="0" fontId="34" fillId="7" borderId="6" xfId="0" applyFont="1" applyFill="1" applyBorder="1" applyAlignment="1">
      <alignment horizontal="center" vertical="center" textRotation="90" wrapText="1"/>
    </xf>
    <xf numFmtId="2" fontId="37" fillId="5" borderId="7" xfId="0" applyNumberFormat="1" applyFont="1" applyFill="1" applyBorder="1" applyAlignment="1">
      <alignment vertical="center" wrapText="1"/>
    </xf>
    <xf numFmtId="0" fontId="38" fillId="8" borderId="1" xfId="0" applyFont="1" applyFill="1" applyBorder="1" applyAlignment="1">
      <alignment horizontal="center" vertical="center" wrapText="1"/>
    </xf>
    <xf numFmtId="166" fontId="39" fillId="5" borderId="1" xfId="4" applyNumberFormat="1" applyFont="1" applyFill="1" applyBorder="1" applyAlignment="1">
      <alignment horizontal="center" vertical="center" wrapText="1"/>
    </xf>
    <xf numFmtId="0" fontId="38" fillId="5" borderId="1" xfId="0" applyFont="1" applyFill="1" applyBorder="1" applyAlignment="1">
      <alignment horizontal="center" vertical="center" wrapText="1"/>
    </xf>
    <xf numFmtId="166" fontId="39" fillId="11" borderId="1" xfId="4" applyNumberFormat="1" applyFont="1" applyFill="1" applyBorder="1" applyAlignment="1">
      <alignment horizontal="center" vertical="center" wrapText="1"/>
    </xf>
    <xf numFmtId="0" fontId="0" fillId="5" borderId="1" xfId="0" applyFont="1" applyFill="1" applyBorder="1" applyAlignment="1">
      <alignment horizontal="center" vertical="center" wrapText="1"/>
    </xf>
    <xf numFmtId="166" fontId="39" fillId="3" borderId="1" xfId="4"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38" fillId="11" borderId="1" xfId="0" applyFont="1" applyFill="1" applyBorder="1" applyAlignment="1">
      <alignment horizontal="center" vertical="center" wrapText="1"/>
    </xf>
    <xf numFmtId="0" fontId="38" fillId="11" borderId="1" xfId="0" applyFont="1" applyFill="1" applyBorder="1" applyAlignment="1">
      <alignment horizontal="center" vertical="top" wrapText="1"/>
    </xf>
    <xf numFmtId="3" fontId="39" fillId="11" borderId="1" xfId="0" applyNumberFormat="1" applyFont="1" applyFill="1" applyBorder="1" applyAlignment="1">
      <alignment horizontal="center" vertical="center" wrapText="1"/>
    </xf>
    <xf numFmtId="166" fontId="9" fillId="11" borderId="1" xfId="4" applyNumberFormat="1" applyFont="1" applyFill="1" applyBorder="1" applyAlignment="1">
      <alignment horizontal="center" vertical="center" wrapText="1"/>
    </xf>
    <xf numFmtId="14" fontId="38" fillId="11" borderId="1" xfId="0" applyNumberFormat="1" applyFont="1" applyFill="1" applyBorder="1" applyAlignment="1">
      <alignment horizontal="center" vertical="center" wrapText="1"/>
    </xf>
    <xf numFmtId="166" fontId="39" fillId="3" borderId="1" xfId="4" applyNumberFormat="1" applyFont="1" applyFill="1" applyBorder="1" applyAlignment="1">
      <alignment horizontal="left" vertical="center" wrapText="1"/>
    </xf>
    <xf numFmtId="166" fontId="38" fillId="11" borderId="1" xfId="0" applyNumberFormat="1" applyFont="1" applyFill="1" applyBorder="1" applyAlignment="1">
      <alignment horizontal="center" vertical="center" wrapText="1"/>
    </xf>
    <xf numFmtId="14" fontId="38" fillId="8" borderId="1" xfId="0" applyNumberFormat="1" applyFont="1" applyFill="1" applyBorder="1" applyAlignment="1">
      <alignment horizontal="center" vertical="center" wrapText="1"/>
    </xf>
    <xf numFmtId="14" fontId="0" fillId="11" borderId="1" xfId="0" applyNumberFormat="1" applyFill="1" applyBorder="1" applyAlignment="1">
      <alignment horizontal="center" vertical="center" wrapText="1"/>
    </xf>
    <xf numFmtId="1" fontId="38" fillId="11" borderId="1" xfId="0" applyNumberFormat="1" applyFont="1" applyFill="1" applyBorder="1" applyAlignment="1">
      <alignment horizontal="center" vertical="center" wrapText="1"/>
    </xf>
    <xf numFmtId="0" fontId="0" fillId="11" borderId="1" xfId="0" applyFill="1" applyBorder="1" applyAlignment="1">
      <alignment horizontal="center" vertical="center" wrapText="1"/>
    </xf>
    <xf numFmtId="3" fontId="39" fillId="4" borderId="1" xfId="0" applyNumberFormat="1" applyFont="1" applyFill="1" applyBorder="1" applyAlignment="1">
      <alignment horizontal="right" vertical="center" wrapText="1"/>
    </xf>
    <xf numFmtId="3" fontId="39" fillId="8" borderId="1" xfId="0" applyNumberFormat="1" applyFont="1" applyFill="1" applyBorder="1" applyAlignment="1">
      <alignment horizontal="right" vertical="center" wrapText="1"/>
    </xf>
    <xf numFmtId="3" fontId="39" fillId="5" borderId="1" xfId="0" applyNumberFormat="1" applyFont="1" applyFill="1" applyBorder="1" applyAlignment="1">
      <alignment horizontal="right" vertical="center" wrapText="1"/>
    </xf>
    <xf numFmtId="3" fontId="39" fillId="6" borderId="1" xfId="0" applyNumberFormat="1" applyFont="1" applyFill="1" applyBorder="1" applyAlignment="1">
      <alignment horizontal="right" vertical="center" wrapText="1"/>
    </xf>
    <xf numFmtId="3" fontId="39" fillId="7" borderId="1" xfId="0" applyNumberFormat="1" applyFont="1" applyFill="1" applyBorder="1" applyAlignment="1">
      <alignment horizontal="right" vertical="center" wrapText="1"/>
    </xf>
    <xf numFmtId="166" fontId="38" fillId="11" borderId="1" xfId="0" applyNumberFormat="1" applyFont="1" applyFill="1" applyBorder="1" applyAlignment="1">
      <alignment vertical="center" wrapText="1"/>
    </xf>
    <xf numFmtId="164" fontId="38" fillId="11" borderId="1" xfId="0" applyNumberFormat="1" applyFont="1" applyFill="1" applyBorder="1" applyAlignment="1">
      <alignment horizontal="center" vertical="center" wrapText="1"/>
    </xf>
    <xf numFmtId="166" fontId="39" fillId="4" borderId="1" xfId="4" applyNumberFormat="1" applyFont="1" applyFill="1" applyBorder="1" applyAlignment="1">
      <alignment horizontal="center" vertical="center" wrapText="1"/>
    </xf>
    <xf numFmtId="166" fontId="39" fillId="8" borderId="1" xfId="4" applyNumberFormat="1" applyFont="1" applyFill="1" applyBorder="1" applyAlignment="1">
      <alignment horizontal="center" vertical="center" wrapText="1"/>
    </xf>
    <xf numFmtId="166" fontId="39" fillId="6" borderId="1" xfId="4" applyNumberFormat="1" applyFont="1" applyFill="1" applyBorder="1" applyAlignment="1">
      <alignment horizontal="center" vertical="center" wrapText="1"/>
    </xf>
    <xf numFmtId="166" fontId="39" fillId="7" borderId="1" xfId="4" applyNumberFormat="1" applyFont="1" applyFill="1" applyBorder="1" applyAlignment="1">
      <alignment horizontal="center" vertical="center" wrapText="1"/>
    </xf>
    <xf numFmtId="0" fontId="39" fillId="8" borderId="1" xfId="0" applyFont="1" applyFill="1" applyBorder="1" applyAlignment="1">
      <alignment horizontal="center" vertical="center" wrapText="1"/>
    </xf>
    <xf numFmtId="166" fontId="40" fillId="3" borderId="1" xfId="4" applyNumberFormat="1" applyFont="1" applyFill="1" applyBorder="1" applyAlignment="1">
      <alignment horizontal="center" vertical="center" wrapText="1"/>
    </xf>
    <xf numFmtId="0" fontId="38" fillId="8" borderId="1" xfId="0" applyFont="1" applyFill="1" applyBorder="1" applyAlignment="1">
      <alignment horizontal="center" vertical="top" wrapText="1"/>
    </xf>
    <xf numFmtId="167" fontId="14" fillId="0" borderId="10" xfId="0" applyNumberFormat="1" applyFont="1" applyBorder="1" applyAlignment="1">
      <alignment horizontal="right" vertical="center" wrapText="1"/>
    </xf>
    <xf numFmtId="166" fontId="39" fillId="4" borderId="7" xfId="4" applyNumberFormat="1" applyFont="1" applyFill="1" applyBorder="1" applyAlignment="1">
      <alignment horizontal="center" vertical="center" wrapText="1"/>
    </xf>
    <xf numFmtId="0" fontId="38" fillId="8" borderId="7" xfId="0" applyFont="1" applyFill="1" applyBorder="1" applyAlignment="1">
      <alignment horizontal="center" vertical="center" wrapText="1"/>
    </xf>
    <xf numFmtId="166" fontId="39" fillId="8" borderId="7" xfId="4" applyNumberFormat="1" applyFont="1" applyFill="1" applyBorder="1" applyAlignment="1">
      <alignment horizontal="center" vertical="center" wrapText="1"/>
    </xf>
    <xf numFmtId="166" fontId="39" fillId="5" borderId="7" xfId="4" applyNumberFormat="1" applyFont="1" applyFill="1" applyBorder="1" applyAlignment="1">
      <alignment horizontal="center" vertical="center" wrapText="1"/>
    </xf>
    <xf numFmtId="166" fontId="39" fillId="6" borderId="7" xfId="4" applyNumberFormat="1" applyFont="1" applyFill="1" applyBorder="1" applyAlignment="1">
      <alignment horizontal="center" vertical="center" wrapText="1"/>
    </xf>
    <xf numFmtId="166" fontId="39" fillId="7" borderId="7" xfId="4" applyNumberFormat="1" applyFont="1" applyFill="1" applyBorder="1" applyAlignment="1">
      <alignment horizontal="center" vertical="center" wrapText="1"/>
    </xf>
    <xf numFmtId="0" fontId="0" fillId="8" borderId="1" xfId="0" applyFont="1" applyFill="1" applyBorder="1" applyAlignment="1">
      <alignment horizontal="center" vertical="center" wrapText="1"/>
    </xf>
    <xf numFmtId="0" fontId="41" fillId="8" borderId="1" xfId="0" applyFont="1" applyFill="1" applyBorder="1" applyAlignment="1">
      <alignment horizontal="center" vertical="center" wrapText="1"/>
    </xf>
    <xf numFmtId="0" fontId="38" fillId="8" borderId="1" xfId="0" applyFont="1" applyFill="1" applyBorder="1" applyAlignment="1">
      <alignment vertical="center" wrapText="1"/>
    </xf>
    <xf numFmtId="166" fontId="9" fillId="11" borderId="1" xfId="4" applyNumberFormat="1" applyFont="1" applyFill="1" applyBorder="1" applyAlignment="1">
      <alignment horizontal="right" vertical="center" wrapText="1"/>
    </xf>
    <xf numFmtId="166" fontId="38" fillId="8" borderId="1" xfId="0" applyNumberFormat="1" applyFont="1" applyFill="1" applyBorder="1" applyAlignment="1">
      <alignment vertical="center" wrapText="1"/>
    </xf>
    <xf numFmtId="166" fontId="40" fillId="3" borderId="1" xfId="4" applyNumberFormat="1" applyFont="1" applyFill="1" applyBorder="1" applyAlignment="1">
      <alignment horizontal="right" vertical="center" wrapText="1"/>
    </xf>
    <xf numFmtId="167" fontId="16" fillId="4" borderId="7" xfId="4" applyNumberFormat="1" applyFont="1" applyFill="1" applyBorder="1" applyAlignment="1">
      <alignment vertical="center" wrapText="1"/>
    </xf>
    <xf numFmtId="167" fontId="16" fillId="8" borderId="7" xfId="4" applyNumberFormat="1" applyFont="1" applyFill="1" applyBorder="1" applyAlignment="1">
      <alignment vertical="center" wrapText="1"/>
    </xf>
    <xf numFmtId="167" fontId="16" fillId="5" borderId="7" xfId="4" applyNumberFormat="1" applyFont="1" applyFill="1" applyBorder="1" applyAlignment="1">
      <alignment vertical="center" wrapText="1"/>
    </xf>
    <xf numFmtId="167" fontId="16" fillId="6" borderId="7" xfId="4" applyNumberFormat="1" applyFont="1" applyFill="1" applyBorder="1" applyAlignment="1">
      <alignment vertical="center" wrapText="1"/>
    </xf>
    <xf numFmtId="167" fontId="16" fillId="7" borderId="7" xfId="4" applyNumberFormat="1" applyFont="1" applyFill="1" applyBorder="1" applyAlignment="1">
      <alignment vertical="center" wrapText="1"/>
    </xf>
    <xf numFmtId="167" fontId="14" fillId="0" borderId="9" xfId="0" applyNumberFormat="1" applyFont="1" applyBorder="1" applyAlignment="1">
      <alignment horizontal="right" vertical="center" wrapText="1"/>
    </xf>
    <xf numFmtId="167" fontId="14" fillId="4" borderId="15" xfId="0" applyNumberFormat="1" applyFont="1" applyFill="1" applyBorder="1" applyAlignment="1">
      <alignment horizontal="right" vertical="center" wrapText="1"/>
    </xf>
    <xf numFmtId="167" fontId="14" fillId="4" borderId="16" xfId="0" applyNumberFormat="1" applyFont="1" applyFill="1" applyBorder="1" applyAlignment="1">
      <alignment horizontal="right" vertical="center" wrapText="1"/>
    </xf>
    <xf numFmtId="167" fontId="14" fillId="8" borderId="1" xfId="0" applyNumberFormat="1" applyFont="1" applyFill="1" applyBorder="1" applyAlignment="1">
      <alignment horizontal="right" vertical="center" wrapText="1"/>
    </xf>
    <xf numFmtId="167" fontId="14" fillId="5" borderId="1" xfId="0" applyNumberFormat="1" applyFont="1" applyFill="1" applyBorder="1" applyAlignment="1">
      <alignment horizontal="right" vertical="center" wrapText="1"/>
    </xf>
    <xf numFmtId="167" fontId="14" fillId="6" borderId="1" xfId="0" applyNumberFormat="1" applyFont="1" applyFill="1" applyBorder="1" applyAlignment="1">
      <alignment horizontal="right" vertical="center" wrapText="1"/>
    </xf>
    <xf numFmtId="167" fontId="14" fillId="7" borderId="1" xfId="0" applyNumberFormat="1" applyFont="1" applyFill="1" applyBorder="1" applyAlignment="1">
      <alignment horizontal="right" vertical="center" wrapText="1"/>
    </xf>
    <xf numFmtId="0" fontId="38" fillId="8" borderId="2" xfId="0" applyFont="1" applyFill="1" applyBorder="1" applyAlignment="1">
      <alignment horizontal="center" vertical="center" wrapText="1"/>
    </xf>
    <xf numFmtId="0" fontId="11" fillId="0" borderId="14" xfId="0" applyFont="1" applyBorder="1" applyAlignment="1">
      <alignment horizontal="center" vertical="center" wrapText="1"/>
    </xf>
    <xf numFmtId="0" fontId="35" fillId="8" borderId="17" xfId="0" applyFont="1" applyFill="1" applyBorder="1" applyAlignment="1">
      <alignment horizontal="center" vertical="center" wrapText="1"/>
    </xf>
    <xf numFmtId="0" fontId="33" fillId="8" borderId="1" xfId="0" applyFont="1" applyFill="1" applyBorder="1" applyAlignment="1">
      <alignment horizontal="center" vertical="center" wrapText="1"/>
    </xf>
    <xf numFmtId="167" fontId="14" fillId="0" borderId="18" xfId="0" applyNumberFormat="1" applyFont="1" applyBorder="1" applyAlignment="1">
      <alignment horizontal="right" vertical="center" wrapText="1"/>
    </xf>
    <xf numFmtId="167" fontId="14" fillId="0" borderId="13" xfId="0" applyNumberFormat="1" applyFont="1" applyBorder="1" applyAlignment="1">
      <alignment horizontal="right" vertical="center" wrapText="1"/>
    </xf>
    <xf numFmtId="167" fontId="14" fillId="4" borderId="19" xfId="0" applyNumberFormat="1" applyFont="1" applyFill="1" applyBorder="1" applyAlignment="1">
      <alignment horizontal="right" vertical="center" wrapText="1"/>
    </xf>
    <xf numFmtId="167" fontId="14" fillId="4" borderId="0" xfId="0" applyNumberFormat="1" applyFont="1" applyFill="1" applyBorder="1" applyAlignment="1">
      <alignment horizontal="right" vertical="center" wrapText="1"/>
    </xf>
    <xf numFmtId="0" fontId="42" fillId="0" borderId="1" xfId="0" applyFont="1" applyBorder="1" applyAlignment="1">
      <alignment horizontal="center" vertical="center" wrapText="1"/>
    </xf>
    <xf numFmtId="0" fontId="33" fillId="8" borderId="6" xfId="0" applyFont="1" applyFill="1" applyBorder="1" applyAlignment="1">
      <alignment horizontal="center" vertical="center" wrapText="1"/>
    </xf>
    <xf numFmtId="167" fontId="14" fillId="0" borderId="1" xfId="0" applyNumberFormat="1" applyFont="1" applyBorder="1" applyAlignment="1">
      <alignment horizontal="right" vertical="center" wrapText="1"/>
    </xf>
    <xf numFmtId="167" fontId="14" fillId="4" borderId="1" xfId="0" applyNumberFormat="1" applyFont="1" applyFill="1" applyBorder="1" applyAlignment="1">
      <alignment horizontal="right" vertical="center" wrapText="1"/>
    </xf>
    <xf numFmtId="166" fontId="9" fillId="8" borderId="1" xfId="4" applyNumberFormat="1" applyFont="1" applyFill="1" applyBorder="1" applyAlignment="1">
      <alignment horizontal="right" vertical="center" wrapText="1"/>
    </xf>
    <xf numFmtId="166" fontId="40" fillId="8" borderId="1" xfId="4" applyNumberFormat="1" applyFont="1" applyFill="1" applyBorder="1" applyAlignment="1">
      <alignment horizontal="right" vertical="center" wrapText="1"/>
    </xf>
    <xf numFmtId="167" fontId="16" fillId="8" borderId="1" xfId="4" applyNumberFormat="1" applyFont="1" applyFill="1" applyBorder="1" applyAlignment="1">
      <alignment vertical="center" wrapText="1"/>
    </xf>
    <xf numFmtId="0" fontId="11" fillId="8" borderId="10" xfId="0" applyFont="1" applyFill="1" applyBorder="1" applyAlignment="1">
      <alignment horizontal="center" vertical="center" wrapText="1"/>
    </xf>
    <xf numFmtId="167" fontId="14" fillId="8" borderId="15" xfId="0" applyNumberFormat="1" applyFont="1" applyFill="1" applyBorder="1" applyAlignment="1">
      <alignment horizontal="right" vertical="center" wrapText="1"/>
    </xf>
    <xf numFmtId="166" fontId="9" fillId="8" borderId="1" xfId="4" applyNumberFormat="1" applyFont="1" applyFill="1" applyBorder="1" applyAlignment="1">
      <alignment horizontal="center" vertical="center" wrapText="1"/>
    </xf>
    <xf numFmtId="166" fontId="40" fillId="8" borderId="1" xfId="4" applyNumberFormat="1" applyFont="1" applyFill="1" applyBorder="1" applyAlignment="1">
      <alignment horizontal="center" vertical="center" wrapText="1"/>
    </xf>
    <xf numFmtId="166" fontId="38" fillId="8" borderId="7" xfId="4" applyNumberFormat="1" applyFont="1" applyFill="1" applyBorder="1" applyAlignment="1">
      <alignment horizontal="center" vertical="center" wrapText="1"/>
    </xf>
    <xf numFmtId="166" fontId="38" fillId="4" borderId="7" xfId="4" applyNumberFormat="1" applyFont="1" applyFill="1" applyBorder="1" applyAlignment="1">
      <alignment horizontal="center" vertical="center" wrapText="1"/>
    </xf>
    <xf numFmtId="166" fontId="38" fillId="5" borderId="7" xfId="4" applyNumberFormat="1" applyFont="1" applyFill="1" applyBorder="1" applyAlignment="1">
      <alignment horizontal="center" vertical="center" wrapText="1"/>
    </xf>
    <xf numFmtId="166" fontId="38" fillId="6" borderId="7" xfId="4" applyNumberFormat="1" applyFont="1" applyFill="1" applyBorder="1" applyAlignment="1">
      <alignment horizontal="center" vertical="center" wrapText="1"/>
    </xf>
    <xf numFmtId="166" fontId="38" fillId="7" borderId="7" xfId="4" applyNumberFormat="1" applyFont="1" applyFill="1" applyBorder="1" applyAlignment="1">
      <alignment horizontal="center" vertical="center" wrapText="1"/>
    </xf>
    <xf numFmtId="0" fontId="43" fillId="0" borderId="1" xfId="0" applyFont="1" applyBorder="1" applyAlignment="1">
      <alignment horizontal="center" vertical="center" wrapText="1"/>
    </xf>
    <xf numFmtId="0" fontId="0" fillId="8" borderId="18" xfId="0" applyFont="1" applyFill="1" applyBorder="1" applyAlignment="1">
      <alignment horizontal="center" vertical="center" wrapText="1"/>
    </xf>
    <xf numFmtId="0" fontId="38" fillId="0" borderId="1" xfId="0" applyFont="1" applyBorder="1" applyAlignment="1">
      <alignment horizontal="center" vertical="center" wrapText="1"/>
    </xf>
    <xf numFmtId="166" fontId="38" fillId="8" borderId="1" xfId="4" applyNumberFormat="1" applyFont="1" applyFill="1" applyBorder="1" applyAlignment="1">
      <alignment horizontal="right" vertical="center" wrapText="1"/>
    </xf>
    <xf numFmtId="167" fontId="11" fillId="8" borderId="0" xfId="0" applyNumberFormat="1" applyFont="1" applyFill="1" applyBorder="1" applyAlignment="1">
      <alignment horizontal="right" vertical="center" wrapText="1"/>
    </xf>
    <xf numFmtId="167" fontId="11" fillId="4" borderId="1" xfId="0" applyNumberFormat="1" applyFont="1" applyFill="1" applyBorder="1" applyAlignment="1">
      <alignment horizontal="right" vertical="center" wrapText="1"/>
    </xf>
    <xf numFmtId="167" fontId="11" fillId="8" borderId="1" xfId="0" applyNumberFormat="1" applyFont="1" applyFill="1" applyBorder="1" applyAlignment="1">
      <alignment horizontal="right" vertical="center" wrapText="1"/>
    </xf>
    <xf numFmtId="167" fontId="11" fillId="5" borderId="1" xfId="0" applyNumberFormat="1" applyFont="1" applyFill="1" applyBorder="1" applyAlignment="1">
      <alignment horizontal="right" vertical="center" wrapText="1"/>
    </xf>
    <xf numFmtId="167" fontId="11" fillId="6" borderId="1" xfId="0" applyNumberFormat="1" applyFont="1" applyFill="1" applyBorder="1" applyAlignment="1">
      <alignment horizontal="right" vertical="center" wrapText="1"/>
    </xf>
    <xf numFmtId="167" fontId="11" fillId="7" borderId="1" xfId="0" applyNumberFormat="1" applyFont="1" applyFill="1" applyBorder="1" applyAlignment="1">
      <alignment horizontal="right" vertical="center" wrapText="1"/>
    </xf>
    <xf numFmtId="0" fontId="0" fillId="8" borderId="13" xfId="0" applyFont="1" applyFill="1" applyBorder="1" applyAlignment="1">
      <alignment horizontal="center" vertical="center" wrapText="1"/>
    </xf>
    <xf numFmtId="3" fontId="39" fillId="8" borderId="1" xfId="0" applyNumberFormat="1" applyFont="1" applyFill="1" applyBorder="1" applyAlignment="1">
      <alignment horizontal="center" vertical="center" wrapText="1"/>
    </xf>
    <xf numFmtId="164" fontId="38" fillId="8" borderId="1" xfId="0" applyNumberFormat="1" applyFont="1" applyFill="1" applyBorder="1" applyAlignment="1">
      <alignment horizontal="center" vertical="center" wrapText="1"/>
    </xf>
    <xf numFmtId="166" fontId="38" fillId="8" borderId="1" xfId="0" applyNumberFormat="1" applyFont="1" applyFill="1" applyBorder="1" applyAlignment="1">
      <alignment horizontal="center" vertical="center" wrapText="1"/>
    </xf>
    <xf numFmtId="14" fontId="0" fillId="8" borderId="1" xfId="0" applyNumberFormat="1" applyFill="1" applyBorder="1" applyAlignment="1">
      <alignment horizontal="center" vertical="center" wrapText="1"/>
    </xf>
    <xf numFmtId="166" fontId="16" fillId="8" borderId="1" xfId="4" applyNumberFormat="1" applyFont="1" applyFill="1" applyBorder="1" applyAlignment="1">
      <alignment horizontal="center" vertical="center" wrapText="1"/>
    </xf>
    <xf numFmtId="166" fontId="16" fillId="4" borderId="1" xfId="4" applyNumberFormat="1" applyFont="1" applyFill="1" applyBorder="1" applyAlignment="1">
      <alignment horizontal="center" vertical="center" wrapText="1"/>
    </xf>
    <xf numFmtId="166" fontId="16" fillId="5" borderId="1" xfId="4" applyNumberFormat="1" applyFont="1" applyFill="1" applyBorder="1" applyAlignment="1">
      <alignment horizontal="center" vertical="center" wrapText="1"/>
    </xf>
    <xf numFmtId="166" fontId="16" fillId="6" borderId="1" xfId="4" applyNumberFormat="1" applyFont="1" applyFill="1" applyBorder="1" applyAlignment="1">
      <alignment horizontal="center" vertical="center" wrapText="1"/>
    </xf>
    <xf numFmtId="166" fontId="16" fillId="7" borderId="1" xfId="4" applyNumberFormat="1" applyFont="1" applyFill="1" applyBorder="1" applyAlignment="1">
      <alignment horizontal="center" vertical="center" wrapText="1"/>
    </xf>
    <xf numFmtId="0" fontId="35" fillId="0" borderId="1" xfId="0" applyFont="1" applyBorder="1" applyAlignment="1">
      <alignment vertical="center" wrapText="1"/>
    </xf>
    <xf numFmtId="167" fontId="14" fillId="8" borderId="0" xfId="0" applyNumberFormat="1" applyFont="1" applyFill="1" applyBorder="1" applyAlignment="1">
      <alignment horizontal="right" vertical="center" wrapText="1"/>
    </xf>
    <xf numFmtId="167" fontId="11" fillId="0" borderId="1" xfId="0" applyNumberFormat="1" applyFont="1" applyBorder="1" applyAlignment="1">
      <alignment horizontal="right" vertical="center" wrapText="1"/>
    </xf>
    <xf numFmtId="0" fontId="39" fillId="8" borderId="1" xfId="0" applyFont="1" applyFill="1" applyBorder="1" applyAlignment="1">
      <alignment vertical="center" wrapText="1"/>
    </xf>
    <xf numFmtId="166" fontId="39" fillId="8" borderId="1" xfId="0" applyNumberFormat="1" applyFont="1" applyFill="1" applyBorder="1" applyAlignment="1">
      <alignment vertical="center" wrapText="1"/>
    </xf>
    <xf numFmtId="166" fontId="39" fillId="8" borderId="1" xfId="4" applyNumberFormat="1" applyFont="1" applyFill="1" applyBorder="1" applyAlignment="1">
      <alignment horizontal="right" vertical="center" wrapText="1"/>
    </xf>
    <xf numFmtId="0" fontId="0" fillId="12" borderId="10" xfId="0" applyFont="1" applyFill="1" applyBorder="1" applyAlignment="1">
      <alignment vertical="center" wrapText="1"/>
    </xf>
    <xf numFmtId="0" fontId="38" fillId="8" borderId="1" xfId="0" applyFont="1" applyFill="1" applyBorder="1" applyAlignment="1">
      <alignment horizontal="right" vertical="center" wrapText="1"/>
    </xf>
    <xf numFmtId="0" fontId="0" fillId="12" borderId="1" xfId="0" applyFont="1" applyFill="1" applyBorder="1" applyAlignment="1">
      <alignment vertical="center" wrapText="1"/>
    </xf>
    <xf numFmtId="166" fontId="38" fillId="8" borderId="1" xfId="4" applyNumberFormat="1" applyFont="1" applyFill="1" applyBorder="1" applyAlignment="1">
      <alignment horizontal="center" vertical="center" wrapText="1"/>
    </xf>
    <xf numFmtId="3" fontId="12" fillId="8" borderId="1" xfId="0" applyNumberFormat="1" applyFont="1" applyFill="1" applyBorder="1" applyAlignment="1">
      <alignment vertical="center" wrapText="1"/>
    </xf>
    <xf numFmtId="164" fontId="38" fillId="8" borderId="1" xfId="0" applyNumberFormat="1" applyFont="1" applyFill="1" applyBorder="1" applyAlignment="1">
      <alignment vertical="center" wrapText="1"/>
    </xf>
    <xf numFmtId="166" fontId="38" fillId="4" borderId="1" xfId="4" applyNumberFormat="1" applyFont="1" applyFill="1" applyBorder="1" applyAlignment="1">
      <alignment horizontal="center" vertical="center" wrapText="1"/>
    </xf>
    <xf numFmtId="166" fontId="38" fillId="5" borderId="1" xfId="4" applyNumberFormat="1" applyFont="1" applyFill="1" applyBorder="1" applyAlignment="1">
      <alignment horizontal="center" vertical="center" wrapText="1"/>
    </xf>
    <xf numFmtId="166" fontId="38" fillId="6" borderId="1" xfId="4" applyNumberFormat="1" applyFont="1" applyFill="1" applyBorder="1" applyAlignment="1">
      <alignment horizontal="center" vertical="center" wrapText="1"/>
    </xf>
    <xf numFmtId="166" fontId="38" fillId="7" borderId="1" xfId="4" applyNumberFormat="1" applyFont="1" applyFill="1" applyBorder="1" applyAlignment="1">
      <alignment horizontal="center" vertical="center" wrapText="1"/>
    </xf>
    <xf numFmtId="164" fontId="38" fillId="8" borderId="1" xfId="0" applyNumberFormat="1" applyFont="1" applyFill="1" applyBorder="1" applyAlignment="1">
      <alignment horizontal="center" vertical="top" wrapText="1"/>
    </xf>
    <xf numFmtId="166" fontId="21" fillId="8" borderId="1" xfId="4" applyNumberFormat="1" applyFont="1" applyFill="1" applyBorder="1" applyAlignment="1">
      <alignment horizontal="center" vertical="center" wrapText="1"/>
    </xf>
    <xf numFmtId="3" fontId="20" fillId="8" borderId="1" xfId="0" applyNumberFormat="1" applyFont="1" applyFill="1" applyBorder="1" applyAlignment="1">
      <alignment vertical="center" wrapText="1"/>
    </xf>
    <xf numFmtId="166" fontId="20" fillId="8" borderId="1" xfId="4" applyNumberFormat="1" applyFont="1" applyFill="1" applyBorder="1" applyAlignment="1">
      <alignment horizontal="center" vertical="center" wrapText="1"/>
    </xf>
    <xf numFmtId="166" fontId="21" fillId="4" borderId="1" xfId="4" applyNumberFormat="1" applyFont="1" applyFill="1" applyBorder="1" applyAlignment="1">
      <alignment horizontal="center" vertical="center" wrapText="1"/>
    </xf>
    <xf numFmtId="166" fontId="21" fillId="5" borderId="1" xfId="4" applyNumberFormat="1" applyFont="1" applyFill="1" applyBorder="1" applyAlignment="1">
      <alignment horizontal="center" vertical="center" wrapText="1"/>
    </xf>
    <xf numFmtId="166" fontId="21" fillId="6" borderId="1" xfId="4" applyNumberFormat="1" applyFont="1" applyFill="1" applyBorder="1" applyAlignment="1">
      <alignment horizontal="center" vertical="center" wrapText="1"/>
    </xf>
    <xf numFmtId="166" fontId="21" fillId="7" borderId="1" xfId="4" applyNumberFormat="1" applyFont="1" applyFill="1" applyBorder="1" applyAlignment="1">
      <alignment horizontal="center" vertical="center" wrapText="1"/>
    </xf>
    <xf numFmtId="166" fontId="38" fillId="8" borderId="1" xfId="0" applyNumberFormat="1" applyFont="1" applyFill="1" applyBorder="1" applyAlignment="1">
      <alignment horizontal="center" vertical="top" wrapText="1"/>
    </xf>
    <xf numFmtId="0" fontId="0" fillId="8" borderId="1" xfId="0" applyFont="1" applyFill="1" applyBorder="1" applyAlignment="1">
      <alignment horizontal="center" vertical="center"/>
    </xf>
    <xf numFmtId="0" fontId="18" fillId="8" borderId="1" xfId="0" applyFont="1" applyFill="1" applyBorder="1" applyAlignment="1">
      <alignment horizontal="center" vertical="center" wrapText="1"/>
    </xf>
    <xf numFmtId="0" fontId="46" fillId="8" borderId="1" xfId="0" applyFont="1" applyFill="1" applyBorder="1" applyAlignment="1">
      <alignment vertical="center"/>
    </xf>
    <xf numFmtId="2" fontId="18" fillId="8" borderId="1" xfId="0" applyNumberFormat="1" applyFont="1" applyFill="1" applyBorder="1" applyAlignment="1">
      <alignment horizontal="right" vertical="center"/>
    </xf>
    <xf numFmtId="2" fontId="46" fillId="11" borderId="1" xfId="0" applyNumberFormat="1" applyFont="1" applyFill="1" applyBorder="1" applyAlignment="1">
      <alignment vertical="center"/>
    </xf>
    <xf numFmtId="2" fontId="46" fillId="3" borderId="1" xfId="0" applyNumberFormat="1" applyFont="1" applyFill="1" applyBorder="1" applyAlignment="1">
      <alignment vertical="center"/>
    </xf>
    <xf numFmtId="0" fontId="18" fillId="8" borderId="1" xfId="0" applyFont="1" applyFill="1" applyBorder="1" applyAlignment="1">
      <alignment horizontal="center" vertical="center"/>
    </xf>
    <xf numFmtId="2" fontId="18" fillId="4" borderId="1" xfId="0" applyNumberFormat="1" applyFont="1" applyFill="1" applyBorder="1" applyAlignment="1">
      <alignment horizontal="right" vertical="center"/>
    </xf>
    <xf numFmtId="2" fontId="18" fillId="5" borderId="1" xfId="0" applyNumberFormat="1" applyFont="1" applyFill="1" applyBorder="1" applyAlignment="1">
      <alignment horizontal="right" vertical="center"/>
    </xf>
    <xf numFmtId="2" fontId="18" fillId="6" borderId="1" xfId="0" applyNumberFormat="1" applyFont="1" applyFill="1" applyBorder="1" applyAlignment="1">
      <alignment horizontal="right" vertical="center"/>
    </xf>
    <xf numFmtId="2" fontId="18" fillId="7" borderId="1" xfId="0" applyNumberFormat="1" applyFont="1" applyFill="1" applyBorder="1" applyAlignment="1">
      <alignment horizontal="right" vertical="center"/>
    </xf>
    <xf numFmtId="2" fontId="18" fillId="8" borderId="0" xfId="0" applyNumberFormat="1" applyFont="1" applyFill="1" applyBorder="1" applyAlignment="1">
      <alignment vertical="center"/>
    </xf>
    <xf numFmtId="0" fontId="38" fillId="8" borderId="1" xfId="0" applyFont="1" applyFill="1" applyBorder="1" applyAlignment="1">
      <alignment horizontal="center" vertical="center"/>
    </xf>
    <xf numFmtId="0" fontId="38" fillId="0" borderId="1" xfId="0" applyFont="1" applyBorder="1" applyAlignment="1">
      <alignment vertical="center" wrapText="1"/>
    </xf>
    <xf numFmtId="0" fontId="38" fillId="0" borderId="1" xfId="0" applyFont="1" applyBorder="1" applyAlignment="1">
      <alignment vertical="center"/>
    </xf>
    <xf numFmtId="2" fontId="38" fillId="0" borderId="1" xfId="4" applyNumberFormat="1" applyFont="1" applyBorder="1" applyAlignment="1">
      <alignment horizontal="center" vertical="center"/>
    </xf>
    <xf numFmtId="0" fontId="38" fillId="0" borderId="1" xfId="0" applyFont="1" applyBorder="1" applyAlignment="1">
      <alignment horizontal="center" vertical="center"/>
    </xf>
    <xf numFmtId="2" fontId="38" fillId="11" borderId="1" xfId="4" applyNumberFormat="1" applyFont="1" applyFill="1" applyBorder="1" applyAlignment="1">
      <alignment horizontal="center" vertical="center"/>
    </xf>
    <xf numFmtId="14" fontId="38" fillId="8" borderId="1" xfId="0" applyNumberFormat="1" applyFont="1" applyFill="1" applyBorder="1" applyAlignment="1">
      <alignment vertical="center"/>
    </xf>
    <xf numFmtId="2" fontId="38" fillId="3" borderId="1" xfId="4" applyNumberFormat="1" applyFont="1" applyFill="1" applyBorder="1" applyAlignment="1">
      <alignment horizontal="center" vertical="center"/>
    </xf>
    <xf numFmtId="2" fontId="38" fillId="4" borderId="1" xfId="4" applyNumberFormat="1" applyFont="1" applyFill="1" applyBorder="1" applyAlignment="1">
      <alignment horizontal="center" vertical="center"/>
    </xf>
    <xf numFmtId="2" fontId="38" fillId="8" borderId="1" xfId="4" applyNumberFormat="1" applyFont="1" applyFill="1" applyBorder="1" applyAlignment="1">
      <alignment horizontal="center" vertical="center"/>
    </xf>
    <xf numFmtId="2" fontId="38" fillId="5" borderId="1" xfId="4" applyNumberFormat="1" applyFont="1" applyFill="1" applyBorder="1" applyAlignment="1">
      <alignment horizontal="center" vertical="center"/>
    </xf>
    <xf numFmtId="2" fontId="38" fillId="6" borderId="1" xfId="4" applyNumberFormat="1" applyFont="1" applyFill="1" applyBorder="1" applyAlignment="1">
      <alignment horizontal="center" vertical="center"/>
    </xf>
    <xf numFmtId="2" fontId="38" fillId="7" borderId="1" xfId="4" applyNumberFormat="1" applyFont="1" applyFill="1" applyBorder="1" applyAlignment="1">
      <alignment horizontal="center" vertical="center"/>
    </xf>
    <xf numFmtId="164" fontId="38" fillId="0" borderId="1" xfId="0" applyNumberFormat="1" applyFont="1" applyBorder="1" applyAlignment="1">
      <alignment vertical="center"/>
    </xf>
    <xf numFmtId="2" fontId="38" fillId="8" borderId="1" xfId="0" applyNumberFormat="1" applyFont="1" applyFill="1" applyBorder="1" applyAlignment="1">
      <alignment horizontal="right" vertical="center" wrapText="1"/>
    </xf>
    <xf numFmtId="2" fontId="9" fillId="11" borderId="1" xfId="4" applyNumberFormat="1" applyFont="1" applyFill="1" applyBorder="1" applyAlignment="1">
      <alignment horizontal="center" vertical="center" wrapText="1"/>
    </xf>
    <xf numFmtId="2" fontId="39" fillId="3" borderId="1" xfId="4" applyNumberFormat="1" applyFont="1" applyFill="1" applyBorder="1" applyAlignment="1">
      <alignment horizontal="center" vertical="center" wrapText="1"/>
    </xf>
    <xf numFmtId="2" fontId="39" fillId="4" borderId="1" xfId="4" applyNumberFormat="1" applyFont="1" applyFill="1" applyBorder="1" applyAlignment="1">
      <alignment horizontal="center" vertical="center" wrapText="1"/>
    </xf>
    <xf numFmtId="2" fontId="39" fillId="8" borderId="1" xfId="4" applyNumberFormat="1" applyFont="1" applyFill="1" applyBorder="1" applyAlignment="1">
      <alignment horizontal="center" vertical="center" wrapText="1"/>
    </xf>
    <xf numFmtId="2" fontId="39" fillId="5" borderId="1" xfId="4" applyNumberFormat="1" applyFont="1" applyFill="1" applyBorder="1" applyAlignment="1">
      <alignment horizontal="center" vertical="center" wrapText="1"/>
    </xf>
    <xf numFmtId="2" fontId="39" fillId="6" borderId="1" xfId="4" applyNumberFormat="1" applyFont="1" applyFill="1" applyBorder="1" applyAlignment="1">
      <alignment horizontal="center" vertical="center" wrapText="1"/>
    </xf>
    <xf numFmtId="2" fontId="39" fillId="7" borderId="1" xfId="4" applyNumberFormat="1" applyFont="1" applyFill="1" applyBorder="1" applyAlignment="1">
      <alignment horizontal="center" vertical="center" wrapText="1"/>
    </xf>
    <xf numFmtId="2" fontId="38" fillId="8" borderId="1" xfId="0" applyNumberFormat="1" applyFont="1" applyFill="1" applyBorder="1" applyAlignment="1">
      <alignment vertical="center" wrapText="1"/>
    </xf>
    <xf numFmtId="2" fontId="9" fillId="11" borderId="1" xfId="4" applyNumberFormat="1" applyFont="1" applyFill="1" applyBorder="1" applyAlignment="1">
      <alignment horizontal="right" vertical="center" wrapText="1"/>
    </xf>
    <xf numFmtId="2" fontId="38" fillId="8" borderId="1" xfId="0" applyNumberFormat="1" applyFont="1" applyFill="1" applyBorder="1" applyAlignment="1">
      <alignment horizontal="center" vertical="center" wrapText="1"/>
    </xf>
    <xf numFmtId="2" fontId="38" fillId="3" borderId="1" xfId="4" applyNumberFormat="1" applyFont="1" applyFill="1" applyBorder="1" applyAlignment="1">
      <alignment horizontal="right" vertical="center"/>
    </xf>
    <xf numFmtId="2" fontId="38" fillId="4" borderId="1" xfId="4" applyNumberFormat="1" applyFont="1" applyFill="1" applyBorder="1" applyAlignment="1">
      <alignment horizontal="right" vertical="center"/>
    </xf>
    <xf numFmtId="2" fontId="38" fillId="8" borderId="1" xfId="4" applyNumberFormat="1" applyFont="1" applyFill="1" applyBorder="1" applyAlignment="1">
      <alignment horizontal="right" vertical="center"/>
    </xf>
    <xf numFmtId="2" fontId="38" fillId="5" borderId="1" xfId="4" applyNumberFormat="1" applyFont="1" applyFill="1" applyBorder="1" applyAlignment="1">
      <alignment horizontal="right" vertical="center"/>
    </xf>
    <xf numFmtId="2" fontId="38" fillId="6" borderId="1" xfId="4" applyNumberFormat="1" applyFont="1" applyFill="1" applyBorder="1" applyAlignment="1">
      <alignment horizontal="right" vertical="center"/>
    </xf>
    <xf numFmtId="2" fontId="38" fillId="7" borderId="1" xfId="4" applyNumberFormat="1" applyFont="1" applyFill="1" applyBorder="1" applyAlignment="1">
      <alignment horizontal="right" vertical="center"/>
    </xf>
    <xf numFmtId="0" fontId="38" fillId="11" borderId="1" xfId="0" applyFont="1" applyFill="1" applyBorder="1" applyAlignment="1">
      <alignment horizontal="center" vertical="center"/>
    </xf>
    <xf numFmtId="14" fontId="1" fillId="8" borderId="1" xfId="0" applyNumberFormat="1" applyFont="1" applyFill="1" applyBorder="1" applyAlignment="1">
      <alignment horizontal="center" vertical="center"/>
    </xf>
    <xf numFmtId="2" fontId="1" fillId="3" borderId="1" xfId="0" applyNumberFormat="1" applyFont="1" applyFill="1" applyBorder="1" applyAlignment="1">
      <alignment horizontal="center" vertical="center"/>
    </xf>
    <xf numFmtId="2" fontId="38" fillId="0" borderId="1" xfId="0" applyNumberFormat="1" applyFont="1" applyBorder="1" applyAlignment="1">
      <alignment vertical="center"/>
    </xf>
    <xf numFmtId="0" fontId="17" fillId="11" borderId="3" xfId="5" applyFont="1" applyFill="1" applyBorder="1" applyAlignment="1" applyProtection="1">
      <alignment horizontal="center" vertical="center" wrapText="1"/>
      <protection locked="0"/>
    </xf>
    <xf numFmtId="2" fontId="39" fillId="11" borderId="1" xfId="4" applyNumberFormat="1" applyFont="1" applyFill="1" applyBorder="1" applyAlignment="1">
      <alignment horizontal="center" vertical="center"/>
    </xf>
    <xf numFmtId="14" fontId="48" fillId="5" borderId="1" xfId="0" applyNumberFormat="1" applyFont="1" applyFill="1" applyBorder="1" applyAlignment="1">
      <alignment horizontal="center" vertical="center"/>
    </xf>
    <xf numFmtId="2" fontId="48" fillId="3" borderId="1" xfId="0" applyNumberFormat="1" applyFont="1" applyFill="1" applyBorder="1" applyAlignment="1">
      <alignment horizontal="center" vertical="center"/>
    </xf>
    <xf numFmtId="2" fontId="9" fillId="4" borderId="1" xfId="4" applyNumberFormat="1" applyFont="1" applyFill="1" applyBorder="1" applyAlignment="1">
      <alignment horizontal="center" vertical="center"/>
    </xf>
    <xf numFmtId="2" fontId="9" fillId="8" borderId="1" xfId="4" applyNumberFormat="1" applyFont="1" applyFill="1" applyBorder="1" applyAlignment="1">
      <alignment horizontal="center" vertical="center"/>
    </xf>
    <xf numFmtId="2" fontId="9" fillId="5" borderId="1" xfId="4" applyNumberFormat="1" applyFont="1" applyFill="1" applyBorder="1" applyAlignment="1">
      <alignment horizontal="center" vertical="center"/>
    </xf>
    <xf numFmtId="2" fontId="9" fillId="6" borderId="1" xfId="4" applyNumberFormat="1" applyFont="1" applyFill="1" applyBorder="1" applyAlignment="1">
      <alignment horizontal="center" vertical="center"/>
    </xf>
    <xf numFmtId="2" fontId="9" fillId="7" borderId="1" xfId="4" applyNumberFormat="1" applyFont="1" applyFill="1" applyBorder="1" applyAlignment="1">
      <alignment horizontal="center" vertical="center"/>
    </xf>
    <xf numFmtId="0" fontId="28" fillId="11" borderId="1" xfId="0" applyFont="1" applyFill="1" applyBorder="1" applyAlignment="1">
      <alignment horizontal="center" vertical="center" wrapText="1"/>
    </xf>
    <xf numFmtId="0" fontId="35" fillId="5" borderId="5" xfId="0" applyFont="1" applyFill="1" applyBorder="1" applyAlignment="1">
      <alignment horizontal="center" vertical="center" wrapText="1"/>
    </xf>
    <xf numFmtId="2" fontId="48" fillId="0" borderId="1" xfId="0" applyNumberFormat="1" applyFont="1" applyBorder="1" applyAlignment="1">
      <alignment horizontal="center" vertical="center"/>
    </xf>
    <xf numFmtId="0" fontId="49" fillId="0" borderId="1" xfId="0" applyFont="1" applyBorder="1" applyAlignment="1">
      <alignment vertical="center"/>
    </xf>
    <xf numFmtId="0" fontId="49" fillId="0" borderId="1" xfId="0" applyFont="1" applyBorder="1" applyAlignment="1">
      <alignment horizontal="center" vertical="center"/>
    </xf>
    <xf numFmtId="2" fontId="49" fillId="11" borderId="1" xfId="4" applyNumberFormat="1" applyFont="1" applyFill="1" applyBorder="1" applyAlignment="1">
      <alignment horizontal="center" vertical="center"/>
    </xf>
    <xf numFmtId="2" fontId="49" fillId="4" borderId="1" xfId="4" applyNumberFormat="1" applyFont="1" applyFill="1" applyBorder="1" applyAlignment="1">
      <alignment horizontal="center" vertical="center"/>
    </xf>
    <xf numFmtId="2" fontId="49" fillId="8" borderId="1" xfId="4" applyNumberFormat="1" applyFont="1" applyFill="1" applyBorder="1" applyAlignment="1">
      <alignment horizontal="center" vertical="center"/>
    </xf>
    <xf numFmtId="2" fontId="49" fillId="5" borderId="1" xfId="4" applyNumberFormat="1" applyFont="1" applyFill="1" applyBorder="1" applyAlignment="1">
      <alignment horizontal="center" vertical="center"/>
    </xf>
    <xf numFmtId="2" fontId="49" fillId="6" borderId="1" xfId="4" applyNumberFormat="1" applyFont="1" applyFill="1" applyBorder="1" applyAlignment="1">
      <alignment horizontal="center" vertical="center"/>
    </xf>
    <xf numFmtId="2" fontId="49" fillId="7" borderId="1" xfId="4" applyNumberFormat="1" applyFont="1" applyFill="1" applyBorder="1" applyAlignment="1">
      <alignment horizontal="center" vertical="center"/>
    </xf>
    <xf numFmtId="0" fontId="17" fillId="11" borderId="1" xfId="0" applyFont="1" applyFill="1" applyBorder="1" applyAlignment="1" applyProtection="1">
      <alignment horizontal="center" vertical="center" wrapText="1"/>
      <protection locked="0"/>
    </xf>
    <xf numFmtId="0" fontId="25" fillId="4" borderId="1" xfId="6" applyFont="1" applyFill="1" applyBorder="1" applyAlignment="1">
      <alignment horizontal="center" vertical="center" wrapText="1"/>
    </xf>
    <xf numFmtId="0" fontId="38" fillId="8" borderId="1" xfId="0" applyFont="1" applyFill="1" applyBorder="1" applyAlignment="1">
      <alignment vertical="center"/>
    </xf>
    <xf numFmtId="2" fontId="48" fillId="8" borderId="1" xfId="0" applyNumberFormat="1" applyFont="1" applyFill="1" applyBorder="1" applyAlignment="1">
      <alignment horizontal="center" vertical="center"/>
    </xf>
    <xf numFmtId="0" fontId="49" fillId="8" borderId="1" xfId="0" applyFont="1" applyFill="1" applyBorder="1" applyAlignment="1">
      <alignment vertical="center"/>
    </xf>
    <xf numFmtId="0" fontId="49" fillId="8" borderId="1" xfId="0" applyFont="1" applyFill="1" applyBorder="1" applyAlignment="1">
      <alignment horizontal="center" vertical="center"/>
    </xf>
    <xf numFmtId="2" fontId="39" fillId="0" borderId="1" xfId="4" applyNumberFormat="1" applyFont="1" applyBorder="1" applyAlignment="1">
      <alignment horizontal="center" vertical="center"/>
    </xf>
    <xf numFmtId="2" fontId="39" fillId="4" borderId="1" xfId="4" applyNumberFormat="1" applyFont="1" applyFill="1" applyBorder="1" applyAlignment="1">
      <alignment horizontal="center" vertical="center"/>
    </xf>
    <xf numFmtId="2" fontId="39" fillId="8" borderId="1" xfId="4" applyNumberFormat="1" applyFont="1" applyFill="1" applyBorder="1" applyAlignment="1">
      <alignment horizontal="center" vertical="center"/>
    </xf>
    <xf numFmtId="2" fontId="39" fillId="5" borderId="1" xfId="4" applyNumberFormat="1" applyFont="1" applyFill="1" applyBorder="1" applyAlignment="1">
      <alignment horizontal="center" vertical="center"/>
    </xf>
    <xf numFmtId="2" fontId="39" fillId="6" borderId="1" xfId="4" applyNumberFormat="1" applyFont="1" applyFill="1" applyBorder="1" applyAlignment="1">
      <alignment horizontal="center" vertical="center"/>
    </xf>
    <xf numFmtId="2" fontId="39" fillId="7" borderId="1" xfId="4" applyNumberFormat="1" applyFont="1" applyFill="1" applyBorder="1" applyAlignment="1">
      <alignment horizontal="center" vertical="center"/>
    </xf>
    <xf numFmtId="0" fontId="50" fillId="11" borderId="2" xfId="0" applyFont="1" applyFill="1" applyBorder="1" applyAlignment="1">
      <alignment horizontal="center" vertical="top" wrapText="1"/>
    </xf>
    <xf numFmtId="0" fontId="50" fillId="11" borderId="1" xfId="0" applyFont="1" applyFill="1" applyBorder="1" applyAlignment="1">
      <alignment horizontal="center" vertical="center" wrapText="1"/>
    </xf>
    <xf numFmtId="0" fontId="50" fillId="6" borderId="0" xfId="0" applyFont="1" applyFill="1" applyAlignment="1">
      <alignment horizontal="center" vertical="center" wrapText="1"/>
    </xf>
    <xf numFmtId="0" fontId="38" fillId="6" borderId="1" xfId="0" applyFont="1" applyFill="1" applyBorder="1" applyAlignment="1">
      <alignment horizontal="center" vertical="center" wrapText="1"/>
    </xf>
    <xf numFmtId="0" fontId="50" fillId="11" borderId="0" xfId="0" applyFont="1" applyFill="1" applyAlignment="1">
      <alignment horizontal="center" vertical="center" wrapText="1"/>
    </xf>
    <xf numFmtId="0" fontId="50" fillId="11" borderId="1" xfId="0" applyFont="1" applyFill="1" applyBorder="1" applyAlignment="1">
      <alignment horizontal="left" vertical="top" wrapText="1"/>
    </xf>
    <xf numFmtId="0" fontId="50" fillId="11" borderId="0" xfId="0" applyFont="1" applyFill="1" applyAlignment="1">
      <alignment horizontal="left" vertical="top" wrapText="1"/>
    </xf>
    <xf numFmtId="0" fontId="51" fillId="11" borderId="1" xfId="0" applyFont="1" applyFill="1" applyBorder="1" applyAlignment="1">
      <alignment horizontal="left" vertical="center" wrapText="1"/>
    </xf>
    <xf numFmtId="0" fontId="35" fillId="11" borderId="1" xfId="0" applyFont="1" applyFill="1" applyBorder="1" applyAlignment="1">
      <alignment horizontal="center" vertical="center" wrapText="1"/>
    </xf>
    <xf numFmtId="0" fontId="35" fillId="11" borderId="0" xfId="0" applyFont="1" applyFill="1" applyBorder="1" applyAlignment="1">
      <alignment horizontal="left" vertical="center" wrapText="1"/>
    </xf>
    <xf numFmtId="0" fontId="35" fillId="11" borderId="1" xfId="0" applyFont="1" applyFill="1" applyBorder="1" applyAlignment="1">
      <alignment horizontal="left" vertical="center" wrapText="1"/>
    </xf>
    <xf numFmtId="0" fontId="28" fillId="11" borderId="0" xfId="0" applyFont="1" applyFill="1" applyBorder="1" applyAlignment="1">
      <alignment horizontal="left" vertical="center" wrapText="1"/>
    </xf>
    <xf numFmtId="0" fontId="28" fillId="11" borderId="1" xfId="0" applyFont="1" applyFill="1" applyBorder="1" applyAlignment="1">
      <alignment horizontal="left" vertical="center" wrapText="1"/>
    </xf>
    <xf numFmtId="0" fontId="52" fillId="11" borderId="0" xfId="0" applyFont="1" applyFill="1" applyBorder="1" applyAlignment="1">
      <alignment horizontal="left" vertical="center" wrapText="1"/>
    </xf>
    <xf numFmtId="0" fontId="52" fillId="11" borderId="1" xfId="0" applyFont="1" applyFill="1" applyBorder="1" applyAlignment="1">
      <alignment horizontal="left" vertical="center" wrapText="1"/>
    </xf>
    <xf numFmtId="0" fontId="17" fillId="11" borderId="1" xfId="0" applyFont="1" applyFill="1" applyBorder="1" applyAlignment="1">
      <alignment horizontal="left" vertical="center" wrapText="1"/>
    </xf>
    <xf numFmtId="0" fontId="17" fillId="11" borderId="1" xfId="0" applyFont="1" applyFill="1" applyBorder="1" applyAlignment="1" applyProtection="1">
      <alignment horizontal="left" vertical="center" wrapText="1"/>
      <protection locked="0"/>
    </xf>
    <xf numFmtId="14" fontId="48" fillId="8" borderId="1" xfId="0" applyNumberFormat="1" applyFont="1" applyFill="1" applyBorder="1" applyAlignment="1">
      <alignment horizontal="center" vertical="center"/>
    </xf>
    <xf numFmtId="0" fontId="7" fillId="11" borderId="1" xfId="0" applyFont="1" applyFill="1" applyBorder="1" applyAlignment="1">
      <alignment vertical="center" wrapText="1"/>
    </xf>
    <xf numFmtId="0" fontId="7" fillId="11" borderId="1" xfId="0" applyFont="1" applyFill="1" applyBorder="1" applyAlignment="1">
      <alignment horizontal="left" vertical="center" wrapText="1"/>
    </xf>
    <xf numFmtId="1" fontId="21" fillId="0" borderId="1" xfId="4" applyNumberFormat="1" applyFont="1" applyBorder="1" applyAlignment="1">
      <alignment horizontal="center" vertical="center"/>
    </xf>
    <xf numFmtId="0" fontId="53" fillId="0" borderId="1" xfId="0" applyFont="1" applyBorder="1" applyAlignment="1">
      <alignment vertical="center"/>
    </xf>
    <xf numFmtId="0" fontId="53" fillId="0" borderId="1" xfId="0" applyFont="1" applyBorder="1" applyAlignment="1">
      <alignment horizontal="center" vertical="center"/>
    </xf>
    <xf numFmtId="166" fontId="21" fillId="11" borderId="1" xfId="4" applyNumberFormat="1" applyFont="1" applyFill="1" applyBorder="1" applyAlignment="1">
      <alignment vertical="center"/>
    </xf>
    <xf numFmtId="166" fontId="21" fillId="3" borderId="1" xfId="4" applyNumberFormat="1" applyFont="1" applyFill="1" applyBorder="1" applyAlignment="1">
      <alignment vertical="center"/>
    </xf>
    <xf numFmtId="166" fontId="21" fillId="4" borderId="1" xfId="4" applyNumberFormat="1" applyFont="1" applyFill="1" applyBorder="1" applyAlignment="1">
      <alignment vertical="center"/>
    </xf>
    <xf numFmtId="166" fontId="21" fillId="8" borderId="1" xfId="4" applyNumberFormat="1" applyFont="1" applyFill="1" applyBorder="1" applyAlignment="1">
      <alignment vertical="center"/>
    </xf>
    <xf numFmtId="166" fontId="21" fillId="5" borderId="1" xfId="4" applyNumberFormat="1" applyFont="1" applyFill="1" applyBorder="1" applyAlignment="1">
      <alignment vertical="center"/>
    </xf>
    <xf numFmtId="166" fontId="21" fillId="6" borderId="1" xfId="4" applyNumberFormat="1" applyFont="1" applyFill="1" applyBorder="1" applyAlignment="1">
      <alignment vertical="center"/>
    </xf>
    <xf numFmtId="166" fontId="21" fillId="7" borderId="1" xfId="4" applyNumberFormat="1" applyFont="1" applyFill="1" applyBorder="1" applyAlignment="1">
      <alignment vertical="center"/>
    </xf>
    <xf numFmtId="166" fontId="38" fillId="0" borderId="1" xfId="0" applyNumberFormat="1" applyFont="1" applyBorder="1" applyAlignment="1">
      <alignment vertical="center"/>
    </xf>
    <xf numFmtId="2" fontId="0" fillId="0" borderId="0" xfId="0" applyNumberFormat="1" applyBorder="1"/>
    <xf numFmtId="0" fontId="38" fillId="0" borderId="1" xfId="0" applyFont="1" applyBorder="1" applyAlignment="1">
      <alignment horizontal="right" vertical="center"/>
    </xf>
    <xf numFmtId="0" fontId="38" fillId="5" borderId="1" xfId="0" applyFont="1" applyFill="1" applyBorder="1" applyAlignment="1">
      <alignment horizontal="center" vertical="center"/>
    </xf>
    <xf numFmtId="2" fontId="0" fillId="3" borderId="1" xfId="0" applyNumberFormat="1" applyFont="1" applyFill="1" applyBorder="1" applyAlignment="1">
      <alignment horizontal="center" vertical="center"/>
    </xf>
    <xf numFmtId="0" fontId="9" fillId="4" borderId="1" xfId="0" applyFont="1" applyFill="1" applyBorder="1" applyAlignment="1">
      <alignment horizontal="right" vertical="center"/>
    </xf>
    <xf numFmtId="0" fontId="9" fillId="8" borderId="1" xfId="0" applyFont="1" applyFill="1" applyBorder="1" applyAlignment="1">
      <alignment horizontal="right" vertical="center"/>
    </xf>
    <xf numFmtId="0" fontId="9" fillId="5" borderId="1" xfId="0" applyFont="1" applyFill="1" applyBorder="1" applyAlignment="1">
      <alignment horizontal="right" vertical="center"/>
    </xf>
    <xf numFmtId="0" fontId="9" fillId="6" borderId="1" xfId="0" applyFont="1" applyFill="1" applyBorder="1" applyAlignment="1">
      <alignment horizontal="right" vertical="center"/>
    </xf>
    <xf numFmtId="0" fontId="9" fillId="7" borderId="1" xfId="0" applyFont="1" applyFill="1" applyBorder="1" applyAlignment="1">
      <alignment horizontal="right" vertical="center"/>
    </xf>
    <xf numFmtId="0" fontId="0" fillId="0" borderId="1" xfId="0" applyBorder="1" applyAlignment="1">
      <alignment horizontal="center" vertical="center"/>
    </xf>
    <xf numFmtId="2" fontId="54" fillId="0" borderId="1" xfId="4" applyNumberFormat="1" applyFont="1" applyBorder="1" applyAlignment="1">
      <alignment horizontal="center" vertical="center"/>
    </xf>
    <xf numFmtId="2" fontId="0" fillId="0" borderId="1" xfId="0" applyNumberFormat="1" applyBorder="1"/>
    <xf numFmtId="0" fontId="0" fillId="0" borderId="1" xfId="0" applyBorder="1"/>
    <xf numFmtId="2" fontId="54" fillId="11" borderId="1" xfId="4" applyNumberFormat="1" applyFont="1" applyFill="1" applyBorder="1" applyAlignment="1">
      <alignment horizontal="center" vertical="center"/>
    </xf>
    <xf numFmtId="2" fontId="54" fillId="3" borderId="1" xfId="4" applyNumberFormat="1" applyFont="1" applyFill="1" applyBorder="1"/>
    <xf numFmtId="2" fontId="54" fillId="4" borderId="1" xfId="4" applyNumberFormat="1" applyFont="1" applyFill="1" applyBorder="1"/>
    <xf numFmtId="2" fontId="54" fillId="8" borderId="1" xfId="4" applyNumberFormat="1" applyFont="1" applyFill="1" applyBorder="1"/>
    <xf numFmtId="2" fontId="54" fillId="5" borderId="1" xfId="4" applyNumberFormat="1" applyFont="1" applyFill="1" applyBorder="1"/>
    <xf numFmtId="2" fontId="54" fillId="6" borderId="1" xfId="4" applyNumberFormat="1" applyFont="1" applyFill="1" applyBorder="1"/>
    <xf numFmtId="2" fontId="54" fillId="7" borderId="1" xfId="4" applyNumberFormat="1" applyFont="1" applyFill="1" applyBorder="1"/>
    <xf numFmtId="0" fontId="55" fillId="0" borderId="1" xfId="0" applyFont="1" applyBorder="1" applyAlignment="1">
      <alignment horizontal="center" vertical="center" wrapText="1"/>
    </xf>
    <xf numFmtId="2" fontId="56" fillId="0" borderId="1" xfId="0" applyNumberFormat="1" applyFont="1" applyBorder="1" applyAlignment="1">
      <alignment horizontal="center" vertical="center" wrapText="1"/>
    </xf>
    <xf numFmtId="14" fontId="0" fillId="5" borderId="1" xfId="0" applyNumberFormat="1" applyFill="1" applyBorder="1" applyAlignment="1">
      <alignment horizontal="center" vertical="center"/>
    </xf>
    <xf numFmtId="2" fontId="56" fillId="11" borderId="1" xfId="0" applyNumberFormat="1" applyFont="1" applyFill="1" applyBorder="1" applyAlignment="1">
      <alignment horizontal="center" vertical="center" wrapText="1"/>
    </xf>
    <xf numFmtId="0" fontId="0" fillId="3" borderId="1" xfId="0" applyFill="1" applyBorder="1"/>
    <xf numFmtId="0" fontId="0" fillId="4" borderId="1" xfId="0" applyFill="1" applyBorder="1"/>
    <xf numFmtId="0" fontId="0" fillId="8" borderId="1" xfId="0" applyFill="1" applyBorder="1"/>
    <xf numFmtId="0" fontId="0" fillId="5" borderId="1" xfId="0" applyFill="1" applyBorder="1"/>
    <xf numFmtId="0" fontId="0" fillId="6" borderId="1" xfId="0" applyFill="1" applyBorder="1"/>
    <xf numFmtId="0" fontId="0" fillId="7" borderId="1" xfId="0" applyFill="1" applyBorder="1"/>
    <xf numFmtId="0" fontId="0" fillId="11" borderId="1" xfId="0" applyFill="1" applyBorder="1" applyAlignment="1">
      <alignment horizontal="center" vertical="center"/>
    </xf>
    <xf numFmtId="2" fontId="0" fillId="0" borderId="1" xfId="0" applyNumberFormat="1" applyBorder="1" applyAlignment="1">
      <alignment horizontal="center" vertical="center"/>
    </xf>
    <xf numFmtId="2" fontId="0" fillId="11" borderId="1" xfId="0" applyNumberFormat="1" applyFill="1" applyBorder="1" applyAlignment="1">
      <alignment horizontal="center" vertical="center"/>
    </xf>
    <xf numFmtId="4" fontId="25" fillId="11" borderId="1" xfId="0" applyNumberFormat="1" applyFont="1" applyFill="1" applyBorder="1" applyAlignment="1">
      <alignment horizontal="center" vertical="center" wrapText="1"/>
    </xf>
    <xf numFmtId="2" fontId="0" fillId="3" borderId="1" xfId="0" applyNumberFormat="1" applyFill="1" applyBorder="1" applyAlignment="1">
      <alignment horizontal="center" vertical="center"/>
    </xf>
    <xf numFmtId="166" fontId="39" fillId="8" borderId="1" xfId="4" applyNumberFormat="1" applyFont="1" applyFill="1" applyBorder="1" applyAlignment="1">
      <alignment vertical="center" wrapText="1"/>
    </xf>
    <xf numFmtId="0" fontId="0" fillId="11" borderId="1" xfId="0" applyFill="1" applyBorder="1"/>
    <xf numFmtId="14" fontId="0" fillId="0" borderId="1" xfId="0" applyNumberFormat="1" applyBorder="1" applyAlignment="1">
      <alignment horizontal="center" vertical="center"/>
    </xf>
    <xf numFmtId="0" fontId="0" fillId="4" borderId="1" xfId="0" applyFill="1" applyBorder="1" applyAlignment="1">
      <alignment horizontal="center" vertical="center"/>
    </xf>
    <xf numFmtId="0" fontId="0" fillId="8" borderId="1" xfId="0" applyFill="1" applyBorder="1" applyAlignment="1">
      <alignment horizontal="center" vertical="center"/>
    </xf>
    <xf numFmtId="0" fontId="0" fillId="5" borderId="1" xfId="0" applyFill="1" applyBorder="1" applyAlignment="1">
      <alignment horizontal="center" vertical="center"/>
    </xf>
    <xf numFmtId="0" fontId="0" fillId="6" borderId="1" xfId="0" applyFill="1" applyBorder="1" applyAlignment="1">
      <alignment horizontal="center" vertical="center"/>
    </xf>
    <xf numFmtId="0" fontId="0" fillId="7" borderId="1" xfId="0" applyFill="1" applyBorder="1" applyAlignment="1">
      <alignment horizontal="center" vertical="center"/>
    </xf>
    <xf numFmtId="0" fontId="35" fillId="0" borderId="1" xfId="0" applyFont="1" applyBorder="1" applyAlignment="1">
      <alignment horizontal="center" vertical="center" wrapText="1"/>
    </xf>
    <xf numFmtId="0" fontId="0" fillId="0" borderId="1" xfId="0" applyBorder="1" applyAlignment="1">
      <alignment horizontal="center" vertical="center" wrapText="1"/>
    </xf>
    <xf numFmtId="1" fontId="32" fillId="8" borderId="1" xfId="0" applyNumberFormat="1" applyFont="1" applyFill="1" applyBorder="1" applyAlignment="1">
      <alignment horizontal="center" vertical="center" wrapText="1"/>
    </xf>
    <xf numFmtId="4" fontId="0" fillId="4" borderId="1" xfId="0" applyNumberFormat="1" applyFont="1" applyFill="1" applyBorder="1" applyAlignment="1">
      <alignment horizontal="center" vertical="center"/>
    </xf>
    <xf numFmtId="4" fontId="0" fillId="8" borderId="1" xfId="0" applyNumberFormat="1" applyFont="1" applyFill="1" applyBorder="1" applyAlignment="1">
      <alignment horizontal="center" vertical="center"/>
    </xf>
    <xf numFmtId="4" fontId="0" fillId="5" borderId="1" xfId="0" applyNumberFormat="1" applyFont="1" applyFill="1" applyBorder="1" applyAlignment="1">
      <alignment horizontal="center" vertical="center"/>
    </xf>
    <xf numFmtId="4" fontId="0" fillId="6" borderId="1" xfId="0" applyNumberFormat="1" applyFont="1" applyFill="1" applyBorder="1" applyAlignment="1">
      <alignment horizontal="center" vertical="center"/>
    </xf>
    <xf numFmtId="4" fontId="0" fillId="7" borderId="1" xfId="0" applyNumberFormat="1" applyFont="1" applyFill="1" applyBorder="1" applyAlignment="1">
      <alignment horizontal="center" vertical="center"/>
    </xf>
    <xf numFmtId="0" fontId="0" fillId="0" borderId="12" xfId="0" applyFont="1" applyFill="1" applyBorder="1" applyAlignment="1">
      <alignment horizontal="center" vertical="center" wrapText="1"/>
    </xf>
    <xf numFmtId="0" fontId="35" fillId="8" borderId="7" xfId="0" applyFont="1" applyFill="1" applyBorder="1" applyAlignment="1">
      <alignment horizontal="center" vertical="center" wrapText="1"/>
    </xf>
    <xf numFmtId="4" fontId="0" fillId="0" borderId="12" xfId="0" applyNumberFormat="1" applyFont="1" applyFill="1" applyBorder="1" applyAlignment="1">
      <alignment horizontal="center" vertical="center"/>
    </xf>
    <xf numFmtId="4" fontId="0" fillId="4" borderId="15" xfId="0" applyNumberFormat="1" applyFont="1" applyFill="1" applyBorder="1" applyAlignment="1">
      <alignment horizontal="center" vertical="center"/>
    </xf>
    <xf numFmtId="4" fontId="0" fillId="0" borderId="1" xfId="0" applyNumberFormat="1" applyFont="1" applyFill="1" applyBorder="1" applyAlignment="1">
      <alignment horizontal="center" vertical="center"/>
    </xf>
    <xf numFmtId="0" fontId="0" fillId="0" borderId="10" xfId="0" applyFont="1" applyFill="1" applyBorder="1" applyAlignment="1">
      <alignment horizontal="center" vertical="center" wrapText="1"/>
    </xf>
    <xf numFmtId="4" fontId="0" fillId="0" borderId="10" xfId="0" applyNumberFormat="1" applyFont="1" applyFill="1" applyBorder="1" applyAlignment="1">
      <alignment horizontal="center" vertical="center"/>
    </xf>
    <xf numFmtId="4" fontId="0" fillId="4" borderId="20" xfId="0" applyNumberFormat="1" applyFont="1" applyFill="1" applyBorder="1" applyAlignment="1">
      <alignment horizontal="center" vertical="center"/>
    </xf>
    <xf numFmtId="0" fontId="0" fillId="11" borderId="0" xfId="0" applyFill="1"/>
    <xf numFmtId="0" fontId="0" fillId="3" borderId="0" xfId="0" applyFill="1"/>
    <xf numFmtId="0" fontId="0" fillId="4" borderId="0" xfId="0" applyFill="1"/>
    <xf numFmtId="0" fontId="0" fillId="8" borderId="0" xfId="0" applyFill="1"/>
    <xf numFmtId="0" fontId="0" fillId="5" borderId="0" xfId="0" applyFill="1"/>
    <xf numFmtId="0" fontId="0" fillId="6" borderId="0" xfId="0" applyFill="1"/>
    <xf numFmtId="0" fontId="0" fillId="7" borderId="0" xfId="0" applyFill="1"/>
    <xf numFmtId="0" fontId="58" fillId="0" borderId="0" xfId="0" applyFont="1" applyAlignment="1">
      <alignment horizontal="right"/>
    </xf>
    <xf numFmtId="0" fontId="59" fillId="13" borderId="7" xfId="0" applyFont="1" applyFill="1" applyBorder="1" applyAlignment="1">
      <alignment horizontal="center" wrapText="1"/>
    </xf>
    <xf numFmtId="0" fontId="59" fillId="13" borderId="2" xfId="0" applyFont="1" applyFill="1" applyBorder="1" applyAlignment="1">
      <alignment horizontal="center" vertical="center" textRotation="90" wrapText="1"/>
    </xf>
    <xf numFmtId="0" fontId="13" fillId="11" borderId="1" xfId="0" applyFont="1" applyFill="1" applyBorder="1" applyAlignment="1">
      <alignment vertical="top" wrapText="1"/>
    </xf>
    <xf numFmtId="0" fontId="28" fillId="11" borderId="3" xfId="0" applyFont="1" applyFill="1" applyBorder="1" applyAlignment="1">
      <alignment vertical="top" wrapText="1"/>
    </xf>
    <xf numFmtId="9" fontId="6" fillId="11" borderId="1" xfId="7" applyFont="1" applyFill="1" applyBorder="1" applyAlignment="1">
      <alignment horizontal="right" vertical="top"/>
    </xf>
    <xf numFmtId="9" fontId="6" fillId="11" borderId="1" xfId="0" applyNumberFormat="1" applyFont="1" applyFill="1" applyBorder="1" applyAlignment="1">
      <alignment horizontal="center" vertical="center" wrapText="1"/>
    </xf>
    <xf numFmtId="0" fontId="6" fillId="11" borderId="1" xfId="0" applyFont="1" applyFill="1" applyBorder="1" applyAlignment="1">
      <alignment horizontal="center" vertical="center" wrapText="1"/>
    </xf>
    <xf numFmtId="14" fontId="6" fillId="11" borderId="1" xfId="0" applyNumberFormat="1" applyFont="1" applyFill="1" applyBorder="1" applyAlignment="1">
      <alignment horizontal="center" vertical="center" wrapText="1"/>
    </xf>
    <xf numFmtId="3" fontId="6" fillId="11" borderId="1" xfId="0" applyNumberFormat="1" applyFont="1" applyFill="1" applyBorder="1" applyAlignment="1">
      <alignment horizontal="center" vertical="center" wrapText="1"/>
    </xf>
    <xf numFmtId="14" fontId="6" fillId="11" borderId="1" xfId="0" applyNumberFormat="1" applyFont="1" applyFill="1" applyBorder="1" applyAlignment="1">
      <alignment horizontal="center" vertical="center" textRotation="90" wrapText="1"/>
    </xf>
    <xf numFmtId="3" fontId="6" fillId="11" borderId="1" xfId="0" applyNumberFormat="1" applyFont="1" applyFill="1" applyBorder="1" applyAlignment="1">
      <alignment horizontal="center" vertical="center" textRotation="90" wrapText="1"/>
    </xf>
    <xf numFmtId="0" fontId="6" fillId="11" borderId="1" xfId="0" applyFont="1" applyFill="1" applyBorder="1" applyAlignment="1">
      <alignment horizontal="center" vertical="center" textRotation="90" wrapText="1"/>
    </xf>
    <xf numFmtId="2" fontId="0" fillId="11" borderId="7" xfId="0" applyNumberFormat="1" applyFill="1" applyBorder="1" applyAlignment="1">
      <alignment vertical="top" wrapText="1"/>
    </xf>
    <xf numFmtId="0" fontId="61" fillId="11" borderId="1" xfId="0" applyFont="1" applyFill="1" applyBorder="1" applyAlignment="1">
      <alignment vertical="top" wrapText="1"/>
    </xf>
    <xf numFmtId="0" fontId="62" fillId="11" borderId="3" xfId="0" applyFont="1" applyFill="1" applyBorder="1" applyAlignment="1">
      <alignment vertical="top" wrapText="1"/>
    </xf>
    <xf numFmtId="0" fontId="63" fillId="11" borderId="1" xfId="0" applyFont="1" applyFill="1" applyBorder="1" applyAlignment="1">
      <alignment vertical="top" wrapText="1"/>
    </xf>
    <xf numFmtId="0" fontId="63" fillId="11" borderId="3" xfId="0" applyFont="1" applyFill="1" applyBorder="1" applyAlignment="1">
      <alignment vertical="top" wrapText="1"/>
    </xf>
    <xf numFmtId="49" fontId="6" fillId="11" borderId="1" xfId="0" applyNumberFormat="1" applyFont="1" applyFill="1" applyBorder="1" applyAlignment="1">
      <alignment horizontal="center" vertical="center" wrapText="1"/>
    </xf>
    <xf numFmtId="49" fontId="6" fillId="11" borderId="1" xfId="0" applyNumberFormat="1" applyFont="1" applyFill="1" applyBorder="1" applyAlignment="1">
      <alignment horizontal="center" vertical="center" textRotation="90" wrapText="1"/>
    </xf>
    <xf numFmtId="49" fontId="0" fillId="11" borderId="7" xfId="0" applyNumberFormat="1" applyFill="1" applyBorder="1" applyAlignment="1">
      <alignment vertical="top" wrapText="1"/>
    </xf>
    <xf numFmtId="0" fontId="13" fillId="11" borderId="1" xfId="1" applyFont="1" applyFill="1" applyBorder="1" applyAlignment="1">
      <alignment wrapText="1"/>
    </xf>
    <xf numFmtId="0" fontId="13" fillId="11" borderId="1" xfId="0" applyFont="1" applyFill="1" applyBorder="1" applyAlignment="1">
      <alignment horizontal="center" vertical="top" wrapText="1"/>
    </xf>
    <xf numFmtId="3" fontId="13" fillId="11" borderId="1" xfId="0" applyNumberFormat="1" applyFont="1" applyFill="1" applyBorder="1" applyAlignment="1">
      <alignment horizontal="center" vertical="center" wrapText="1"/>
    </xf>
    <xf numFmtId="0" fontId="13" fillId="11" borderId="1" xfId="0" applyFont="1" applyFill="1" applyBorder="1" applyAlignment="1">
      <alignment horizontal="center" vertical="center" wrapText="1"/>
    </xf>
    <xf numFmtId="0" fontId="3" fillId="11" borderId="3" xfId="0" applyFont="1" applyFill="1" applyBorder="1" applyAlignment="1">
      <alignment horizontal="justify" vertical="center"/>
    </xf>
    <xf numFmtId="3" fontId="13" fillId="11" borderId="1" xfId="0" applyNumberFormat="1" applyFont="1" applyFill="1" applyBorder="1" applyAlignment="1">
      <alignment horizontal="center" vertical="center" textRotation="90" wrapText="1"/>
    </xf>
    <xf numFmtId="0" fontId="23" fillId="11" borderId="3" xfId="0" applyFont="1" applyFill="1" applyBorder="1" applyAlignment="1">
      <alignment vertical="top" wrapText="1"/>
    </xf>
    <xf numFmtId="43" fontId="37" fillId="11" borderId="1" xfId="8" applyFont="1" applyFill="1" applyBorder="1" applyAlignment="1">
      <alignment horizontal="center" vertical="center"/>
    </xf>
    <xf numFmtId="0" fontId="28" fillId="11" borderId="1" xfId="0" applyFont="1" applyFill="1" applyBorder="1" applyAlignment="1">
      <alignment wrapText="1"/>
    </xf>
    <xf numFmtId="0" fontId="28" fillId="11" borderId="3" xfId="0" applyFont="1" applyFill="1" applyBorder="1" applyAlignment="1">
      <alignment wrapText="1"/>
    </xf>
    <xf numFmtId="2" fontId="0" fillId="11" borderId="6" xfId="0" applyNumberFormat="1" applyFill="1" applyBorder="1" applyAlignment="1">
      <alignment vertical="top" wrapText="1"/>
    </xf>
    <xf numFmtId="0" fontId="28" fillId="11" borderId="1" xfId="0" applyFont="1" applyFill="1" applyBorder="1" applyAlignment="1">
      <alignment vertical="top" wrapText="1"/>
    </xf>
    <xf numFmtId="2" fontId="0" fillId="11" borderId="1" xfId="0" applyNumberFormat="1" applyFill="1" applyBorder="1" applyAlignment="1">
      <alignment vertical="top" wrapText="1"/>
    </xf>
    <xf numFmtId="0" fontId="34" fillId="13" borderId="1" xfId="0" applyFont="1" applyFill="1" applyBorder="1" applyAlignment="1">
      <alignment vertical="top" wrapText="1"/>
    </xf>
    <xf numFmtId="0" fontId="59" fillId="13" borderId="1" xfId="0" applyFont="1" applyFill="1" applyBorder="1" applyAlignment="1">
      <alignment horizontal="justify" vertical="top"/>
    </xf>
    <xf numFmtId="0" fontId="13" fillId="13" borderId="1" xfId="0" applyFont="1" applyFill="1" applyBorder="1" applyAlignment="1">
      <alignment vertical="top" wrapText="1"/>
    </xf>
    <xf numFmtId="0" fontId="65" fillId="13" borderId="3" xfId="0" applyFont="1" applyFill="1" applyBorder="1" applyAlignment="1">
      <alignment vertical="top" wrapText="1"/>
    </xf>
    <xf numFmtId="3" fontId="6" fillId="13" borderId="1" xfId="0" applyNumberFormat="1" applyFont="1" applyFill="1" applyBorder="1" applyAlignment="1">
      <alignment horizontal="center" vertical="center" textRotation="90" wrapText="1"/>
    </xf>
    <xf numFmtId="9" fontId="6" fillId="13" borderId="1" xfId="0" applyNumberFormat="1" applyFont="1" applyFill="1" applyBorder="1" applyAlignment="1">
      <alignment horizontal="center" vertical="center" wrapText="1"/>
    </xf>
    <xf numFmtId="0" fontId="6" fillId="13" borderId="1" xfId="0" applyFont="1" applyFill="1" applyBorder="1" applyAlignment="1">
      <alignment horizontal="center" vertical="center" textRotation="90" wrapText="1"/>
    </xf>
    <xf numFmtId="14" fontId="6" fillId="13" borderId="1" xfId="0" applyNumberFormat="1" applyFont="1" applyFill="1" applyBorder="1" applyAlignment="1">
      <alignment horizontal="center" vertical="center" textRotation="90" wrapText="1"/>
    </xf>
    <xf numFmtId="2" fontId="0" fillId="13" borderId="1" xfId="0" applyNumberFormat="1" applyFill="1" applyBorder="1" applyAlignment="1">
      <alignment vertical="top" wrapText="1"/>
    </xf>
    <xf numFmtId="0" fontId="60" fillId="13" borderId="1" xfId="0" applyFont="1" applyFill="1" applyBorder="1" applyAlignment="1">
      <alignment horizontal="justify" vertical="top"/>
    </xf>
    <xf numFmtId="0" fontId="66" fillId="13" borderId="3" xfId="0" applyFont="1" applyFill="1" applyBorder="1" applyAlignment="1">
      <alignment vertical="top" wrapText="1"/>
    </xf>
    <xf numFmtId="43" fontId="37" fillId="13" borderId="1" xfId="8" applyFont="1" applyFill="1" applyBorder="1" applyAlignment="1">
      <alignment horizontal="center" vertical="center"/>
    </xf>
    <xf numFmtId="0" fontId="67" fillId="13" borderId="1" xfId="0" applyFont="1" applyFill="1" applyBorder="1" applyAlignment="1">
      <alignment vertical="top" wrapText="1"/>
    </xf>
    <xf numFmtId="0" fontId="67" fillId="13" borderId="3" xfId="0" applyFont="1" applyFill="1" applyBorder="1" applyAlignment="1">
      <alignment vertical="top" wrapText="1"/>
    </xf>
    <xf numFmtId="0" fontId="34" fillId="13" borderId="1" xfId="0" applyFont="1" applyFill="1" applyBorder="1" applyAlignment="1">
      <alignment vertical="center" wrapText="1"/>
    </xf>
    <xf numFmtId="0" fontId="68" fillId="13" borderId="1" xfId="0" applyFont="1" applyFill="1" applyBorder="1" applyAlignment="1">
      <alignment vertical="top" wrapText="1"/>
    </xf>
    <xf numFmtId="0" fontId="4" fillId="13" borderId="1" xfId="0" applyFont="1" applyFill="1" applyBorder="1" applyAlignment="1">
      <alignment vertical="top" wrapText="1"/>
    </xf>
    <xf numFmtId="0" fontId="69" fillId="13" borderId="3" xfId="0" applyFont="1" applyFill="1" applyBorder="1" applyAlignment="1">
      <alignment vertical="top" wrapText="1"/>
    </xf>
    <xf numFmtId="0" fontId="6" fillId="14" borderId="7" xfId="0" applyFont="1" applyFill="1" applyBorder="1" applyAlignment="1">
      <alignment horizontal="center" vertical="center" textRotation="90" wrapText="1"/>
    </xf>
    <xf numFmtId="0" fontId="6" fillId="14" borderId="7" xfId="0" applyFont="1" applyFill="1" applyBorder="1" applyAlignment="1">
      <alignment horizontal="center" vertical="center" wrapText="1"/>
    </xf>
    <xf numFmtId="0" fontId="6" fillId="14" borderId="1" xfId="0" applyFont="1" applyFill="1" applyBorder="1" applyAlignment="1">
      <alignment horizontal="center" vertical="center" textRotation="90" wrapText="1"/>
    </xf>
    <xf numFmtId="0" fontId="71" fillId="9" borderId="1" xfId="0" applyFont="1" applyFill="1" applyBorder="1" applyAlignment="1">
      <alignment horizontal="center" vertical="center" wrapText="1"/>
    </xf>
    <xf numFmtId="0" fontId="71" fillId="4" borderId="1" xfId="0" applyFont="1" applyFill="1" applyBorder="1" applyAlignment="1">
      <alignment horizontal="center" vertical="center" wrapText="1"/>
    </xf>
    <xf numFmtId="0" fontId="71" fillId="8" borderId="1" xfId="0" applyFont="1" applyFill="1" applyBorder="1" applyAlignment="1">
      <alignment horizontal="center" vertical="center" wrapText="1"/>
    </xf>
    <xf numFmtId="0" fontId="71" fillId="5" borderId="1" xfId="0" applyFont="1" applyFill="1" applyBorder="1" applyAlignment="1">
      <alignment horizontal="center" vertical="center" wrapText="1"/>
    </xf>
    <xf numFmtId="0" fontId="67" fillId="8" borderId="1" xfId="0" applyFont="1" applyFill="1" applyBorder="1" applyAlignment="1">
      <alignment horizontal="center" vertical="center" textRotation="90" wrapText="1"/>
    </xf>
    <xf numFmtId="0" fontId="67" fillId="6" borderId="1" xfId="0" applyFont="1" applyFill="1" applyBorder="1" applyAlignment="1">
      <alignment horizontal="center" vertical="center" textRotation="90" wrapText="1"/>
    </xf>
    <xf numFmtId="0" fontId="67" fillId="7" borderId="1" xfId="0" applyFont="1" applyFill="1" applyBorder="1" applyAlignment="1">
      <alignment horizontal="center" vertical="center" textRotation="90" wrapText="1"/>
    </xf>
    <xf numFmtId="0" fontId="16" fillId="0" borderId="0" xfId="0" applyFont="1" applyAlignment="1">
      <alignment wrapText="1"/>
    </xf>
    <xf numFmtId="0" fontId="71" fillId="9" borderId="1" xfId="0" applyFont="1" applyFill="1" applyBorder="1" applyAlignment="1">
      <alignment horizontal="center" vertical="center" textRotation="90" wrapText="1"/>
    </xf>
    <xf numFmtId="0" fontId="71" fillId="10" borderId="1" xfId="0" applyFont="1" applyFill="1" applyBorder="1" applyAlignment="1">
      <alignment horizontal="center" vertical="center" textRotation="90" wrapText="1"/>
    </xf>
    <xf numFmtId="0" fontId="71" fillId="13" borderId="1" xfId="0" applyFont="1" applyFill="1" applyBorder="1" applyAlignment="1">
      <alignment horizontal="center" vertical="center" textRotation="90" wrapText="1"/>
    </xf>
    <xf numFmtId="0" fontId="71" fillId="4" borderId="1" xfId="0" applyFont="1" applyFill="1" applyBorder="1" applyAlignment="1">
      <alignment horizontal="center" vertical="center" textRotation="90" wrapText="1"/>
    </xf>
    <xf numFmtId="0" fontId="71" fillId="8" borderId="1" xfId="0" applyFont="1" applyFill="1" applyBorder="1" applyAlignment="1">
      <alignment horizontal="center" vertical="center" textRotation="90" wrapText="1"/>
    </xf>
    <xf numFmtId="0" fontId="71" fillId="5" borderId="1" xfId="0" applyFont="1" applyFill="1" applyBorder="1" applyAlignment="1">
      <alignment horizontal="center" vertical="center" textRotation="90" wrapText="1"/>
    </xf>
    <xf numFmtId="0" fontId="71" fillId="6" borderId="1" xfId="0" applyFont="1" applyFill="1" applyBorder="1" applyAlignment="1">
      <alignment horizontal="center" vertical="center" textRotation="90" wrapText="1"/>
    </xf>
    <xf numFmtId="0" fontId="71" fillId="7" borderId="1" xfId="0" applyFont="1" applyFill="1" applyBorder="1" applyAlignment="1">
      <alignment horizontal="center" vertical="center" textRotation="90" wrapText="1"/>
    </xf>
    <xf numFmtId="0" fontId="71" fillId="0" borderId="1" xfId="0" applyFont="1" applyBorder="1" applyAlignment="1">
      <alignment horizontal="center" vertical="center" wrapText="1"/>
    </xf>
    <xf numFmtId="0" fontId="67" fillId="0" borderId="1" xfId="0" applyFont="1" applyBorder="1" applyAlignment="1">
      <alignment horizontal="center" vertical="center" wrapText="1"/>
    </xf>
    <xf numFmtId="0" fontId="67" fillId="10" borderId="1" xfId="0" applyFont="1" applyFill="1" applyBorder="1" applyAlignment="1">
      <alignment horizontal="center" vertical="center" wrapText="1"/>
    </xf>
    <xf numFmtId="0" fontId="67" fillId="13" borderId="1" xfId="0" applyFont="1" applyFill="1" applyBorder="1" applyAlignment="1">
      <alignment horizontal="center" vertical="center" wrapText="1"/>
    </xf>
    <xf numFmtId="0" fontId="67" fillId="4" borderId="1" xfId="0" applyFont="1" applyFill="1" applyBorder="1" applyAlignment="1">
      <alignment horizontal="center" vertical="center" wrapText="1"/>
    </xf>
    <xf numFmtId="0" fontId="67" fillId="8" borderId="1" xfId="0" applyFont="1" applyFill="1" applyBorder="1" applyAlignment="1">
      <alignment horizontal="center" vertical="center" wrapText="1"/>
    </xf>
    <xf numFmtId="0" fontId="67" fillId="5" borderId="1" xfId="0" applyFont="1" applyFill="1" applyBorder="1" applyAlignment="1">
      <alignment horizontal="center" vertical="center" wrapText="1"/>
    </xf>
    <xf numFmtId="0" fontId="71" fillId="6" borderId="1" xfId="0" applyFont="1" applyFill="1" applyBorder="1" applyAlignment="1">
      <alignment horizontal="center" vertical="center" wrapText="1"/>
    </xf>
    <xf numFmtId="0" fontId="71" fillId="7" borderId="1" xfId="0" applyFont="1" applyFill="1" applyBorder="1" applyAlignment="1">
      <alignment horizontal="center" vertical="center" wrapText="1"/>
    </xf>
    <xf numFmtId="0" fontId="71" fillId="0" borderId="3" xfId="0" applyFont="1" applyBorder="1" applyAlignment="1">
      <alignment horizontal="center" vertical="center" wrapText="1"/>
    </xf>
    <xf numFmtId="0" fontId="16" fillId="0" borderId="1" xfId="0" applyFont="1" applyBorder="1" applyAlignment="1">
      <alignment wrapText="1"/>
    </xf>
    <xf numFmtId="0" fontId="72" fillId="8" borderId="1" xfId="0" applyFont="1" applyFill="1" applyBorder="1" applyAlignment="1">
      <alignment horizontal="left" vertical="top" wrapText="1"/>
    </xf>
    <xf numFmtId="0" fontId="16" fillId="8" borderId="1" xfId="0" applyFont="1" applyFill="1" applyBorder="1" applyAlignment="1">
      <alignment horizontal="left" vertical="top" wrapText="1"/>
    </xf>
    <xf numFmtId="0" fontId="73" fillId="8" borderId="1" xfId="0" applyFont="1" applyFill="1" applyBorder="1" applyAlignment="1">
      <alignment horizontal="left" vertical="top" wrapText="1"/>
    </xf>
    <xf numFmtId="3" fontId="16" fillId="8" borderId="1" xfId="0" applyNumberFormat="1" applyFont="1" applyFill="1" applyBorder="1" applyAlignment="1">
      <alignment horizontal="right" vertical="top" wrapText="1"/>
    </xf>
    <xf numFmtId="0" fontId="39" fillId="8" borderId="1" xfId="0" applyFont="1" applyFill="1" applyBorder="1" applyAlignment="1">
      <alignment horizontal="right" vertical="top" wrapText="1"/>
    </xf>
    <xf numFmtId="166" fontId="15" fillId="10" borderId="1" xfId="3" applyNumberFormat="1" applyFont="1" applyFill="1" applyBorder="1" applyAlignment="1">
      <alignment horizontal="right" vertical="top" wrapText="1"/>
    </xf>
    <xf numFmtId="166" fontId="39" fillId="13" borderId="1" xfId="3" applyNumberFormat="1" applyFont="1" applyFill="1" applyBorder="1" applyAlignment="1">
      <alignment horizontal="right" vertical="top" wrapText="1"/>
    </xf>
    <xf numFmtId="0" fontId="39" fillId="4" borderId="1" xfId="0" applyFont="1" applyFill="1" applyBorder="1" applyAlignment="1">
      <alignment horizontal="right" vertical="top" wrapText="1"/>
    </xf>
    <xf numFmtId="0" fontId="39" fillId="5" borderId="1" xfId="0" applyFont="1" applyFill="1" applyBorder="1" applyAlignment="1">
      <alignment horizontal="right" vertical="top" wrapText="1"/>
    </xf>
    <xf numFmtId="0" fontId="39" fillId="8" borderId="1" xfId="0" applyFont="1" applyFill="1" applyBorder="1" applyAlignment="1">
      <alignment horizontal="left" vertical="top" wrapText="1"/>
    </xf>
    <xf numFmtId="0" fontId="39" fillId="6" borderId="1" xfId="0" applyFont="1" applyFill="1" applyBorder="1" applyAlignment="1">
      <alignment horizontal="left" vertical="top" wrapText="1"/>
    </xf>
    <xf numFmtId="0" fontId="39" fillId="7" borderId="1" xfId="0" applyFont="1" applyFill="1" applyBorder="1" applyAlignment="1">
      <alignment vertical="center" wrapText="1"/>
    </xf>
    <xf numFmtId="0" fontId="39" fillId="8" borderId="3" xfId="0" applyFont="1" applyFill="1" applyBorder="1" applyAlignment="1">
      <alignment vertical="center" wrapText="1"/>
    </xf>
    <xf numFmtId="0" fontId="39" fillId="0" borderId="1" xfId="0" applyFont="1" applyBorder="1" applyAlignment="1">
      <alignment horizontal="center" vertical="center" wrapText="1"/>
    </xf>
    <xf numFmtId="0" fontId="74" fillId="0" borderId="1" xfId="0" applyFont="1" applyBorder="1" applyAlignment="1">
      <alignment horizontal="left" vertical="top"/>
    </xf>
    <xf numFmtId="0" fontId="16" fillId="0" borderId="1" xfId="0" applyFont="1" applyBorder="1" applyAlignment="1">
      <alignment horizontal="left" vertical="top" wrapText="1"/>
    </xf>
    <xf numFmtId="3" fontId="39" fillId="0" borderId="1" xfId="0" applyNumberFormat="1" applyFont="1" applyBorder="1" applyAlignment="1">
      <alignment horizontal="right" vertical="top" wrapText="1"/>
    </xf>
    <xf numFmtId="0" fontId="39" fillId="0" borderId="1" xfId="0" applyFont="1" applyBorder="1" applyAlignment="1">
      <alignment horizontal="right" vertical="top" wrapText="1"/>
    </xf>
    <xf numFmtId="166" fontId="39" fillId="10" borderId="1" xfId="3" applyNumberFormat="1" applyFont="1" applyFill="1" applyBorder="1" applyAlignment="1">
      <alignment horizontal="right" vertical="top" wrapText="1"/>
    </xf>
    <xf numFmtId="0" fontId="39" fillId="0" borderId="1" xfId="0" applyFont="1" applyBorder="1" applyAlignment="1">
      <alignment horizontal="left" vertical="top" wrapText="1"/>
    </xf>
    <xf numFmtId="0" fontId="39" fillId="0" borderId="3" xfId="0" applyFont="1" applyBorder="1" applyAlignment="1">
      <alignment vertical="center" wrapText="1"/>
    </xf>
    <xf numFmtId="0" fontId="62" fillId="0" borderId="1" xfId="0" applyFont="1" applyBorder="1" applyAlignment="1">
      <alignment horizontal="left" vertical="top" wrapText="1"/>
    </xf>
    <xf numFmtId="3" fontId="39" fillId="10" borderId="1" xfId="0" applyNumberFormat="1" applyFont="1" applyFill="1" applyBorder="1" applyAlignment="1">
      <alignment horizontal="right" vertical="top" wrapText="1"/>
    </xf>
    <xf numFmtId="0" fontId="16" fillId="11" borderId="1" xfId="0" applyFont="1" applyFill="1" applyBorder="1" applyAlignment="1">
      <alignment horizontal="left" vertical="top" wrapText="1"/>
    </xf>
    <xf numFmtId="166" fontId="39" fillId="11" borderId="1" xfId="3" applyNumberFormat="1" applyFont="1" applyFill="1" applyBorder="1" applyAlignment="1">
      <alignment horizontal="right" vertical="top" wrapText="1"/>
    </xf>
    <xf numFmtId="165" fontId="39" fillId="11" borderId="1" xfId="0" applyNumberFormat="1" applyFont="1" applyFill="1" applyBorder="1" applyAlignment="1">
      <alignment horizontal="right" vertical="top" wrapText="1"/>
    </xf>
    <xf numFmtId="0" fontId="39" fillId="11" borderId="1" xfId="0" applyFont="1" applyFill="1" applyBorder="1" applyAlignment="1">
      <alignment horizontal="right" vertical="top" wrapText="1"/>
    </xf>
    <xf numFmtId="166" fontId="39" fillId="4" borderId="1" xfId="3" applyNumberFormat="1" applyFont="1" applyFill="1" applyBorder="1" applyAlignment="1">
      <alignment horizontal="right" vertical="top" wrapText="1"/>
    </xf>
    <xf numFmtId="166" fontId="39" fillId="8" borderId="1" xfId="3" applyNumberFormat="1" applyFont="1" applyFill="1" applyBorder="1" applyAlignment="1">
      <alignment horizontal="right" vertical="top" wrapText="1"/>
    </xf>
    <xf numFmtId="166" fontId="39" fillId="5" borderId="1" xfId="3" applyNumberFormat="1" applyFont="1" applyFill="1" applyBorder="1" applyAlignment="1">
      <alignment horizontal="right" vertical="top" wrapText="1"/>
    </xf>
    <xf numFmtId="0" fontId="39" fillId="11" borderId="1" xfId="0" applyFont="1" applyFill="1" applyBorder="1" applyAlignment="1">
      <alignment horizontal="left" vertical="top" wrapText="1"/>
    </xf>
    <xf numFmtId="0" fontId="39" fillId="11" borderId="3" xfId="0" applyFont="1" applyFill="1" applyBorder="1" applyAlignment="1">
      <alignment vertical="center" wrapText="1"/>
    </xf>
    <xf numFmtId="0" fontId="39" fillId="11" borderId="1" xfId="0" applyFont="1" applyFill="1" applyBorder="1" applyAlignment="1">
      <alignment horizontal="center" vertical="center" wrapText="1"/>
    </xf>
    <xf numFmtId="0" fontId="72" fillId="11" borderId="1" xfId="0" applyFont="1" applyFill="1" applyBorder="1" applyAlignment="1">
      <alignment horizontal="left" vertical="top" wrapText="1"/>
    </xf>
    <xf numFmtId="0" fontId="73" fillId="11" borderId="1" xfId="0" applyFont="1" applyFill="1" applyBorder="1" applyAlignment="1">
      <alignment horizontal="left" vertical="top" wrapText="1"/>
    </xf>
    <xf numFmtId="0" fontId="16" fillId="11"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3" fontId="39" fillId="4" borderId="1" xfId="0" applyNumberFormat="1" applyFont="1" applyFill="1" applyBorder="1" applyAlignment="1">
      <alignment horizontal="right" vertical="top" wrapText="1"/>
    </xf>
    <xf numFmtId="3" fontId="39" fillId="8" borderId="1" xfId="0" applyNumberFormat="1" applyFont="1" applyFill="1" applyBorder="1" applyAlignment="1">
      <alignment horizontal="right" vertical="top" wrapText="1"/>
    </xf>
    <xf numFmtId="3" fontId="39" fillId="5" borderId="1" xfId="0" applyNumberFormat="1" applyFont="1" applyFill="1" applyBorder="1" applyAlignment="1">
      <alignment horizontal="right" vertical="top" wrapText="1"/>
    </xf>
    <xf numFmtId="0" fontId="62" fillId="0" borderId="7" xfId="0" applyFont="1" applyBorder="1" applyAlignment="1">
      <alignment horizontal="left" vertical="center" wrapText="1"/>
    </xf>
    <xf numFmtId="0" fontId="16" fillId="0" borderId="1" xfId="0" applyFont="1" applyBorder="1" applyAlignment="1">
      <alignment horizontal="center" vertical="center" wrapText="1"/>
    </xf>
    <xf numFmtId="0" fontId="67" fillId="0" borderId="1" xfId="0" applyFont="1" applyBorder="1" applyAlignment="1">
      <alignment horizontal="left" vertical="top" wrapText="1"/>
    </xf>
    <xf numFmtId="3" fontId="39" fillId="0" borderId="3" xfId="0" applyNumberFormat="1" applyFont="1" applyBorder="1" applyAlignment="1">
      <alignment horizontal="right" vertical="top" wrapText="1"/>
    </xf>
    <xf numFmtId="166" fontId="39" fillId="10" borderId="3" xfId="3" applyNumberFormat="1" applyFont="1" applyFill="1" applyBorder="1" applyAlignment="1">
      <alignment horizontal="center" vertical="center" wrapText="1"/>
    </xf>
    <xf numFmtId="166" fontId="39" fillId="13" borderId="3" xfId="3" applyNumberFormat="1" applyFont="1" applyFill="1" applyBorder="1" applyAlignment="1">
      <alignment horizontal="right" vertical="top" wrapText="1"/>
    </xf>
    <xf numFmtId="3" fontId="39" fillId="4" borderId="3" xfId="0" applyNumberFormat="1" applyFont="1" applyFill="1" applyBorder="1" applyAlignment="1">
      <alignment horizontal="right" vertical="top" wrapText="1"/>
    </xf>
    <xf numFmtId="3" fontId="39" fillId="8" borderId="3" xfId="0" applyNumberFormat="1" applyFont="1" applyFill="1" applyBorder="1" applyAlignment="1">
      <alignment horizontal="right" vertical="top" wrapText="1"/>
    </xf>
    <xf numFmtId="3" fontId="39" fillId="5" borderId="3" xfId="0" applyNumberFormat="1" applyFont="1" applyFill="1" applyBorder="1" applyAlignment="1">
      <alignment horizontal="right" vertical="top" wrapText="1"/>
    </xf>
    <xf numFmtId="0" fontId="75" fillId="0" borderId="1" xfId="0" applyFont="1" applyBorder="1" applyAlignment="1">
      <alignment horizontal="left" vertical="top" wrapText="1"/>
    </xf>
    <xf numFmtId="0" fontId="76" fillId="8" borderId="1" xfId="0" applyFont="1" applyFill="1" applyBorder="1" applyAlignment="1">
      <alignment horizontal="center" vertical="center" wrapText="1"/>
    </xf>
    <xf numFmtId="2" fontId="77" fillId="8" borderId="1" xfId="0" applyNumberFormat="1" applyFont="1" applyFill="1" applyBorder="1" applyAlignment="1">
      <alignment horizontal="center" vertical="center" wrapText="1"/>
    </xf>
    <xf numFmtId="2" fontId="77" fillId="5" borderId="1" xfId="0" applyNumberFormat="1" applyFont="1" applyFill="1" applyBorder="1" applyAlignment="1">
      <alignment horizontal="center" vertical="center" wrapText="1"/>
    </xf>
    <xf numFmtId="0" fontId="77" fillId="8" borderId="1" xfId="0" applyFont="1" applyFill="1" applyBorder="1" applyAlignment="1">
      <alignment horizontal="center" vertical="center" wrapText="1"/>
    </xf>
    <xf numFmtId="0" fontId="77" fillId="0" borderId="1" xfId="0" applyFont="1" applyFill="1" applyBorder="1" applyAlignment="1">
      <alignment horizontal="center" vertical="center" wrapText="1"/>
    </xf>
    <xf numFmtId="2" fontId="77" fillId="0" borderId="1" xfId="0" applyNumberFormat="1" applyFont="1" applyFill="1" applyBorder="1" applyAlignment="1">
      <alignment horizontal="center" vertical="center" wrapText="1"/>
    </xf>
    <xf numFmtId="0" fontId="78" fillId="8" borderId="1" xfId="0" applyFont="1" applyFill="1" applyBorder="1" applyAlignment="1">
      <alignment horizontal="left" vertical="top" wrapText="1"/>
    </xf>
    <xf numFmtId="4" fontId="14" fillId="0" borderId="1"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wrapText="1"/>
    </xf>
    <xf numFmtId="4" fontId="14" fillId="7" borderId="1" xfId="0" applyNumberFormat="1" applyFont="1" applyFill="1" applyBorder="1" applyAlignment="1">
      <alignment horizontal="left" vertical="center"/>
    </xf>
    <xf numFmtId="3" fontId="39" fillId="15" borderId="3" xfId="0" applyNumberFormat="1" applyFont="1" applyFill="1" applyBorder="1" applyAlignment="1">
      <alignment horizontal="right" vertical="top" wrapText="1"/>
    </xf>
    <xf numFmtId="0" fontId="80" fillId="0" borderId="1" xfId="0" applyFont="1" applyBorder="1" applyAlignment="1">
      <alignment horizontal="center" vertical="center" wrapText="1"/>
    </xf>
    <xf numFmtId="3" fontId="80" fillId="0" borderId="3" xfId="0" applyNumberFormat="1" applyFont="1" applyBorder="1" applyAlignment="1">
      <alignment horizontal="right" vertical="top" wrapText="1"/>
    </xf>
    <xf numFmtId="0" fontId="80" fillId="15" borderId="1" xfId="0" applyFont="1" applyFill="1" applyBorder="1" applyAlignment="1">
      <alignment horizontal="right" vertical="top" wrapText="1"/>
    </xf>
    <xf numFmtId="0" fontId="80" fillId="0" borderId="1" xfId="0" applyFont="1" applyBorder="1" applyAlignment="1">
      <alignment horizontal="right" vertical="top" wrapText="1"/>
    </xf>
    <xf numFmtId="0" fontId="72" fillId="0" borderId="1" xfId="0" applyFont="1" applyBorder="1" applyAlignment="1">
      <alignment horizontal="right" vertical="top" wrapText="1"/>
    </xf>
    <xf numFmtId="166" fontId="80" fillId="10" borderId="3" xfId="3" applyNumberFormat="1" applyFont="1" applyFill="1" applyBorder="1" applyAlignment="1">
      <alignment horizontal="right" vertical="top" wrapText="1"/>
    </xf>
    <xf numFmtId="166" fontId="80" fillId="13" borderId="3" xfId="3" applyNumberFormat="1" applyFont="1" applyFill="1" applyBorder="1" applyAlignment="1">
      <alignment horizontal="right" vertical="top" wrapText="1"/>
    </xf>
    <xf numFmtId="166" fontId="80" fillId="4" borderId="3" xfId="3" applyNumberFormat="1" applyFont="1" applyFill="1" applyBorder="1" applyAlignment="1">
      <alignment horizontal="right" vertical="top" wrapText="1"/>
    </xf>
    <xf numFmtId="166" fontId="80" fillId="0" borderId="3" xfId="3" applyNumberFormat="1" applyFont="1" applyBorder="1" applyAlignment="1">
      <alignment horizontal="right" vertical="top" wrapText="1"/>
    </xf>
    <xf numFmtId="166" fontId="80" fillId="8" borderId="3" xfId="3" applyNumberFormat="1" applyFont="1" applyFill="1" applyBorder="1" applyAlignment="1">
      <alignment horizontal="right" vertical="top" wrapText="1"/>
    </xf>
    <xf numFmtId="166" fontId="80" fillId="5" borderId="3" xfId="3" applyNumberFormat="1" applyFont="1" applyFill="1" applyBorder="1" applyAlignment="1">
      <alignment horizontal="right" vertical="top" wrapText="1"/>
    </xf>
    <xf numFmtId="0" fontId="39" fillId="0" borderId="1" xfId="0" applyFont="1" applyBorder="1" applyAlignment="1">
      <alignment vertical="center" wrapText="1"/>
    </xf>
    <xf numFmtId="0" fontId="39" fillId="6" borderId="1" xfId="0" applyFont="1" applyFill="1" applyBorder="1" applyAlignment="1">
      <alignment vertical="center" wrapText="1"/>
    </xf>
    <xf numFmtId="3" fontId="39" fillId="7" borderId="1" xfId="0" applyNumberFormat="1" applyFont="1" applyFill="1" applyBorder="1" applyAlignment="1">
      <alignment vertical="center" wrapText="1"/>
    </xf>
    <xf numFmtId="0" fontId="81" fillId="8" borderId="3" xfId="0" applyFont="1" applyFill="1" applyBorder="1" applyAlignment="1">
      <alignment horizontal="center" vertical="center" wrapText="1"/>
    </xf>
    <xf numFmtId="0" fontId="80" fillId="0" borderId="4" xfId="0" applyFont="1" applyBorder="1" applyAlignment="1">
      <alignment horizontal="center" vertical="center"/>
    </xf>
    <xf numFmtId="0" fontId="80" fillId="10" borderId="4" xfId="0" applyFont="1" applyFill="1" applyBorder="1" applyAlignment="1">
      <alignment horizontal="center" vertical="center"/>
    </xf>
    <xf numFmtId="0" fontId="80" fillId="13" borderId="4" xfId="0" applyFont="1" applyFill="1" applyBorder="1" applyAlignment="1">
      <alignment horizontal="center" vertical="center"/>
    </xf>
    <xf numFmtId="0" fontId="80" fillId="4" borderId="1" xfId="0" applyFont="1" applyFill="1" applyBorder="1" applyAlignment="1">
      <alignment horizontal="center" vertical="center"/>
    </xf>
    <xf numFmtId="0" fontId="80" fillId="8" borderId="1" xfId="0" applyFont="1" applyFill="1" applyBorder="1" applyAlignment="1">
      <alignment horizontal="center" vertical="center"/>
    </xf>
    <xf numFmtId="0" fontId="80" fillId="5" borderId="1" xfId="0" applyFont="1" applyFill="1" applyBorder="1" applyAlignment="1">
      <alignment horizontal="center" vertical="center"/>
    </xf>
    <xf numFmtId="0" fontId="39" fillId="8" borderId="4" xfId="0" applyFont="1" applyFill="1" applyBorder="1" applyAlignment="1">
      <alignment horizontal="left" vertical="top" wrapText="1"/>
    </xf>
    <xf numFmtId="0" fontId="39" fillId="6" borderId="4" xfId="0" applyFont="1" applyFill="1" applyBorder="1" applyAlignment="1">
      <alignment horizontal="left" vertical="top" wrapText="1"/>
    </xf>
    <xf numFmtId="0" fontId="80" fillId="7" borderId="4" xfId="0" applyFont="1" applyFill="1" applyBorder="1" applyAlignment="1">
      <alignment horizontal="center" vertical="center"/>
    </xf>
    <xf numFmtId="166" fontId="39" fillId="0" borderId="1" xfId="3" applyNumberFormat="1" applyFont="1" applyBorder="1" applyAlignment="1">
      <alignment horizontal="right" vertical="top" wrapText="1"/>
    </xf>
    <xf numFmtId="3" fontId="39" fillId="13" borderId="1" xfId="0" applyNumberFormat="1" applyFont="1" applyFill="1" applyBorder="1" applyAlignment="1">
      <alignment horizontal="right" vertical="top" wrapText="1"/>
    </xf>
    <xf numFmtId="0" fontId="82" fillId="0" borderId="1" xfId="0" applyFont="1" applyBorder="1" applyAlignment="1">
      <alignment horizontal="left" vertical="top" wrapText="1"/>
    </xf>
    <xf numFmtId="49" fontId="78" fillId="8" borderId="1" xfId="0" applyNumberFormat="1" applyFont="1" applyFill="1" applyBorder="1" applyAlignment="1">
      <alignment horizontal="left" vertical="top" wrapText="1"/>
    </xf>
    <xf numFmtId="49" fontId="39" fillId="0" borderId="1" xfId="0" applyNumberFormat="1" applyFont="1" applyBorder="1" applyAlignment="1">
      <alignment horizontal="center" vertical="center" wrapText="1"/>
    </xf>
    <xf numFmtId="49" fontId="73" fillId="8" borderId="1" xfId="0" applyNumberFormat="1" applyFont="1" applyFill="1" applyBorder="1" applyAlignment="1">
      <alignment horizontal="left" vertical="top" wrapText="1"/>
    </xf>
    <xf numFmtId="49" fontId="62" fillId="0" borderId="1" xfId="0" applyNumberFormat="1" applyFont="1" applyBorder="1" applyAlignment="1">
      <alignment horizontal="left" vertical="top" wrapText="1"/>
    </xf>
    <xf numFmtId="49" fontId="39" fillId="0" borderId="1" xfId="0" applyNumberFormat="1" applyFont="1" applyBorder="1" applyAlignment="1">
      <alignment horizontal="right" vertical="top" wrapText="1"/>
    </xf>
    <xf numFmtId="49" fontId="16" fillId="0" borderId="1" xfId="0" applyNumberFormat="1" applyFont="1" applyBorder="1" applyAlignment="1">
      <alignment horizontal="left" vertical="top" wrapText="1"/>
    </xf>
    <xf numFmtId="49" fontId="16" fillId="8" borderId="1" xfId="0" applyNumberFormat="1" applyFont="1" applyFill="1" applyBorder="1" applyAlignment="1">
      <alignment horizontal="left" vertical="top" wrapText="1"/>
    </xf>
    <xf numFmtId="49" fontId="16" fillId="6" borderId="1" xfId="0" applyNumberFormat="1" applyFont="1" applyFill="1" applyBorder="1" applyAlignment="1">
      <alignment horizontal="left" vertical="top" wrapText="1"/>
    </xf>
    <xf numFmtId="49" fontId="39" fillId="7" borderId="1" xfId="0" applyNumberFormat="1" applyFont="1" applyFill="1" applyBorder="1" applyAlignment="1">
      <alignment vertical="center" wrapText="1"/>
    </xf>
    <xf numFmtId="49" fontId="39" fillId="0" borderId="3" xfId="0" applyNumberFormat="1" applyFont="1" applyBorder="1" applyAlignment="1">
      <alignment vertical="center" wrapText="1"/>
    </xf>
    <xf numFmtId="49" fontId="74" fillId="0" borderId="1" xfId="0" applyNumberFormat="1" applyFont="1" applyBorder="1" applyAlignment="1">
      <alignment horizontal="left" vertical="top"/>
    </xf>
    <xf numFmtId="49" fontId="39" fillId="0" borderId="1" xfId="0" applyNumberFormat="1" applyFont="1" applyBorder="1" applyAlignment="1">
      <alignment horizontal="left" vertical="top" wrapText="1"/>
    </xf>
    <xf numFmtId="49" fontId="39" fillId="0" borderId="4" xfId="0" applyNumberFormat="1" applyFont="1" applyBorder="1" applyAlignment="1">
      <alignment horizontal="left" vertical="top" wrapText="1"/>
    </xf>
    <xf numFmtId="49" fontId="83" fillId="0" borderId="1" xfId="0" applyNumberFormat="1" applyFont="1" applyBorder="1" applyAlignment="1">
      <alignment horizontal="right" vertical="top" wrapText="1"/>
    </xf>
    <xf numFmtId="49" fontId="39" fillId="0" borderId="1" xfId="0" applyNumberFormat="1" applyFont="1" applyBorder="1" applyAlignment="1">
      <alignment horizontal="right" vertical="center" wrapText="1"/>
    </xf>
    <xf numFmtId="49" fontId="84" fillId="0" borderId="3" xfId="0" applyNumberFormat="1" applyFont="1" applyBorder="1" applyAlignment="1">
      <alignment horizontal="center" vertical="center" wrapText="1"/>
    </xf>
    <xf numFmtId="49" fontId="80" fillId="8" borderId="1" xfId="0" applyNumberFormat="1" applyFont="1" applyFill="1" applyBorder="1" applyAlignment="1">
      <alignment horizontal="left" vertical="center"/>
    </xf>
    <xf numFmtId="49" fontId="84" fillId="0" borderId="1" xfId="0" applyNumberFormat="1" applyFont="1" applyBorder="1" applyAlignment="1">
      <alignment horizontal="center" vertical="center" wrapText="1"/>
    </xf>
    <xf numFmtId="49" fontId="84" fillId="0" borderId="5" xfId="0" applyNumberFormat="1" applyFont="1" applyBorder="1" applyAlignment="1">
      <alignment horizontal="center" vertical="center" wrapText="1"/>
    </xf>
    <xf numFmtId="166" fontId="83" fillId="0" borderId="1" xfId="3" applyNumberFormat="1" applyFont="1" applyBorder="1" applyAlignment="1">
      <alignment horizontal="right" vertical="top" wrapText="1"/>
    </xf>
    <xf numFmtId="166" fontId="80" fillId="10" borderId="1" xfId="3" applyNumberFormat="1" applyFont="1" applyFill="1" applyBorder="1" applyAlignment="1">
      <alignment horizontal="right" vertical="top" wrapText="1"/>
    </xf>
    <xf numFmtId="166" fontId="80" fillId="13" borderId="1" xfId="3" applyNumberFormat="1" applyFont="1" applyFill="1" applyBorder="1" applyAlignment="1">
      <alignment horizontal="right" vertical="top" wrapText="1"/>
    </xf>
    <xf numFmtId="166" fontId="80" fillId="4" borderId="1" xfId="3" applyNumberFormat="1" applyFont="1" applyFill="1" applyBorder="1" applyAlignment="1">
      <alignment horizontal="right" vertical="top" wrapText="1"/>
    </xf>
    <xf numFmtId="166" fontId="80" fillId="0" borderId="1" xfId="3" applyNumberFormat="1" applyFont="1" applyBorder="1" applyAlignment="1">
      <alignment horizontal="right" vertical="top" wrapText="1"/>
    </xf>
    <xf numFmtId="166" fontId="80" fillId="8" borderId="1" xfId="3" applyNumberFormat="1" applyFont="1" applyFill="1" applyBorder="1" applyAlignment="1">
      <alignment horizontal="right" vertical="top" wrapText="1"/>
    </xf>
    <xf numFmtId="166" fontId="80" fillId="5" borderId="1" xfId="3" applyNumberFormat="1" applyFont="1" applyFill="1" applyBorder="1" applyAlignment="1">
      <alignment horizontal="right" vertical="top" wrapText="1"/>
    </xf>
    <xf numFmtId="49" fontId="39" fillId="8" borderId="1" xfId="0" applyNumberFormat="1" applyFont="1" applyFill="1" applyBorder="1" applyAlignment="1">
      <alignment horizontal="left" vertical="top" wrapText="1"/>
    </xf>
    <xf numFmtId="49" fontId="39" fillId="6" borderId="1" xfId="0" applyNumberFormat="1" applyFont="1" applyFill="1" applyBorder="1" applyAlignment="1">
      <alignment horizontal="left" vertical="top" wrapText="1"/>
    </xf>
    <xf numFmtId="49" fontId="16" fillId="0" borderId="1" xfId="0" applyNumberFormat="1" applyFont="1" applyBorder="1" applyAlignment="1">
      <alignment horizontal="center"/>
    </xf>
    <xf numFmtId="49" fontId="72" fillId="0" borderId="1" xfId="0" applyNumberFormat="1" applyFont="1" applyBorder="1" applyAlignment="1">
      <alignment horizontal="left" vertical="top" wrapText="1"/>
    </xf>
    <xf numFmtId="166" fontId="16" fillId="0" borderId="1" xfId="3" applyNumberFormat="1" applyFont="1" applyBorder="1" applyAlignment="1">
      <alignment horizontal="right" vertical="top"/>
    </xf>
    <xf numFmtId="49" fontId="16" fillId="0" borderId="1" xfId="0" applyNumberFormat="1" applyFont="1" applyBorder="1" applyAlignment="1">
      <alignment horizontal="right" vertical="top"/>
    </xf>
    <xf numFmtId="166" fontId="16" fillId="10" borderId="1" xfId="3" applyNumberFormat="1" applyFont="1" applyFill="1" applyBorder="1" applyAlignment="1">
      <alignment horizontal="right" vertical="top"/>
    </xf>
    <xf numFmtId="166" fontId="16" fillId="13" borderId="1" xfId="3" applyNumberFormat="1" applyFont="1" applyFill="1" applyBorder="1" applyAlignment="1">
      <alignment horizontal="right" vertical="top"/>
    </xf>
    <xf numFmtId="166" fontId="16" fillId="4" borderId="1" xfId="3" applyNumberFormat="1" applyFont="1" applyFill="1" applyBorder="1" applyAlignment="1">
      <alignment horizontal="right" vertical="top"/>
    </xf>
    <xf numFmtId="166" fontId="16" fillId="8" borderId="1" xfId="3" applyNumberFormat="1" applyFont="1" applyFill="1" applyBorder="1" applyAlignment="1">
      <alignment horizontal="right" vertical="top"/>
    </xf>
    <xf numFmtId="166" fontId="16" fillId="5" borderId="1" xfId="3" applyNumberFormat="1" applyFont="1" applyFill="1" applyBorder="1" applyAlignment="1">
      <alignment horizontal="right" vertical="top"/>
    </xf>
    <xf numFmtId="49" fontId="16" fillId="0" borderId="1" xfId="0" applyNumberFormat="1" applyFont="1" applyBorder="1" applyAlignment="1">
      <alignment horizontal="right" vertical="top" wrapText="1"/>
    </xf>
    <xf numFmtId="49" fontId="16" fillId="8" borderId="1" xfId="0" applyNumberFormat="1" applyFont="1" applyFill="1" applyBorder="1" applyAlignment="1">
      <alignment horizontal="right" vertical="top" wrapText="1"/>
    </xf>
    <xf numFmtId="49" fontId="16" fillId="6" borderId="1" xfId="0" applyNumberFormat="1" applyFont="1" applyFill="1" applyBorder="1" applyAlignment="1">
      <alignment horizontal="right" vertical="top" wrapText="1"/>
    </xf>
    <xf numFmtId="49" fontId="16" fillId="7" borderId="1" xfId="0" applyNumberFormat="1" applyFont="1" applyFill="1" applyBorder="1"/>
    <xf numFmtId="49" fontId="16" fillId="0" borderId="3" xfId="0" applyNumberFormat="1" applyFont="1" applyBorder="1"/>
    <xf numFmtId="49" fontId="16" fillId="0" borderId="1" xfId="0" applyNumberFormat="1" applyFont="1" applyBorder="1" applyAlignment="1">
      <alignment horizontal="center" wrapText="1"/>
    </xf>
    <xf numFmtId="166" fontId="16" fillId="0" borderId="1" xfId="3" applyNumberFormat="1" applyFont="1" applyBorder="1" applyAlignment="1">
      <alignment horizontal="right" vertical="top" wrapText="1"/>
    </xf>
    <xf numFmtId="166" fontId="16" fillId="10" borderId="1" xfId="3" applyNumberFormat="1" applyFont="1" applyFill="1" applyBorder="1" applyAlignment="1">
      <alignment horizontal="right" vertical="top" wrapText="1"/>
    </xf>
    <xf numFmtId="166" fontId="16" fillId="13" borderId="1" xfId="3" applyNumberFormat="1" applyFont="1" applyFill="1" applyBorder="1" applyAlignment="1">
      <alignment horizontal="right" vertical="top" wrapText="1"/>
    </xf>
    <xf numFmtId="166" fontId="16" fillId="4" borderId="1" xfId="3" applyNumberFormat="1" applyFont="1" applyFill="1" applyBorder="1" applyAlignment="1">
      <alignment horizontal="right" vertical="top" wrapText="1"/>
    </xf>
    <xf numFmtId="166" fontId="16" fillId="8" borderId="1" xfId="3" applyNumberFormat="1" applyFont="1" applyFill="1" applyBorder="1" applyAlignment="1">
      <alignment horizontal="right" vertical="top" wrapText="1"/>
    </xf>
    <xf numFmtId="166" fontId="16" fillId="5" borderId="1" xfId="3" applyNumberFormat="1" applyFont="1" applyFill="1" applyBorder="1" applyAlignment="1">
      <alignment horizontal="right" vertical="top" wrapText="1"/>
    </xf>
    <xf numFmtId="49" fontId="16" fillId="7" borderId="1" xfId="0" applyNumberFormat="1" applyFont="1" applyFill="1" applyBorder="1" applyAlignment="1">
      <alignment wrapText="1"/>
    </xf>
    <xf numFmtId="49" fontId="16" fillId="0" borderId="3" xfId="0" applyNumberFormat="1" applyFont="1" applyBorder="1" applyAlignment="1">
      <alignment wrapText="1"/>
    </xf>
    <xf numFmtId="0" fontId="16" fillId="0" borderId="1" xfId="0" applyFont="1" applyBorder="1" applyAlignment="1">
      <alignment horizontal="center" wrapText="1"/>
    </xf>
    <xf numFmtId="0" fontId="16" fillId="0" borderId="1" xfId="0" applyFont="1" applyBorder="1" applyAlignment="1">
      <alignment horizontal="right" vertical="top"/>
    </xf>
    <xf numFmtId="0" fontId="16" fillId="0" borderId="1" xfId="0" applyFont="1" applyBorder="1" applyAlignment="1">
      <alignment horizontal="right" vertical="top" wrapText="1"/>
    </xf>
    <xf numFmtId="0" fontId="16" fillId="8" borderId="1" xfId="0" applyFont="1" applyFill="1" applyBorder="1" applyAlignment="1">
      <alignment horizontal="right" vertical="top" wrapText="1"/>
    </xf>
    <xf numFmtId="0" fontId="16" fillId="6" borderId="1" xfId="0" applyFont="1" applyFill="1" applyBorder="1" applyAlignment="1">
      <alignment horizontal="right" vertical="top" wrapText="1"/>
    </xf>
    <xf numFmtId="0" fontId="16" fillId="7" borderId="1" xfId="0" applyFont="1" applyFill="1" applyBorder="1" applyAlignment="1">
      <alignment wrapText="1"/>
    </xf>
    <xf numFmtId="0" fontId="16" fillId="0" borderId="3" xfId="0" applyFont="1" applyBorder="1" applyAlignment="1">
      <alignment wrapText="1"/>
    </xf>
    <xf numFmtId="0" fontId="80" fillId="0" borderId="4" xfId="0" applyFont="1" applyBorder="1" applyAlignment="1">
      <alignment horizontal="center" vertical="top" wrapText="1"/>
    </xf>
    <xf numFmtId="0" fontId="80" fillId="0" borderId="3" xfId="0" applyFont="1" applyBorder="1" applyAlignment="1">
      <alignment horizontal="center" vertical="top" wrapText="1"/>
    </xf>
    <xf numFmtId="0" fontId="80" fillId="0" borderId="5" xfId="0" applyFont="1" applyBorder="1" applyAlignment="1">
      <alignment horizontal="center" vertical="top" wrapText="1"/>
    </xf>
    <xf numFmtId="166" fontId="85" fillId="0" borderId="1" xfId="3" applyNumberFormat="1" applyFont="1" applyBorder="1" applyAlignment="1">
      <alignment horizontal="right" vertical="top" wrapText="1"/>
    </xf>
    <xf numFmtId="49" fontId="80" fillId="0" borderId="1" xfId="0" applyNumberFormat="1" applyFont="1" applyBorder="1" applyAlignment="1">
      <alignment horizontal="right" vertical="top" wrapText="1"/>
    </xf>
    <xf numFmtId="0" fontId="80" fillId="10" borderId="1" xfId="0" applyFont="1" applyFill="1" applyBorder="1" applyAlignment="1">
      <alignment wrapText="1"/>
    </xf>
    <xf numFmtId="0" fontId="80" fillId="13" borderId="1" xfId="0" applyFont="1" applyFill="1" applyBorder="1" applyAlignment="1">
      <alignment wrapText="1"/>
    </xf>
    <xf numFmtId="0" fontId="80" fillId="4" borderId="1" xfId="0" applyFont="1" applyFill="1" applyBorder="1" applyAlignment="1">
      <alignment wrapText="1"/>
    </xf>
    <xf numFmtId="0" fontId="80" fillId="0" borderId="1" xfId="0" applyFont="1" applyBorder="1" applyAlignment="1">
      <alignment wrapText="1"/>
    </xf>
    <xf numFmtId="0" fontId="80" fillId="8" borderId="1" xfId="0" applyFont="1" applyFill="1" applyBorder="1" applyAlignment="1">
      <alignment wrapText="1"/>
    </xf>
    <xf numFmtId="0" fontId="80" fillId="5" borderId="1" xfId="0" applyFont="1" applyFill="1" applyBorder="1" applyAlignment="1">
      <alignment wrapText="1"/>
    </xf>
    <xf numFmtId="0" fontId="16" fillId="8" borderId="1" xfId="0" applyFont="1" applyFill="1" applyBorder="1" applyAlignment="1">
      <alignment horizontal="center" wrapText="1"/>
    </xf>
    <xf numFmtId="0" fontId="16" fillId="10" borderId="0" xfId="0" applyFont="1" applyFill="1" applyAlignment="1">
      <alignment wrapText="1"/>
    </xf>
    <xf numFmtId="0" fontId="16" fillId="13" borderId="0" xfId="0" applyFont="1" applyFill="1" applyAlignment="1">
      <alignment wrapText="1"/>
    </xf>
    <xf numFmtId="0" fontId="16" fillId="4" borderId="0" xfId="0" applyFont="1" applyFill="1" applyAlignment="1">
      <alignment wrapText="1"/>
    </xf>
    <xf numFmtId="0" fontId="16" fillId="8" borderId="0" xfId="0" applyFont="1" applyFill="1" applyAlignment="1">
      <alignment wrapText="1"/>
    </xf>
    <xf numFmtId="0" fontId="16" fillId="5" borderId="0" xfId="0" applyFont="1" applyFill="1" applyAlignment="1">
      <alignment wrapText="1"/>
    </xf>
    <xf numFmtId="0" fontId="16" fillId="6" borderId="0" xfId="0" applyFont="1" applyFill="1" applyAlignment="1">
      <alignment wrapText="1"/>
    </xf>
    <xf numFmtId="0" fontId="16" fillId="7" borderId="0" xfId="0" applyFont="1" applyFill="1" applyAlignment="1">
      <alignment wrapText="1"/>
    </xf>
    <xf numFmtId="0" fontId="29" fillId="5" borderId="1" xfId="0" applyFont="1" applyFill="1" applyBorder="1" applyAlignment="1">
      <alignment horizontal="center" vertical="center" wrapText="1"/>
    </xf>
    <xf numFmtId="0" fontId="29" fillId="6" borderId="1" xfId="0" applyFont="1" applyFill="1" applyBorder="1" applyAlignment="1">
      <alignment horizontal="center" vertical="center" wrapText="1"/>
    </xf>
    <xf numFmtId="0" fontId="29" fillId="7" borderId="1" xfId="0" applyFont="1" applyFill="1" applyBorder="1" applyAlignment="1">
      <alignment horizontal="center" vertical="center" wrapText="1"/>
    </xf>
    <xf numFmtId="0" fontId="86" fillId="8" borderId="1" xfId="0" applyFont="1" applyFill="1" applyBorder="1" applyAlignment="1">
      <alignment horizontal="right" vertical="top"/>
    </xf>
    <xf numFmtId="0" fontId="86" fillId="8" borderId="1" xfId="0" applyFont="1" applyFill="1" applyBorder="1" applyAlignment="1">
      <alignment vertical="top" wrapText="1"/>
    </xf>
    <xf numFmtId="0" fontId="87" fillId="16" borderId="1" xfId="0" applyFont="1" applyFill="1" applyBorder="1" applyAlignment="1">
      <alignment horizontal="center" vertical="center" wrapText="1"/>
    </xf>
    <xf numFmtId="0" fontId="87" fillId="17" borderId="1" xfId="0" applyFont="1" applyFill="1" applyBorder="1" applyAlignment="1">
      <alignment horizontal="center" vertical="center" wrapText="1"/>
    </xf>
    <xf numFmtId="0" fontId="86" fillId="8" borderId="1" xfId="0" applyFont="1" applyFill="1" applyBorder="1" applyAlignment="1">
      <alignment horizontal="center" vertical="center" wrapText="1"/>
    </xf>
    <xf numFmtId="166" fontId="86" fillId="8" borderId="1" xfId="3" applyNumberFormat="1" applyFont="1" applyFill="1" applyBorder="1" applyAlignment="1">
      <alignment horizontal="center" vertical="center" wrapText="1"/>
    </xf>
    <xf numFmtId="166" fontId="86" fillId="8" borderId="1" xfId="3" applyNumberFormat="1" applyFont="1" applyFill="1" applyBorder="1" applyAlignment="1">
      <alignment horizontal="center" vertical="top" wrapText="1"/>
    </xf>
    <xf numFmtId="166" fontId="86" fillId="5" borderId="1" xfId="3" applyNumberFormat="1" applyFont="1" applyFill="1" applyBorder="1" applyAlignment="1">
      <alignment horizontal="center" vertical="top" wrapText="1"/>
    </xf>
    <xf numFmtId="166" fontId="86" fillId="6" borderId="1" xfId="3" applyNumberFormat="1" applyFont="1" applyFill="1" applyBorder="1" applyAlignment="1">
      <alignment horizontal="center" vertical="top" wrapText="1"/>
    </xf>
    <xf numFmtId="166" fontId="86" fillId="7" borderId="1" xfId="3" applyNumberFormat="1" applyFont="1" applyFill="1" applyBorder="1" applyAlignment="1">
      <alignment horizontal="center" vertical="top" wrapText="1"/>
    </xf>
    <xf numFmtId="0" fontId="86" fillId="8" borderId="1" xfId="0" applyFont="1" applyFill="1" applyBorder="1" applyAlignment="1">
      <alignment horizontal="left" vertical="top" wrapText="1"/>
    </xf>
    <xf numFmtId="0" fontId="18" fillId="8" borderId="0" xfId="0" applyFont="1" applyFill="1"/>
    <xf numFmtId="0" fontId="63" fillId="16" borderId="1" xfId="0" applyFont="1" applyFill="1" applyBorder="1" applyAlignment="1">
      <alignment horizontal="center" vertical="center" wrapText="1"/>
    </xf>
    <xf numFmtId="0" fontId="87" fillId="8" borderId="1" xfId="0" applyFont="1" applyFill="1" applyBorder="1" applyAlignment="1">
      <alignment horizontal="center" vertical="center" wrapText="1"/>
    </xf>
    <xf numFmtId="0" fontId="88" fillId="8" borderId="1" xfId="0" applyFont="1" applyFill="1" applyBorder="1" applyAlignment="1">
      <alignment horizontal="center" vertical="center" wrapText="1"/>
    </xf>
    <xf numFmtId="0" fontId="88" fillId="8" borderId="1" xfId="0" applyFont="1" applyFill="1" applyBorder="1" applyAlignment="1">
      <alignment vertical="top" wrapText="1"/>
    </xf>
    <xf numFmtId="43" fontId="86" fillId="5" borderId="1" xfId="3" applyNumberFormat="1" applyFont="1" applyFill="1" applyBorder="1" applyAlignment="1">
      <alignment horizontal="center" vertical="top" wrapText="1"/>
    </xf>
    <xf numFmtId="43" fontId="86" fillId="6" borderId="1" xfId="3" applyNumberFormat="1" applyFont="1" applyFill="1" applyBorder="1" applyAlignment="1">
      <alignment horizontal="center" vertical="top" wrapText="1"/>
    </xf>
    <xf numFmtId="0" fontId="89" fillId="8" borderId="1" xfId="0" applyFont="1" applyFill="1" applyBorder="1" applyAlignment="1">
      <alignment horizontal="center" vertical="center" wrapText="1"/>
    </xf>
    <xf numFmtId="0" fontId="89" fillId="8" borderId="1" xfId="0" applyFont="1" applyFill="1" applyBorder="1" applyAlignment="1">
      <alignment vertical="top" wrapText="1"/>
    </xf>
    <xf numFmtId="0" fontId="88" fillId="16" borderId="1" xfId="0" applyFont="1" applyFill="1" applyBorder="1" applyAlignment="1">
      <alignment horizontal="center" vertical="center" wrapText="1"/>
    </xf>
    <xf numFmtId="0" fontId="90" fillId="8" borderId="1" xfId="0" applyFont="1" applyFill="1" applyBorder="1" applyAlignment="1">
      <alignment horizontal="center" vertical="center" wrapText="1"/>
    </xf>
    <xf numFmtId="166" fontId="89" fillId="8" borderId="1" xfId="0" applyNumberFormat="1" applyFont="1" applyFill="1" applyBorder="1" applyAlignment="1">
      <alignment horizontal="center" vertical="center" wrapText="1"/>
    </xf>
    <xf numFmtId="0" fontId="89" fillId="8" borderId="1" xfId="0" applyFont="1" applyFill="1" applyBorder="1" applyAlignment="1">
      <alignment horizontal="left" vertical="center" wrapText="1"/>
    </xf>
    <xf numFmtId="0" fontId="91" fillId="8" borderId="1" xfId="0" applyFont="1" applyFill="1" applyBorder="1" applyAlignment="1">
      <alignment vertical="top" wrapText="1"/>
    </xf>
    <xf numFmtId="0" fontId="91" fillId="8" borderId="1" xfId="0" applyFont="1" applyFill="1" applyBorder="1" applyAlignment="1">
      <alignment horizontal="center" vertical="center" wrapText="1"/>
    </xf>
    <xf numFmtId="0" fontId="92" fillId="8" borderId="1" xfId="0" applyFont="1" applyFill="1" applyBorder="1" applyAlignment="1">
      <alignment horizontal="center" vertical="center" wrapText="1"/>
    </xf>
    <xf numFmtId="0" fontId="63" fillId="8" borderId="1" xfId="0" applyFont="1" applyFill="1" applyBorder="1" applyAlignment="1">
      <alignment horizontal="center" vertical="center" wrapText="1"/>
    </xf>
    <xf numFmtId="0" fontId="86" fillId="8" borderId="0" xfId="0" applyFont="1" applyFill="1" applyAlignment="1"/>
    <xf numFmtId="0" fontId="86" fillId="8" borderId="1" xfId="0" applyFont="1" applyFill="1" applyBorder="1" applyAlignment="1">
      <alignment horizontal="left" vertical="center" wrapText="1"/>
    </xf>
    <xf numFmtId="166" fontId="93" fillId="8" borderId="1" xfId="3" applyNumberFormat="1" applyFont="1" applyFill="1" applyBorder="1" applyAlignment="1">
      <alignment horizontal="center" vertical="top" wrapText="1"/>
    </xf>
    <xf numFmtId="166" fontId="93" fillId="5" borderId="1" xfId="3" applyNumberFormat="1" applyFont="1" applyFill="1" applyBorder="1" applyAlignment="1">
      <alignment horizontal="center" vertical="top" wrapText="1"/>
    </xf>
    <xf numFmtId="43" fontId="93" fillId="6" borderId="1" xfId="3" applyNumberFormat="1" applyFont="1" applyFill="1" applyBorder="1" applyAlignment="1">
      <alignment horizontal="center" vertical="top" wrapText="1"/>
    </xf>
    <xf numFmtId="166" fontId="93" fillId="8" borderId="4" xfId="3" applyNumberFormat="1" applyFont="1" applyFill="1" applyBorder="1" applyAlignment="1">
      <alignment horizontal="center" vertical="top" wrapText="1"/>
    </xf>
    <xf numFmtId="166" fontId="93" fillId="7" borderId="1" xfId="3" applyNumberFormat="1" applyFont="1" applyFill="1" applyBorder="1" applyAlignment="1">
      <alignment horizontal="center" vertical="top" wrapText="1"/>
    </xf>
    <xf numFmtId="166" fontId="87" fillId="17" borderId="1" xfId="0" applyNumberFormat="1" applyFont="1" applyFill="1" applyBorder="1" applyAlignment="1">
      <alignment horizontal="center" vertical="center" wrapText="1"/>
    </xf>
    <xf numFmtId="0" fontId="6" fillId="8" borderId="1" xfId="0" applyFont="1" applyFill="1" applyBorder="1" applyAlignment="1">
      <alignment vertical="top" wrapText="1"/>
    </xf>
    <xf numFmtId="0" fontId="4" fillId="8" borderId="1" xfId="0" applyFont="1" applyFill="1" applyBorder="1"/>
    <xf numFmtId="0" fontId="4" fillId="5" borderId="1" xfId="0" applyFont="1" applyFill="1" applyBorder="1"/>
    <xf numFmtId="0" fontId="4" fillId="6" borderId="1" xfId="0" applyFont="1" applyFill="1" applyBorder="1"/>
    <xf numFmtId="0" fontId="86" fillId="8" borderId="1" xfId="0" applyNumberFormat="1" applyFont="1" applyFill="1" applyBorder="1" applyAlignment="1">
      <alignment horizontal="left" vertical="top" wrapText="1"/>
    </xf>
    <xf numFmtId="0" fontId="86" fillId="8" borderId="1" xfId="0" applyNumberFormat="1" applyFont="1" applyFill="1" applyBorder="1" applyAlignment="1">
      <alignment horizontal="center" vertical="center" wrapText="1"/>
    </xf>
    <xf numFmtId="166" fontId="93" fillId="6" borderId="1" xfId="3" applyNumberFormat="1" applyFont="1" applyFill="1" applyBorder="1" applyAlignment="1">
      <alignment horizontal="center" vertical="top" wrapText="1"/>
    </xf>
    <xf numFmtId="0" fontId="86" fillId="8" borderId="1" xfId="0" applyNumberFormat="1" applyFont="1" applyFill="1" applyBorder="1" applyAlignment="1">
      <alignment horizontal="left" vertical="center" wrapText="1"/>
    </xf>
    <xf numFmtId="166" fontId="93" fillId="8" borderId="1" xfId="3" applyNumberFormat="1" applyFont="1" applyFill="1" applyBorder="1" applyAlignment="1">
      <alignment horizontal="center" vertical="center" wrapText="1"/>
    </xf>
    <xf numFmtId="166" fontId="93" fillId="5" borderId="1" xfId="3" applyNumberFormat="1" applyFont="1" applyFill="1" applyBorder="1" applyAlignment="1">
      <alignment horizontal="center" vertical="center" wrapText="1"/>
    </xf>
    <xf numFmtId="166" fontId="93" fillId="6" borderId="1" xfId="3" applyNumberFormat="1" applyFont="1" applyFill="1" applyBorder="1" applyAlignment="1">
      <alignment horizontal="center" vertical="center" wrapText="1"/>
    </xf>
    <xf numFmtId="0" fontId="18" fillId="8" borderId="0" xfId="0" applyFont="1" applyFill="1" applyAlignment="1">
      <alignment vertical="center"/>
    </xf>
    <xf numFmtId="0" fontId="13" fillId="8" borderId="1" xfId="0" applyFont="1" applyFill="1" applyBorder="1" applyAlignment="1">
      <alignment horizontal="left" vertical="center" wrapText="1"/>
    </xf>
    <xf numFmtId="0" fontId="88" fillId="8" borderId="1" xfId="0" applyFont="1" applyFill="1" applyBorder="1" applyAlignment="1">
      <alignment horizontal="left" vertical="center" wrapText="1"/>
    </xf>
    <xf numFmtId="0" fontId="94" fillId="8" borderId="1" xfId="0" applyFont="1" applyFill="1" applyBorder="1" applyAlignment="1">
      <alignment horizontal="center" vertical="center" wrapText="1"/>
    </xf>
    <xf numFmtId="0" fontId="92" fillId="16" borderId="1" xfId="0" applyFont="1" applyFill="1" applyBorder="1" applyAlignment="1">
      <alignment horizontal="center" vertical="center" wrapText="1"/>
    </xf>
    <xf numFmtId="166" fontId="86" fillId="8" borderId="1" xfId="3" applyNumberFormat="1" applyFont="1" applyFill="1" applyBorder="1" applyAlignment="1">
      <alignment vertical="center"/>
    </xf>
    <xf numFmtId="166" fontId="93" fillId="8" borderId="1" xfId="3" applyNumberFormat="1" applyFont="1" applyFill="1" applyBorder="1" applyAlignment="1">
      <alignment vertical="center"/>
    </xf>
    <xf numFmtId="166" fontId="93" fillId="5" borderId="1" xfId="3" applyNumberFormat="1" applyFont="1" applyFill="1" applyBorder="1" applyAlignment="1">
      <alignment vertical="center"/>
    </xf>
    <xf numFmtId="0" fontId="86" fillId="8" borderId="1" xfId="0" applyFont="1" applyFill="1" applyBorder="1" applyAlignment="1">
      <alignment horizontal="left" vertical="center"/>
    </xf>
    <xf numFmtId="0" fontId="18" fillId="0" borderId="0" xfId="0" applyFont="1" applyAlignment="1">
      <alignment vertical="center"/>
    </xf>
    <xf numFmtId="166" fontId="91" fillId="8" borderId="1" xfId="3" applyNumberFormat="1" applyFont="1" applyFill="1" applyBorder="1" applyAlignment="1">
      <alignment horizontal="center" vertical="center" wrapText="1"/>
    </xf>
    <xf numFmtId="0" fontId="91" fillId="8" borderId="1" xfId="0" applyFont="1" applyFill="1" applyBorder="1" applyAlignment="1">
      <alignment horizontal="left" vertical="center" wrapText="1"/>
    </xf>
    <xf numFmtId="166" fontId="91" fillId="8" borderId="1" xfId="3" applyNumberFormat="1" applyFont="1" applyFill="1" applyBorder="1" applyAlignment="1">
      <alignment horizontal="center" vertical="top" wrapText="1"/>
    </xf>
    <xf numFmtId="0" fontId="89" fillId="8" borderId="1" xfId="0" applyFont="1" applyFill="1" applyBorder="1" applyAlignment="1">
      <alignment horizontal="left" vertical="top" wrapText="1"/>
    </xf>
    <xf numFmtId="166" fontId="91" fillId="5" borderId="1" xfId="3" applyNumberFormat="1" applyFont="1" applyFill="1" applyBorder="1" applyAlignment="1">
      <alignment horizontal="center" vertical="top" wrapText="1"/>
    </xf>
    <xf numFmtId="166" fontId="91" fillId="6" borderId="1" xfId="3" applyNumberFormat="1" applyFont="1" applyFill="1" applyBorder="1" applyAlignment="1">
      <alignment horizontal="center" vertical="top" wrapText="1"/>
    </xf>
    <xf numFmtId="0" fontId="91" fillId="8" borderId="1" xfId="0" applyFont="1" applyFill="1" applyBorder="1" applyAlignment="1">
      <alignment horizontal="left" vertical="top" wrapText="1"/>
    </xf>
    <xf numFmtId="0" fontId="18" fillId="0" borderId="0" xfId="0" applyFont="1"/>
    <xf numFmtId="166" fontId="86" fillId="8" borderId="1" xfId="3" applyNumberFormat="1" applyFont="1" applyFill="1" applyBorder="1" applyAlignment="1">
      <alignment vertical="top"/>
    </xf>
    <xf numFmtId="0" fontId="86" fillId="8" borderId="1" xfId="0" applyFont="1" applyFill="1" applyBorder="1" applyAlignment="1">
      <alignment horizontal="left" vertical="top"/>
    </xf>
    <xf numFmtId="0" fontId="0" fillId="0" borderId="0" xfId="0" applyAlignment="1">
      <alignment horizontal="center" vertical="center"/>
    </xf>
    <xf numFmtId="166" fontId="0" fillId="0" borderId="0" xfId="0" applyNumberFormat="1" applyAlignment="1">
      <alignment horizontal="center" vertical="center"/>
    </xf>
    <xf numFmtId="166" fontId="0" fillId="5" borderId="0" xfId="0" applyNumberFormat="1" applyFill="1"/>
    <xf numFmtId="166" fontId="0" fillId="6" borderId="0" xfId="0" applyNumberFormat="1" applyFill="1"/>
    <xf numFmtId="166" fontId="0" fillId="7" borderId="0" xfId="0" applyNumberFormat="1" applyFill="1"/>
    <xf numFmtId="166" fontId="86" fillId="8" borderId="0" xfId="3" applyNumberFormat="1" applyFont="1" applyFill="1" applyBorder="1" applyAlignment="1">
      <alignment vertical="top"/>
    </xf>
    <xf numFmtId="0" fontId="22" fillId="8" borderId="1" xfId="0" applyFont="1" applyFill="1" applyBorder="1" applyAlignment="1">
      <alignment horizontal="center" vertical="center" textRotation="90" wrapText="1"/>
    </xf>
    <xf numFmtId="0" fontId="29" fillId="9" borderId="1" xfId="0" applyFont="1" applyFill="1" applyBorder="1" applyAlignment="1">
      <alignment horizontal="center" vertical="center" textRotation="90" wrapText="1"/>
    </xf>
    <xf numFmtId="0" fontId="29" fillId="18" borderId="1" xfId="0" applyFont="1" applyFill="1" applyBorder="1" applyAlignment="1">
      <alignment horizontal="center" vertical="center" textRotation="90" wrapText="1"/>
    </xf>
    <xf numFmtId="0" fontId="30" fillId="18" borderId="1" xfId="0" applyFont="1" applyFill="1" applyBorder="1" applyAlignment="1">
      <alignment horizontal="center" vertical="center" wrapText="1"/>
    </xf>
    <xf numFmtId="0" fontId="59" fillId="0" borderId="1" xfId="9" applyFont="1" applyBorder="1" applyAlignment="1">
      <alignment vertical="center" wrapText="1"/>
    </xf>
    <xf numFmtId="0" fontId="60" fillId="0" borderId="2" xfId="9" applyFont="1" applyBorder="1" applyAlignment="1">
      <alignment horizontal="justify" vertical="center"/>
    </xf>
    <xf numFmtId="0" fontId="6" fillId="14" borderId="1" xfId="9" applyFont="1" applyFill="1" applyBorder="1" applyAlignment="1">
      <alignment horizontal="center" vertical="center" wrapText="1"/>
    </xf>
    <xf numFmtId="0" fontId="6" fillId="14" borderId="7" xfId="9" applyFont="1" applyFill="1" applyBorder="1" applyAlignment="1">
      <alignment horizontal="center" vertical="center" wrapText="1"/>
    </xf>
    <xf numFmtId="3" fontId="96" fillId="14" borderId="7" xfId="9" applyNumberFormat="1" applyFont="1" applyFill="1" applyBorder="1" applyAlignment="1">
      <alignment horizontal="center" vertical="center" wrapText="1"/>
    </xf>
    <xf numFmtId="0" fontId="96" fillId="14" borderId="7" xfId="9" applyFont="1" applyFill="1" applyBorder="1" applyAlignment="1">
      <alignment horizontal="center" vertical="center" wrapText="1"/>
    </xf>
    <xf numFmtId="0" fontId="96" fillId="14" borderId="2" xfId="9" applyFont="1" applyFill="1" applyBorder="1" applyAlignment="1">
      <alignment horizontal="center" vertical="center" wrapText="1"/>
    </xf>
    <xf numFmtId="3" fontId="96" fillId="14" borderId="2" xfId="9" applyNumberFormat="1" applyFont="1" applyFill="1" applyBorder="1" applyAlignment="1">
      <alignment horizontal="center" vertical="center" wrapText="1"/>
    </xf>
    <xf numFmtId="3" fontId="96" fillId="18" borderId="2" xfId="9" applyNumberFormat="1" applyFont="1" applyFill="1" applyBorder="1" applyAlignment="1">
      <alignment horizontal="center" vertical="center" wrapText="1"/>
    </xf>
    <xf numFmtId="3" fontId="96" fillId="14" borderId="1" xfId="9" applyNumberFormat="1" applyFont="1" applyFill="1" applyBorder="1" applyAlignment="1">
      <alignment horizontal="center" vertical="center" wrapText="1"/>
    </xf>
    <xf numFmtId="0" fontId="6" fillId="14" borderId="7" xfId="9" applyFont="1" applyFill="1" applyBorder="1" applyAlignment="1">
      <alignment horizontal="center" vertical="center" textRotation="90" wrapText="1"/>
    </xf>
    <xf numFmtId="2" fontId="58" fillId="0" borderId="1" xfId="9" applyNumberFormat="1" applyFont="1" applyBorder="1" applyAlignment="1">
      <alignment vertical="center" wrapText="1"/>
    </xf>
    <xf numFmtId="0" fontId="59" fillId="0" borderId="2" xfId="9" applyFont="1" applyBorder="1" applyAlignment="1">
      <alignment horizontal="justify" vertical="center"/>
    </xf>
    <xf numFmtId="2" fontId="58" fillId="0" borderId="7" xfId="9" applyNumberFormat="1" applyFont="1" applyBorder="1" applyAlignment="1">
      <alignment vertical="center" wrapText="1"/>
    </xf>
    <xf numFmtId="0" fontId="59" fillId="0" borderId="1" xfId="0" applyFont="1" applyBorder="1" applyAlignment="1">
      <alignment vertical="center" wrapText="1"/>
    </xf>
    <xf numFmtId="0" fontId="59" fillId="0" borderId="2" xfId="0" applyFont="1" applyBorder="1" applyAlignment="1">
      <alignment horizontal="justify" vertical="center"/>
    </xf>
    <xf numFmtId="3" fontId="96" fillId="14" borderId="7" xfId="0" applyNumberFormat="1" applyFont="1" applyFill="1" applyBorder="1" applyAlignment="1">
      <alignment horizontal="center" vertical="center" wrapText="1"/>
    </xf>
    <xf numFmtId="0" fontId="96" fillId="14" borderId="7" xfId="0" applyFont="1" applyFill="1" applyBorder="1" applyAlignment="1">
      <alignment horizontal="center" vertical="center" wrapText="1"/>
    </xf>
    <xf numFmtId="0" fontId="96" fillId="14" borderId="2" xfId="0" applyFont="1" applyFill="1" applyBorder="1" applyAlignment="1">
      <alignment horizontal="center" vertical="center" wrapText="1"/>
    </xf>
    <xf numFmtId="3" fontId="96" fillId="14" borderId="2" xfId="0" applyNumberFormat="1" applyFont="1" applyFill="1" applyBorder="1" applyAlignment="1">
      <alignment horizontal="center" vertical="center" wrapText="1"/>
    </xf>
    <xf numFmtId="3" fontId="96" fillId="18" borderId="2" xfId="0" applyNumberFormat="1" applyFont="1" applyFill="1" applyBorder="1" applyAlignment="1">
      <alignment horizontal="center" vertical="center" wrapText="1"/>
    </xf>
    <xf numFmtId="3" fontId="96" fillId="14" borderId="1" xfId="0" applyNumberFormat="1" applyFont="1" applyFill="1" applyBorder="1" applyAlignment="1">
      <alignment horizontal="center" vertical="center" wrapText="1"/>
    </xf>
    <xf numFmtId="2" fontId="4" fillId="0" borderId="1" xfId="0" applyNumberFormat="1" applyFont="1" applyBorder="1" applyAlignment="1">
      <alignment vertical="center" wrapText="1"/>
    </xf>
    <xf numFmtId="0" fontId="59" fillId="0" borderId="2" xfId="0" applyFont="1" applyBorder="1" applyAlignment="1">
      <alignment vertical="center" wrapText="1"/>
    </xf>
    <xf numFmtId="0" fontId="97" fillId="19" borderId="10" xfId="0" applyFont="1" applyFill="1" applyBorder="1" applyAlignment="1">
      <alignment horizontal="center" vertical="center" wrapText="1"/>
    </xf>
    <xf numFmtId="0" fontId="13" fillId="0" borderId="1" xfId="0" applyFont="1" applyBorder="1" applyAlignment="1">
      <alignment horizontal="left" vertical="center" wrapText="1"/>
    </xf>
    <xf numFmtId="0" fontId="97" fillId="20" borderId="1" xfId="0" applyFont="1" applyFill="1" applyBorder="1" applyAlignment="1">
      <alignment horizontal="center" vertical="center" wrapText="1"/>
    </xf>
    <xf numFmtId="0" fontId="4" fillId="19" borderId="10" xfId="0" applyFont="1" applyFill="1" applyBorder="1" applyAlignment="1">
      <alignment horizontal="left" vertical="center" wrapText="1"/>
    </xf>
    <xf numFmtId="0" fontId="13" fillId="0" borderId="1" xfId="0" applyFont="1" applyBorder="1" applyAlignment="1">
      <alignment vertical="center" wrapText="1"/>
    </xf>
    <xf numFmtId="0" fontId="4" fillId="13" borderId="1" xfId="0" applyFont="1" applyFill="1" applyBorder="1" applyAlignment="1">
      <alignment horizontal="center" vertical="center" wrapText="1"/>
    </xf>
    <xf numFmtId="0" fontId="34" fillId="0" borderId="1" xfId="0" applyFont="1" applyBorder="1" applyAlignment="1">
      <alignment vertical="center" wrapText="1"/>
    </xf>
    <xf numFmtId="0" fontId="59" fillId="0" borderId="1" xfId="0" applyFont="1" applyBorder="1" applyAlignment="1">
      <alignment horizontal="justify" vertical="center"/>
    </xf>
    <xf numFmtId="0" fontId="96" fillId="14" borderId="1" xfId="0" applyFont="1" applyFill="1" applyBorder="1" applyAlignment="1">
      <alignment horizontal="center" vertical="center" wrapText="1"/>
    </xf>
    <xf numFmtId="3" fontId="96" fillId="18" borderId="1" xfId="0" applyNumberFormat="1" applyFont="1" applyFill="1" applyBorder="1" applyAlignment="1">
      <alignment horizontal="center" vertical="center" wrapText="1"/>
    </xf>
    <xf numFmtId="0" fontId="13" fillId="13" borderId="1" xfId="0" applyFont="1" applyFill="1" applyBorder="1" applyAlignment="1">
      <alignment horizontal="center" vertical="center" wrapText="1"/>
    </xf>
    <xf numFmtId="0" fontId="98" fillId="13" borderId="1" xfId="0" applyFont="1" applyFill="1" applyBorder="1" applyAlignment="1">
      <alignment horizontal="center" vertical="center"/>
    </xf>
    <xf numFmtId="3" fontId="19" fillId="14" borderId="7" xfId="0" applyNumberFormat="1" applyFont="1" applyFill="1" applyBorder="1" applyAlignment="1">
      <alignment horizontal="center" vertical="center" wrapText="1"/>
    </xf>
    <xf numFmtId="0" fontId="19" fillId="14" borderId="7" xfId="0" applyFont="1" applyFill="1" applyBorder="1" applyAlignment="1">
      <alignment horizontal="center" vertical="center" wrapText="1"/>
    </xf>
    <xf numFmtId="0" fontId="19" fillId="14" borderId="2" xfId="0" applyFont="1" applyFill="1" applyBorder="1" applyAlignment="1">
      <alignment horizontal="center" vertical="center" wrapText="1"/>
    </xf>
    <xf numFmtId="3" fontId="19" fillId="14" borderId="2" xfId="0" applyNumberFormat="1" applyFont="1" applyFill="1" applyBorder="1" applyAlignment="1">
      <alignment horizontal="center" vertical="center" wrapText="1"/>
    </xf>
    <xf numFmtId="3" fontId="19" fillId="18" borderId="2" xfId="0" applyNumberFormat="1" applyFont="1" applyFill="1" applyBorder="1" applyAlignment="1">
      <alignment horizontal="center" vertical="center" wrapText="1"/>
    </xf>
    <xf numFmtId="3" fontId="19" fillId="14" borderId="1" xfId="0" applyNumberFormat="1" applyFont="1" applyFill="1" applyBorder="1" applyAlignment="1">
      <alignment horizontal="center" vertical="center" wrapText="1"/>
    </xf>
    <xf numFmtId="0" fontId="60" fillId="0" borderId="1" xfId="9" applyFont="1" applyBorder="1" applyAlignment="1">
      <alignment horizontal="justify" vertical="center"/>
    </xf>
    <xf numFmtId="0" fontId="96" fillId="14" borderId="1" xfId="9" applyFont="1" applyFill="1" applyBorder="1" applyAlignment="1">
      <alignment horizontal="center" vertical="center" wrapText="1"/>
    </xf>
    <xf numFmtId="3" fontId="96" fillId="18" borderId="1" xfId="9" applyNumberFormat="1" applyFont="1" applyFill="1" applyBorder="1" applyAlignment="1">
      <alignment horizontal="center" vertical="center" wrapText="1"/>
    </xf>
    <xf numFmtId="0" fontId="6" fillId="14" borderId="1" xfId="9" applyFont="1" applyFill="1" applyBorder="1" applyAlignment="1">
      <alignment horizontal="center" vertical="center" textRotation="90" wrapText="1"/>
    </xf>
    <xf numFmtId="0" fontId="59" fillId="0" borderId="1" xfId="9" applyFont="1" applyBorder="1" applyAlignment="1">
      <alignment horizontal="justify" vertical="center"/>
    </xf>
    <xf numFmtId="0" fontId="6" fillId="14" borderId="1" xfId="0" applyFont="1" applyFill="1" applyBorder="1" applyAlignment="1">
      <alignment horizontal="center" vertical="center" wrapText="1"/>
    </xf>
    <xf numFmtId="0" fontId="0" fillId="0" borderId="0" xfId="0" applyBorder="1"/>
    <xf numFmtId="0" fontId="95" fillId="0" borderId="0" xfId="0" applyFont="1" applyBorder="1" applyAlignment="1">
      <alignment horizontal="center" vertical="center"/>
    </xf>
    <xf numFmtId="2" fontId="4" fillId="0" borderId="0" xfId="0" applyNumberFormat="1" applyFont="1" applyBorder="1" applyAlignment="1">
      <alignment vertical="center" wrapText="1"/>
    </xf>
    <xf numFmtId="0" fontId="13" fillId="0" borderId="0" xfId="0" applyFont="1" applyBorder="1" applyAlignment="1">
      <alignment horizontal="center" vertical="center" wrapText="1"/>
    </xf>
    <xf numFmtId="0" fontId="6" fillId="8" borderId="0" xfId="0" applyFont="1" applyFill="1" applyBorder="1" applyAlignment="1">
      <alignment horizontal="left" vertical="center" wrapText="1"/>
    </xf>
    <xf numFmtId="0" fontId="45" fillId="20" borderId="1" xfId="0" applyFont="1" applyFill="1" applyBorder="1" applyAlignment="1">
      <alignment horizontal="center" vertical="center"/>
    </xf>
    <xf numFmtId="0" fontId="38" fillId="20" borderId="1" xfId="0" applyFont="1" applyFill="1" applyBorder="1" applyAlignment="1">
      <alignment horizontal="center" vertical="center"/>
    </xf>
    <xf numFmtId="3" fontId="99" fillId="20" borderId="1" xfId="0" applyNumberFormat="1" applyFont="1" applyFill="1" applyBorder="1" applyAlignment="1">
      <alignment horizontal="center" vertical="center"/>
    </xf>
    <xf numFmtId="3" fontId="99" fillId="18" borderId="1" xfId="0" applyNumberFormat="1" applyFont="1" applyFill="1" applyBorder="1" applyAlignment="1">
      <alignment horizontal="center" vertical="center"/>
    </xf>
    <xf numFmtId="0" fontId="9" fillId="13" borderId="1" xfId="0" applyFont="1" applyFill="1" applyBorder="1" applyAlignment="1">
      <alignment horizontal="center" vertical="center" wrapText="1"/>
    </xf>
    <xf numFmtId="3" fontId="98" fillId="18" borderId="1" xfId="0" applyNumberFormat="1" applyFont="1" applyFill="1" applyBorder="1" applyAlignment="1">
      <alignment horizontal="center" vertical="center"/>
    </xf>
    <xf numFmtId="3" fontId="98" fillId="20" borderId="1" xfId="0" applyNumberFormat="1" applyFont="1" applyFill="1" applyBorder="1" applyAlignment="1">
      <alignment horizontal="center" vertical="center"/>
    </xf>
    <xf numFmtId="0" fontId="6" fillId="20" borderId="1" xfId="0" applyFont="1" applyFill="1" applyBorder="1" applyAlignment="1">
      <alignment horizontal="center" vertical="center" wrapText="1"/>
    </xf>
    <xf numFmtId="0" fontId="100" fillId="0" borderId="1" xfId="0" applyFont="1" applyBorder="1" applyAlignment="1">
      <alignment horizontal="center" vertical="center" wrapText="1"/>
    </xf>
    <xf numFmtId="0" fontId="13" fillId="0" borderId="0" xfId="0" applyFont="1" applyBorder="1" applyAlignment="1">
      <alignment horizontal="left" vertical="center" wrapText="1"/>
    </xf>
    <xf numFmtId="0" fontId="59" fillId="0" borderId="1" xfId="0" applyFont="1" applyBorder="1" applyAlignment="1">
      <alignment horizontal="center" vertical="center" wrapText="1"/>
    </xf>
    <xf numFmtId="3" fontId="19" fillId="18" borderId="1" xfId="0" applyNumberFormat="1" applyFont="1" applyFill="1" applyBorder="1" applyAlignment="1">
      <alignment horizontal="center" vertical="center" wrapText="1"/>
    </xf>
    <xf numFmtId="0" fontId="100" fillId="0" borderId="0" xfId="0" applyFont="1" applyBorder="1" applyAlignment="1">
      <alignment horizontal="left" vertical="top" wrapText="1"/>
    </xf>
    <xf numFmtId="0" fontId="9" fillId="0" borderId="0" xfId="0" applyFont="1" applyBorder="1" applyAlignment="1">
      <alignment horizontal="left" vertical="center" wrapText="1"/>
    </xf>
    <xf numFmtId="0" fontId="100" fillId="0" borderId="0" xfId="0" applyFont="1" applyBorder="1" applyAlignment="1">
      <alignment horizontal="left" vertical="center" wrapText="1"/>
    </xf>
    <xf numFmtId="0" fontId="1" fillId="13" borderId="1" xfId="0" applyFont="1" applyFill="1" applyBorder="1" applyAlignment="1">
      <alignment horizontal="center" vertical="center" wrapText="1"/>
    </xf>
    <xf numFmtId="0" fontId="19" fillId="14"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3" fontId="6" fillId="8" borderId="1" xfId="0" applyNumberFormat="1" applyFont="1" applyFill="1" applyBorder="1" applyAlignment="1">
      <alignment horizontal="center" vertical="center" wrapText="1"/>
    </xf>
    <xf numFmtId="3" fontId="6" fillId="18" borderId="1" xfId="0" applyNumberFormat="1" applyFont="1" applyFill="1" applyBorder="1" applyAlignment="1">
      <alignment horizontal="center" vertical="center" wrapText="1"/>
    </xf>
    <xf numFmtId="0" fontId="0" fillId="0" borderId="0" xfId="0" applyBorder="1" applyAlignment="1"/>
    <xf numFmtId="0" fontId="0" fillId="0" borderId="0" xfId="0" applyAlignment="1"/>
    <xf numFmtId="3" fontId="96" fillId="8" borderId="1" xfId="0" applyNumberFormat="1" applyFont="1" applyFill="1" applyBorder="1" applyAlignment="1">
      <alignment horizontal="center" vertical="center" wrapText="1"/>
    </xf>
    <xf numFmtId="0" fontId="96" fillId="8" borderId="1" xfId="0" applyFont="1" applyFill="1" applyBorder="1" applyAlignment="1">
      <alignment horizontal="center" vertical="center" wrapText="1"/>
    </xf>
    <xf numFmtId="0" fontId="96" fillId="18"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8" fillId="8" borderId="0" xfId="0" applyFont="1" applyFill="1" applyAlignment="1">
      <alignment horizontal="center" vertical="center" wrapText="1"/>
    </xf>
    <xf numFmtId="0" fontId="8" fillId="8" borderId="1" xfId="0" applyFont="1" applyFill="1" applyBorder="1" applyAlignment="1">
      <alignment horizontal="center" vertical="center" wrapText="1"/>
    </xf>
    <xf numFmtId="0" fontId="98" fillId="0" borderId="1" xfId="0" applyFont="1" applyBorder="1" applyAlignment="1">
      <alignment horizontal="center" vertical="center"/>
    </xf>
    <xf numFmtId="3" fontId="98" fillId="0" borderId="1" xfId="0" applyNumberFormat="1" applyFont="1" applyBorder="1" applyAlignment="1">
      <alignment horizontal="center" vertical="center"/>
    </xf>
    <xf numFmtId="0" fontId="0" fillId="18" borderId="1" xfId="0" applyFill="1" applyBorder="1"/>
    <xf numFmtId="0" fontId="0" fillId="18" borderId="0" xfId="0" applyFill="1"/>
    <xf numFmtId="0" fontId="29" fillId="9" borderId="1" xfId="0" applyFont="1" applyFill="1" applyBorder="1" applyAlignment="1">
      <alignment horizontal="center" vertical="center" wrapText="1"/>
    </xf>
    <xf numFmtId="0" fontId="86" fillId="8" borderId="0" xfId="0" applyFont="1" applyFill="1" applyBorder="1" applyAlignment="1">
      <alignment horizontal="right" vertical="top"/>
    </xf>
    <xf numFmtId="0" fontId="86" fillId="8" borderId="1" xfId="0" applyFont="1" applyFill="1" applyBorder="1" applyAlignment="1">
      <alignment vertical="center" wrapText="1"/>
    </xf>
    <xf numFmtId="0" fontId="63" fillId="16" borderId="1" xfId="0" applyFont="1" applyFill="1" applyBorder="1" applyAlignment="1">
      <alignment vertical="center" wrapText="1"/>
    </xf>
    <xf numFmtId="166" fontId="0" fillId="0" borderId="0" xfId="0" applyNumberFormat="1"/>
    <xf numFmtId="0" fontId="2" fillId="9" borderId="1" xfId="0" applyFont="1" applyFill="1" applyBorder="1" applyAlignment="1">
      <alignment horizontal="center" vertical="center" wrapText="1"/>
    </xf>
    <xf numFmtId="0" fontId="0" fillId="0" borderId="0" xfId="0" applyAlignment="1">
      <alignment vertical="center"/>
    </xf>
    <xf numFmtId="0" fontId="29" fillId="11" borderId="1" xfId="0" applyFont="1" applyFill="1" applyBorder="1" applyAlignment="1">
      <alignment horizontal="center" vertical="center" textRotation="90" wrapText="1"/>
    </xf>
    <xf numFmtId="0" fontId="29" fillId="3" borderId="1" xfId="0" applyFont="1" applyFill="1" applyBorder="1" applyAlignment="1">
      <alignment horizontal="center" vertical="center" textRotation="90" wrapText="1"/>
    </xf>
    <xf numFmtId="49" fontId="29" fillId="9" borderId="1" xfId="0" applyNumberFormat="1" applyFont="1" applyFill="1" applyBorder="1" applyAlignment="1">
      <alignment horizontal="center" vertical="center" textRotation="90" wrapText="1"/>
    </xf>
    <xf numFmtId="0" fontId="29" fillId="4" borderId="1" xfId="0" applyFont="1" applyFill="1" applyBorder="1" applyAlignment="1">
      <alignment horizontal="center" vertical="center" textRotation="90" wrapText="1"/>
    </xf>
    <xf numFmtId="49" fontId="30" fillId="0" borderId="1" xfId="0" applyNumberFormat="1" applyFont="1" applyBorder="1" applyAlignment="1">
      <alignment horizontal="center" vertical="center" wrapText="1"/>
    </xf>
    <xf numFmtId="0" fontId="38" fillId="8" borderId="1" xfId="0" applyFont="1" applyFill="1" applyBorder="1" applyAlignment="1">
      <alignment horizontal="right" vertical="center"/>
    </xf>
    <xf numFmtId="0" fontId="32" fillId="8" borderId="1" xfId="0" applyFont="1" applyFill="1" applyBorder="1" applyAlignment="1">
      <alignment horizontal="left" vertical="center" wrapText="1"/>
    </xf>
    <xf numFmtId="0" fontId="0" fillId="8" borderId="1" xfId="0" applyFont="1" applyFill="1" applyBorder="1" applyAlignment="1">
      <alignment horizontal="left" vertical="center" wrapText="1"/>
    </xf>
    <xf numFmtId="0" fontId="27" fillId="8" borderId="1" xfId="0" applyFont="1" applyFill="1" applyBorder="1" applyAlignment="1">
      <alignment vertical="center" wrapText="1"/>
    </xf>
    <xf numFmtId="0" fontId="6" fillId="8" borderId="7" xfId="0" applyFont="1" applyFill="1" applyBorder="1" applyAlignment="1">
      <alignment horizontal="left" vertical="center" wrapText="1"/>
    </xf>
    <xf numFmtId="166" fontId="38" fillId="8" borderId="1" xfId="4" applyNumberFormat="1" applyFont="1" applyFill="1" applyBorder="1" applyAlignment="1">
      <alignment horizontal="right" vertical="center"/>
    </xf>
    <xf numFmtId="166" fontId="9" fillId="8" borderId="1" xfId="4" applyNumberFormat="1" applyFont="1" applyFill="1" applyBorder="1" applyAlignment="1">
      <alignment horizontal="right" vertical="center"/>
    </xf>
    <xf numFmtId="49" fontId="38" fillId="8" borderId="1" xfId="4" applyNumberFormat="1" applyFont="1" applyFill="1" applyBorder="1" applyAlignment="1">
      <alignment horizontal="right" vertical="center"/>
    </xf>
    <xf numFmtId="0" fontId="32" fillId="8" borderId="7" xfId="0" applyFont="1" applyFill="1" applyBorder="1" applyAlignment="1">
      <alignment horizontal="left" vertical="center" wrapText="1"/>
    </xf>
    <xf numFmtId="0" fontId="4" fillId="8" borderId="1" xfId="0" applyFont="1" applyFill="1" applyBorder="1" applyAlignment="1">
      <alignment horizontal="left" vertical="center" wrapText="1"/>
    </xf>
    <xf numFmtId="0" fontId="32" fillId="0" borderId="5" xfId="0" applyFont="1" applyBorder="1" applyAlignment="1">
      <alignment horizontal="left" vertical="center" wrapText="1"/>
    </xf>
    <xf numFmtId="0" fontId="0" fillId="0" borderId="1" xfId="0" applyFont="1" applyBorder="1" applyAlignment="1">
      <alignment horizontal="left" vertical="center" wrapText="1"/>
    </xf>
    <xf numFmtId="0" fontId="38" fillId="0" borderId="4" xfId="0" applyFont="1" applyBorder="1" applyAlignment="1">
      <alignment horizontal="left" vertical="center" wrapText="1"/>
    </xf>
    <xf numFmtId="0" fontId="6" fillId="8" borderId="1" xfId="0" applyFont="1" applyFill="1" applyBorder="1" applyAlignment="1">
      <alignment horizontal="left" vertical="center" wrapText="1"/>
    </xf>
    <xf numFmtId="166" fontId="38" fillId="0" borderId="1" xfId="4" applyNumberFormat="1" applyFont="1" applyBorder="1" applyAlignment="1">
      <alignment horizontal="right" vertical="center"/>
    </xf>
    <xf numFmtId="0" fontId="45" fillId="0" borderId="1" xfId="0" applyFont="1" applyBorder="1" applyAlignment="1">
      <alignment horizontal="center" vertical="center"/>
    </xf>
    <xf numFmtId="166" fontId="9" fillId="0" borderId="1" xfId="4" applyNumberFormat="1" applyFont="1" applyBorder="1" applyAlignment="1">
      <alignment horizontal="right" vertical="center"/>
    </xf>
    <xf numFmtId="0" fontId="35" fillId="8" borderId="1" xfId="0" applyFont="1" applyFill="1" applyBorder="1" applyAlignment="1">
      <alignment vertical="center" wrapText="1"/>
    </xf>
    <xf numFmtId="0" fontId="27" fillId="0" borderId="1" xfId="0" applyFont="1" applyBorder="1" applyAlignment="1">
      <alignment vertical="center" wrapText="1"/>
    </xf>
    <xf numFmtId="0" fontId="101" fillId="12" borderId="13" xfId="0" applyFont="1" applyFill="1" applyBorder="1" applyAlignment="1">
      <alignment vertical="center" wrapText="1"/>
    </xf>
    <xf numFmtId="0" fontId="11" fillId="0" borderId="1" xfId="0" applyFont="1" applyBorder="1" applyAlignment="1">
      <alignment vertical="center" wrapText="1"/>
    </xf>
    <xf numFmtId="0" fontId="11" fillId="12" borderId="13" xfId="0" applyFont="1" applyFill="1" applyBorder="1" applyAlignment="1">
      <alignment vertical="center" wrapText="1"/>
    </xf>
    <xf numFmtId="0" fontId="11" fillId="0" borderId="2" xfId="0" applyFont="1" applyBorder="1" applyAlignment="1">
      <alignment vertical="center" wrapText="1"/>
    </xf>
    <xf numFmtId="0" fontId="17" fillId="0" borderId="0" xfId="0" applyFont="1" applyAlignment="1">
      <alignment vertical="center" wrapText="1"/>
    </xf>
    <xf numFmtId="0" fontId="62" fillId="8" borderId="1" xfId="0" applyFont="1" applyFill="1" applyBorder="1" applyAlignment="1">
      <alignment horizontal="left" vertical="center" wrapText="1"/>
    </xf>
    <xf numFmtId="0" fontId="0" fillId="0" borderId="7" xfId="0" applyFont="1" applyBorder="1" applyAlignment="1">
      <alignment horizontal="left" vertical="center" wrapText="1"/>
    </xf>
    <xf numFmtId="0" fontId="11" fillId="12" borderId="12" xfId="0" applyFont="1" applyFill="1" applyBorder="1" applyAlignment="1">
      <alignment vertical="center" wrapText="1"/>
    </xf>
    <xf numFmtId="0" fontId="11" fillId="12" borderId="10" xfId="0" applyFont="1" applyFill="1" applyBorder="1" applyAlignment="1">
      <alignment vertical="center" wrapText="1"/>
    </xf>
    <xf numFmtId="0" fontId="11" fillId="12" borderId="18" xfId="0" applyFont="1" applyFill="1" applyBorder="1" applyAlignment="1">
      <alignment vertical="center" wrapText="1"/>
    </xf>
    <xf numFmtId="0" fontId="11" fillId="12" borderId="5" xfId="0" applyFont="1" applyFill="1" applyBorder="1" applyAlignment="1">
      <alignment vertical="center" wrapText="1"/>
    </xf>
    <xf numFmtId="0" fontId="72" fillId="8" borderId="1" xfId="0" applyFont="1" applyFill="1" applyBorder="1" applyAlignment="1">
      <alignment horizontal="left" vertical="center" wrapText="1"/>
    </xf>
    <xf numFmtId="0" fontId="0" fillId="8" borderId="7" xfId="0" applyFont="1" applyFill="1" applyBorder="1" applyAlignment="1">
      <alignment horizontal="left" vertical="center" wrapText="1"/>
    </xf>
    <xf numFmtId="166" fontId="9" fillId="11" borderId="1" xfId="4" applyNumberFormat="1" applyFont="1" applyFill="1" applyBorder="1" applyAlignment="1">
      <alignment horizontal="right" vertical="center"/>
    </xf>
    <xf numFmtId="166" fontId="9" fillId="3" borderId="1" xfId="4" applyNumberFormat="1" applyFont="1" applyFill="1" applyBorder="1" applyAlignment="1">
      <alignment horizontal="right" vertical="center"/>
    </xf>
    <xf numFmtId="166" fontId="9" fillId="4" borderId="1" xfId="4" applyNumberFormat="1" applyFont="1" applyFill="1" applyBorder="1" applyAlignment="1">
      <alignment horizontal="right" vertical="center"/>
    </xf>
    <xf numFmtId="0" fontId="0" fillId="8" borderId="0" xfId="0" applyFill="1" applyAlignment="1">
      <alignment vertical="center"/>
    </xf>
    <xf numFmtId="49" fontId="38" fillId="0" borderId="1" xfId="4" applyNumberFormat="1" applyFont="1" applyBorder="1" applyAlignment="1">
      <alignment horizontal="right" vertical="center"/>
    </xf>
    <xf numFmtId="166" fontId="38" fillId="15" borderId="1" xfId="4" applyNumberFormat="1" applyFont="1" applyFill="1" applyBorder="1" applyAlignment="1">
      <alignment horizontal="right" vertical="center"/>
    </xf>
    <xf numFmtId="166" fontId="9" fillId="11" borderId="1" xfId="4" applyNumberFormat="1" applyFont="1" applyFill="1" applyBorder="1" applyAlignment="1">
      <alignment horizontal="left" vertical="center"/>
    </xf>
    <xf numFmtId="0" fontId="38" fillId="0" borderId="1" xfId="0" applyFont="1" applyBorder="1" applyAlignment="1">
      <alignment horizontal="left" vertical="center" wrapText="1"/>
    </xf>
    <xf numFmtId="0" fontId="21" fillId="0" borderId="1" xfId="0" applyFont="1" applyBorder="1" applyAlignment="1">
      <alignment horizontal="right" vertical="center"/>
    </xf>
    <xf numFmtId="166" fontId="21" fillId="0" borderId="1" xfId="4" applyNumberFormat="1" applyFont="1" applyBorder="1" applyAlignment="1">
      <alignment horizontal="right" vertical="center"/>
    </xf>
    <xf numFmtId="166" fontId="21" fillId="11" borderId="1" xfId="4" applyNumberFormat="1" applyFont="1" applyFill="1" applyBorder="1" applyAlignment="1">
      <alignment horizontal="right" vertical="center"/>
    </xf>
    <xf numFmtId="166" fontId="21" fillId="3" borderId="1" xfId="4" applyNumberFormat="1" applyFont="1" applyFill="1" applyBorder="1" applyAlignment="1">
      <alignment horizontal="right" vertical="center"/>
    </xf>
    <xf numFmtId="49" fontId="21" fillId="0" borderId="1" xfId="4" applyNumberFormat="1" applyFont="1" applyBorder="1" applyAlignment="1">
      <alignment horizontal="right" vertical="center"/>
    </xf>
    <xf numFmtId="0" fontId="21" fillId="0" borderId="1" xfId="0" applyFont="1" applyBorder="1" applyAlignment="1">
      <alignment vertical="center"/>
    </xf>
    <xf numFmtId="166" fontId="21" fillId="15" borderId="1" xfId="0" applyNumberFormat="1" applyFont="1" applyFill="1" applyBorder="1" applyAlignment="1">
      <alignment vertical="center"/>
    </xf>
    <xf numFmtId="0" fontId="54" fillId="0" borderId="0" xfId="0" applyFont="1" applyAlignment="1">
      <alignment vertical="center"/>
    </xf>
    <xf numFmtId="0" fontId="21" fillId="0" borderId="11" xfId="0" applyFont="1" applyBorder="1" applyAlignment="1">
      <alignment horizontal="right" vertical="center"/>
    </xf>
    <xf numFmtId="0" fontId="21" fillId="0" borderId="11" xfId="0" applyFont="1" applyBorder="1" applyAlignment="1">
      <alignment horizontal="center" vertical="center"/>
    </xf>
    <xf numFmtId="166" fontId="21" fillId="0" borderId="11" xfId="4" applyNumberFormat="1" applyFont="1" applyBorder="1" applyAlignment="1">
      <alignment horizontal="right" vertical="center"/>
    </xf>
    <xf numFmtId="166" fontId="21" fillId="11" borderId="11" xfId="4" applyNumberFormat="1" applyFont="1" applyFill="1" applyBorder="1" applyAlignment="1">
      <alignment horizontal="right" vertical="center"/>
    </xf>
    <xf numFmtId="166" fontId="21" fillId="3" borderId="11" xfId="4" applyNumberFormat="1" applyFont="1" applyFill="1" applyBorder="1" applyAlignment="1">
      <alignment horizontal="right" vertical="center"/>
    </xf>
    <xf numFmtId="49" fontId="21" fillId="0" borderId="11" xfId="4" applyNumberFormat="1" applyFont="1" applyBorder="1" applyAlignment="1">
      <alignment horizontal="right" vertical="center"/>
    </xf>
    <xf numFmtId="166" fontId="21" fillId="4" borderId="11" xfId="4" applyNumberFormat="1" applyFont="1" applyFill="1" applyBorder="1" applyAlignment="1">
      <alignment vertical="center"/>
    </xf>
    <xf numFmtId="0" fontId="21" fillId="0" borderId="11" xfId="0" applyFont="1" applyBorder="1" applyAlignment="1">
      <alignment vertical="center"/>
    </xf>
    <xf numFmtId="166" fontId="21" fillId="0" borderId="11" xfId="0" applyNumberFormat="1" applyFont="1" applyBorder="1" applyAlignment="1">
      <alignment vertical="center"/>
    </xf>
    <xf numFmtId="0" fontId="0" fillId="0" borderId="1" xfId="0" applyBorder="1" applyAlignment="1">
      <alignment vertical="center"/>
    </xf>
    <xf numFmtId="166" fontId="9" fillId="21" borderId="1" xfId="4" applyNumberFormat="1" applyFont="1" applyFill="1" applyBorder="1" applyAlignment="1">
      <alignment horizontal="right" vertical="center"/>
    </xf>
    <xf numFmtId="49" fontId="45" fillId="0" borderId="1" xfId="0" applyNumberFormat="1" applyFont="1" applyBorder="1" applyAlignment="1">
      <alignment horizontal="center" vertical="center"/>
    </xf>
    <xf numFmtId="0" fontId="32" fillId="0" borderId="22" xfId="0" applyFont="1" applyBorder="1" applyAlignment="1">
      <alignment horizontal="left" vertical="center" wrapText="1"/>
    </xf>
    <xf numFmtId="0" fontId="38" fillId="0" borderId="5" xfId="0" applyFont="1" applyBorder="1" applyAlignment="1">
      <alignment vertical="center" wrapText="1"/>
    </xf>
    <xf numFmtId="0" fontId="0" fillId="11" borderId="0" xfId="0" applyFill="1" applyAlignment="1">
      <alignment vertical="center"/>
    </xf>
    <xf numFmtId="0" fontId="0" fillId="3" borderId="0" xfId="0" applyFill="1" applyAlignment="1">
      <alignment vertical="center"/>
    </xf>
    <xf numFmtId="49" fontId="0" fillId="0" borderId="0" xfId="0" applyNumberFormat="1" applyAlignment="1">
      <alignment vertical="center"/>
    </xf>
    <xf numFmtId="0" fontId="0" fillId="4" borderId="0" xfId="0" applyFill="1" applyAlignment="1">
      <alignment vertical="center"/>
    </xf>
    <xf numFmtId="0" fontId="13" fillId="0" borderId="0" xfId="0" applyFont="1"/>
    <xf numFmtId="0" fontId="22" fillId="0" borderId="1" xfId="0" applyFont="1" applyFill="1" applyBorder="1" applyAlignment="1">
      <alignment horizontal="center" vertical="center" textRotation="90" wrapText="1"/>
    </xf>
    <xf numFmtId="0" fontId="22" fillId="0" borderId="1" xfId="0" applyFont="1" applyFill="1" applyBorder="1" applyAlignment="1">
      <alignment horizontal="center" vertical="center" wrapText="1"/>
    </xf>
    <xf numFmtId="164" fontId="22" fillId="0" borderId="1" xfId="0" applyNumberFormat="1" applyFont="1" applyBorder="1" applyAlignment="1">
      <alignment horizontal="right" vertical="top" wrapText="1"/>
    </xf>
    <xf numFmtId="0" fontId="22" fillId="0" borderId="1" xfId="0" applyFont="1" applyFill="1" applyBorder="1" applyAlignment="1">
      <alignment vertical="center" wrapText="1"/>
    </xf>
    <xf numFmtId="49" fontId="22" fillId="0" borderId="1" xfId="0" applyNumberFormat="1" applyFont="1" applyFill="1" applyBorder="1" applyAlignment="1">
      <alignment horizontal="right" vertical="top" wrapText="1"/>
    </xf>
    <xf numFmtId="164" fontId="22" fillId="8" borderId="1" xfId="0" applyNumberFormat="1" applyFont="1" applyFill="1" applyBorder="1" applyAlignment="1">
      <alignment horizontal="right" vertical="top" wrapText="1"/>
    </xf>
    <xf numFmtId="164" fontId="22" fillId="0" borderId="1" xfId="0" applyNumberFormat="1" applyFont="1" applyFill="1" applyBorder="1" applyAlignment="1">
      <alignment horizontal="right" vertical="top" wrapText="1"/>
    </xf>
    <xf numFmtId="0" fontId="13" fillId="0" borderId="1" xfId="0" applyFont="1" applyFill="1" applyBorder="1" applyAlignment="1">
      <alignment horizontal="left" vertical="top" wrapText="1"/>
    </xf>
    <xf numFmtId="0" fontId="22" fillId="0" borderId="1" xfId="0" applyFont="1" applyFill="1" applyBorder="1" applyAlignment="1">
      <alignment horizontal="left" vertical="top" wrapText="1"/>
    </xf>
    <xf numFmtId="0" fontId="103" fillId="0" borderId="1" xfId="0" applyFont="1" applyFill="1" applyBorder="1" applyAlignment="1">
      <alignment horizontal="center" vertical="center" wrapText="1"/>
    </xf>
    <xf numFmtId="0" fontId="103" fillId="8" borderId="1" xfId="0" applyFont="1" applyFill="1" applyBorder="1" applyAlignment="1">
      <alignment horizontal="center" vertical="center" wrapText="1"/>
    </xf>
    <xf numFmtId="164" fontId="23" fillId="0" borderId="1" xfId="0" applyNumberFormat="1" applyFont="1" applyBorder="1" applyAlignment="1">
      <alignment horizontal="center" vertical="center" wrapText="1"/>
    </xf>
    <xf numFmtId="0" fontId="23" fillId="0" borderId="1" xfId="0" applyFont="1" applyBorder="1" applyAlignment="1">
      <alignment vertical="center" wrapText="1"/>
    </xf>
    <xf numFmtId="165" fontId="23" fillId="0" borderId="1" xfId="3" applyNumberFormat="1" applyFont="1" applyBorder="1" applyAlignment="1">
      <alignment horizontal="center" vertical="center" wrapText="1"/>
    </xf>
    <xf numFmtId="166" fontId="23" fillId="0" borderId="1" xfId="3" applyNumberFormat="1" applyFont="1" applyBorder="1" applyAlignment="1">
      <alignment vertical="center" wrapText="1"/>
    </xf>
    <xf numFmtId="165" fontId="23" fillId="8" borderId="1" xfId="3" applyNumberFormat="1" applyFont="1" applyFill="1" applyBorder="1" applyAlignment="1">
      <alignment horizontal="center" vertical="center" wrapText="1"/>
    </xf>
    <xf numFmtId="165" fontId="23" fillId="0" borderId="1" xfId="3"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64" fontId="103" fillId="0" borderId="1" xfId="0" applyNumberFormat="1" applyFont="1" applyFill="1" applyBorder="1" applyAlignment="1">
      <alignment horizontal="center" vertical="center" wrapText="1"/>
    </xf>
    <xf numFmtId="0" fontId="103" fillId="8" borderId="4" xfId="0" applyFont="1" applyFill="1" applyBorder="1" applyAlignment="1">
      <alignment horizontal="center" vertical="center" wrapText="1"/>
    </xf>
    <xf numFmtId="0" fontId="13" fillId="8" borderId="1" xfId="0" applyFont="1" applyFill="1" applyBorder="1" applyAlignment="1">
      <alignment horizontal="center" vertical="top" wrapText="1"/>
    </xf>
    <xf numFmtId="0" fontId="22" fillId="0" borderId="1" xfId="0" applyFont="1" applyBorder="1" applyAlignment="1">
      <alignment vertical="top" wrapText="1"/>
    </xf>
    <xf numFmtId="0" fontId="22" fillId="0" borderId="1" xfId="0" applyFont="1" applyBorder="1" applyAlignment="1">
      <alignment horizontal="left" vertical="top" wrapText="1"/>
    </xf>
    <xf numFmtId="0" fontId="13" fillId="0" borderId="1" xfId="0" applyFont="1" applyBorder="1" applyAlignment="1">
      <alignment vertical="top" wrapText="1"/>
    </xf>
    <xf numFmtId="0" fontId="13" fillId="0" borderId="1" xfId="0" applyFont="1" applyBorder="1" applyAlignment="1">
      <alignment horizontal="left" vertical="top" wrapText="1"/>
    </xf>
    <xf numFmtId="0" fontId="13" fillId="8" borderId="0" xfId="0" applyFont="1" applyFill="1" applyAlignment="1">
      <alignment horizontal="left" vertical="top" wrapText="1"/>
    </xf>
    <xf numFmtId="166" fontId="105" fillId="0" borderId="1" xfId="3" applyNumberFormat="1" applyFont="1" applyBorder="1" applyAlignment="1">
      <alignment vertical="center" wrapText="1"/>
    </xf>
    <xf numFmtId="0" fontId="105" fillId="0" borderId="1" xfId="0" applyFont="1" applyBorder="1" applyAlignment="1">
      <alignment vertical="center" wrapText="1"/>
    </xf>
    <xf numFmtId="0" fontId="106" fillId="0" borderId="1" xfId="0" applyFont="1" applyBorder="1"/>
    <xf numFmtId="166" fontId="105" fillId="0" borderId="1" xfId="3" applyNumberFormat="1" applyFont="1" applyFill="1" applyBorder="1" applyAlignment="1">
      <alignment vertical="center" wrapText="1"/>
    </xf>
    <xf numFmtId="0" fontId="23" fillId="0" borderId="1" xfId="0" applyFont="1" applyBorder="1" applyAlignment="1">
      <alignment horizontal="center" vertical="center"/>
    </xf>
    <xf numFmtId="0" fontId="17" fillId="5" borderId="1" xfId="0" applyFont="1" applyFill="1" applyBorder="1" applyAlignment="1">
      <alignment horizontal="left" vertical="center" wrapText="1"/>
    </xf>
    <xf numFmtId="164" fontId="22" fillId="0" borderId="1" xfId="0" applyNumberFormat="1" applyFont="1" applyBorder="1" applyAlignment="1">
      <alignment horizontal="center" vertical="center" wrapText="1"/>
    </xf>
    <xf numFmtId="0" fontId="13" fillId="5" borderId="1" xfId="0" applyFont="1" applyFill="1" applyBorder="1" applyAlignment="1">
      <alignment horizontal="center" vertical="center"/>
    </xf>
    <xf numFmtId="164" fontId="22" fillId="5" borderId="1" xfId="0" applyNumberFormat="1" applyFont="1" applyFill="1" applyBorder="1" applyAlignment="1">
      <alignment horizontal="center" vertical="center" wrapText="1"/>
    </xf>
    <xf numFmtId="0" fontId="13" fillId="0" borderId="1" xfId="0" applyFont="1" applyBorder="1" applyAlignment="1">
      <alignment wrapText="1"/>
    </xf>
    <xf numFmtId="0" fontId="13" fillId="5" borderId="1" xfId="0" applyFont="1" applyFill="1" applyBorder="1" applyAlignment="1">
      <alignment wrapText="1"/>
    </xf>
    <xf numFmtId="0" fontId="18" fillId="5" borderId="1" xfId="0" applyFont="1" applyFill="1" applyBorder="1" applyAlignment="1">
      <alignment horizontal="left" vertical="center" wrapText="1"/>
    </xf>
    <xf numFmtId="0" fontId="13" fillId="5" borderId="1" xfId="0" applyFont="1" applyFill="1" applyBorder="1"/>
    <xf numFmtId="0" fontId="17" fillId="10" borderId="1" xfId="0" applyFont="1" applyFill="1" applyBorder="1" applyAlignment="1">
      <alignment horizontal="left" vertical="center" wrapText="1"/>
    </xf>
    <xf numFmtId="0" fontId="25" fillId="10" borderId="1" xfId="0" applyFont="1" applyFill="1" applyBorder="1" applyAlignment="1">
      <alignment horizontal="left" vertical="center" wrapText="1"/>
    </xf>
    <xf numFmtId="0" fontId="25" fillId="5" borderId="1" xfId="0" applyFont="1" applyFill="1" applyBorder="1" applyAlignment="1">
      <alignment horizontal="left" vertical="center" wrapText="1"/>
    </xf>
    <xf numFmtId="0" fontId="107" fillId="10" borderId="1" xfId="0" applyFont="1" applyFill="1" applyBorder="1" applyAlignment="1">
      <alignment horizontal="left" vertical="center" wrapText="1"/>
    </xf>
    <xf numFmtId="0" fontId="18" fillId="10" borderId="1" xfId="0" applyFont="1" applyFill="1" applyBorder="1" applyAlignment="1">
      <alignment horizontal="left" vertical="center" wrapText="1"/>
    </xf>
    <xf numFmtId="0" fontId="24" fillId="4" borderId="1" xfId="0" applyFont="1" applyFill="1" applyBorder="1" applyAlignment="1">
      <alignment vertical="center"/>
    </xf>
    <xf numFmtId="0" fontId="13" fillId="4" borderId="1" xfId="0" applyFont="1" applyFill="1" applyBorder="1"/>
    <xf numFmtId="164" fontId="24" fillId="4" borderId="1" xfId="0" applyNumberFormat="1" applyFont="1" applyFill="1" applyBorder="1" applyAlignment="1">
      <alignment vertical="center"/>
    </xf>
    <xf numFmtId="167" fontId="24" fillId="4" borderId="1" xfId="0" applyNumberFormat="1" applyFont="1" applyFill="1" applyBorder="1" applyAlignment="1">
      <alignment vertical="center"/>
    </xf>
    <xf numFmtId="0" fontId="24" fillId="4" borderId="1" xfId="0" applyFont="1" applyFill="1" applyBorder="1"/>
    <xf numFmtId="164" fontId="10" fillId="4" borderId="1" xfId="0" applyNumberFormat="1" applyFont="1" applyFill="1" applyBorder="1" applyAlignment="1">
      <alignment horizontal="right" vertical="center" wrapText="1"/>
    </xf>
    <xf numFmtId="0" fontId="13" fillId="0" borderId="1" xfId="0" applyFont="1" applyBorder="1" applyAlignment="1">
      <alignment horizontal="center" vertical="center"/>
    </xf>
    <xf numFmtId="0" fontId="17" fillId="22" borderId="1" xfId="0" applyFont="1" applyFill="1" applyBorder="1" applyAlignment="1">
      <alignment vertical="center" wrapText="1"/>
    </xf>
    <xf numFmtId="164" fontId="22" fillId="5" borderId="1" xfId="0" applyNumberFormat="1" applyFont="1" applyFill="1" applyBorder="1" applyAlignment="1">
      <alignment horizontal="right" vertical="top" wrapText="1"/>
    </xf>
    <xf numFmtId="0" fontId="17" fillId="22" borderId="1" xfId="0" applyFont="1" applyFill="1" applyBorder="1" applyAlignment="1">
      <alignment horizontal="left" vertical="center" wrapText="1"/>
    </xf>
    <xf numFmtId="0" fontId="25" fillId="22" borderId="1" xfId="0" applyFont="1" applyFill="1" applyBorder="1" applyAlignment="1">
      <alignment horizontal="left" vertical="center" wrapText="1"/>
    </xf>
    <xf numFmtId="0" fontId="18" fillId="22" borderId="1" xfId="0" applyFont="1" applyFill="1" applyBorder="1" applyAlignment="1">
      <alignment horizontal="left" vertical="center" wrapText="1"/>
    </xf>
    <xf numFmtId="0" fontId="18" fillId="22" borderId="1" xfId="0" applyFont="1" applyFill="1" applyBorder="1" applyAlignment="1">
      <alignment vertical="center" wrapText="1"/>
    </xf>
    <xf numFmtId="0" fontId="13" fillId="0" borderId="4" xfId="0" applyFont="1" applyBorder="1"/>
    <xf numFmtId="0" fontId="13" fillId="0" borderId="4" xfId="0" applyFont="1" applyFill="1" applyBorder="1"/>
    <xf numFmtId="0" fontId="13" fillId="0" borderId="5" xfId="0" applyFont="1" applyBorder="1"/>
    <xf numFmtId="0" fontId="18" fillId="11" borderId="1" xfId="0" applyFont="1" applyFill="1" applyBorder="1" applyAlignment="1">
      <alignment horizontal="left" vertical="center" wrapText="1"/>
    </xf>
    <xf numFmtId="0" fontId="23" fillId="8" borderId="1" xfId="0" applyFont="1" applyFill="1" applyBorder="1" applyAlignment="1">
      <alignment horizontal="left" vertical="center" wrapText="1"/>
    </xf>
    <xf numFmtId="164" fontId="103" fillId="0" borderId="1" xfId="0" applyNumberFormat="1" applyFont="1" applyBorder="1" applyAlignment="1">
      <alignment horizontal="center" vertical="center" wrapText="1"/>
    </xf>
    <xf numFmtId="164" fontId="23" fillId="5" borderId="1" xfId="0" applyNumberFormat="1" applyFont="1" applyFill="1" applyBorder="1" applyAlignment="1">
      <alignment horizontal="center" vertical="center"/>
    </xf>
    <xf numFmtId="0" fontId="13" fillId="5" borderId="1" xfId="0" applyFont="1" applyFill="1" applyBorder="1" applyAlignment="1">
      <alignment vertical="center" wrapText="1"/>
    </xf>
    <xf numFmtId="0" fontId="13" fillId="0" borderId="1" xfId="0" applyFont="1" applyBorder="1" applyAlignment="1">
      <alignment vertical="center"/>
    </xf>
    <xf numFmtId="0" fontId="23" fillId="4" borderId="1" xfId="0" applyFont="1" applyFill="1" applyBorder="1" applyAlignment="1">
      <alignment vertical="center"/>
    </xf>
    <xf numFmtId="0" fontId="13" fillId="4" borderId="1" xfId="0" applyFont="1" applyFill="1" applyBorder="1" applyAlignment="1">
      <alignment horizontal="center" vertical="center" wrapText="1"/>
    </xf>
    <xf numFmtId="164" fontId="23" fillId="4" borderId="1" xfId="0" applyNumberFormat="1" applyFont="1" applyFill="1" applyBorder="1" applyAlignment="1">
      <alignment vertical="center"/>
    </xf>
    <xf numFmtId="43" fontId="23" fillId="4" borderId="1" xfId="0" applyNumberFormat="1" applyFont="1" applyFill="1" applyBorder="1" applyAlignment="1">
      <alignment vertical="center"/>
    </xf>
    <xf numFmtId="0" fontId="13" fillId="8" borderId="0" xfId="0" applyFont="1" applyFill="1"/>
    <xf numFmtId="0" fontId="13" fillId="0" borderId="0" xfId="0" applyFont="1" applyFill="1"/>
    <xf numFmtId="0" fontId="13" fillId="0" borderId="1" xfId="0" applyFont="1" applyFill="1" applyBorder="1"/>
    <xf numFmtId="0" fontId="23" fillId="0" borderId="1" xfId="0" applyFont="1" applyBorder="1" applyAlignment="1">
      <alignment vertical="center"/>
    </xf>
    <xf numFmtId="0" fontId="23" fillId="0" borderId="1" xfId="0" applyFont="1" applyBorder="1"/>
    <xf numFmtId="0" fontId="23" fillId="8" borderId="1" xfId="0" applyFont="1" applyFill="1" applyBorder="1"/>
    <xf numFmtId="164" fontId="22" fillId="11" borderId="1" xfId="0" applyNumberFormat="1" applyFont="1" applyFill="1" applyBorder="1" applyAlignment="1">
      <alignment horizontal="right" vertical="top" wrapText="1"/>
    </xf>
    <xf numFmtId="0" fontId="103" fillId="11" borderId="1" xfId="0" applyFont="1" applyFill="1" applyBorder="1" applyAlignment="1">
      <alignment horizontal="center" vertical="center" wrapText="1"/>
    </xf>
    <xf numFmtId="0" fontId="103" fillId="0" borderId="4" xfId="0" applyFont="1" applyFill="1" applyBorder="1" applyAlignment="1">
      <alignment horizontal="center" vertical="center" wrapText="1"/>
    </xf>
    <xf numFmtId="0" fontId="22" fillId="9" borderId="1" xfId="0" applyFont="1" applyFill="1" applyBorder="1" applyAlignment="1">
      <alignment horizontal="center" vertical="center" textRotation="90" wrapText="1"/>
    </xf>
    <xf numFmtId="0" fontId="4" fillId="0" borderId="0" xfId="0" applyFont="1"/>
    <xf numFmtId="0" fontId="2" fillId="23" borderId="1" xfId="0" applyFont="1" applyFill="1" applyBorder="1" applyAlignment="1">
      <alignment horizontal="center" vertical="center" textRotation="90" wrapText="1"/>
    </xf>
    <xf numFmtId="0" fontId="2" fillId="0" borderId="1" xfId="0" applyFont="1" applyBorder="1" applyAlignment="1">
      <alignment horizontal="left" vertical="top" wrapText="1"/>
    </xf>
    <xf numFmtId="0" fontId="3" fillId="0" borderId="1" xfId="0" applyFont="1" applyBorder="1" applyAlignment="1">
      <alignment horizontal="center" vertical="center" textRotation="90"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6" fillId="0" borderId="1" xfId="0" applyFont="1" applyBorder="1" applyAlignment="1">
      <alignment vertical="center" wrapText="1"/>
    </xf>
    <xf numFmtId="0" fontId="6" fillId="0" borderId="2" xfId="0" applyFont="1" applyBorder="1" applyAlignment="1">
      <alignment horizontal="justify" vertical="center"/>
    </xf>
    <xf numFmtId="0" fontId="6" fillId="0" borderId="1" xfId="0" applyFont="1" applyFill="1" applyBorder="1" applyAlignment="1">
      <alignment horizontal="left" vertical="top" wrapText="1"/>
    </xf>
    <xf numFmtId="0" fontId="8" fillId="0" borderId="7" xfId="1" applyFont="1" applyFill="1" applyBorder="1" applyAlignment="1">
      <alignment vertical="top" wrapText="1"/>
    </xf>
    <xf numFmtId="0" fontId="9" fillId="0" borderId="7" xfId="0" applyFont="1" applyFill="1" applyBorder="1" applyAlignment="1">
      <alignment vertical="center" textRotation="90"/>
    </xf>
    <xf numFmtId="3" fontId="6" fillId="0" borderId="1" xfId="0" applyNumberFormat="1" applyFont="1" applyFill="1" applyBorder="1" applyAlignment="1">
      <alignment vertical="top" wrapText="1"/>
    </xf>
    <xf numFmtId="0" fontId="6" fillId="0" borderId="1" xfId="0" applyFont="1" applyFill="1" applyBorder="1" applyAlignment="1">
      <alignment vertical="top" textRotation="90" wrapText="1"/>
    </xf>
    <xf numFmtId="0" fontId="109" fillId="0" borderId="1" xfId="0" applyFont="1" applyFill="1" applyBorder="1" applyAlignment="1">
      <alignment vertical="top" textRotation="90" wrapText="1"/>
    </xf>
    <xf numFmtId="49" fontId="109" fillId="0" borderId="1" xfId="0" applyNumberFormat="1" applyFont="1" applyFill="1" applyBorder="1" applyAlignment="1">
      <alignment vertical="top" textRotation="90" wrapText="1"/>
    </xf>
    <xf numFmtId="3" fontId="109" fillId="0" borderId="1" xfId="0" applyNumberFormat="1" applyFont="1" applyFill="1" applyBorder="1" applyAlignment="1">
      <alignment vertical="top" wrapText="1"/>
    </xf>
    <xf numFmtId="0" fontId="10" fillId="0" borderId="1" xfId="0" applyFont="1" applyFill="1" applyBorder="1" applyAlignment="1">
      <alignment vertical="top" wrapText="1"/>
    </xf>
    <xf numFmtId="0" fontId="10" fillId="0" borderId="1" xfId="0" applyFont="1" applyFill="1" applyBorder="1" applyAlignment="1">
      <alignment horizontal="left" vertical="center" wrapText="1"/>
    </xf>
    <xf numFmtId="0" fontId="110" fillId="0" borderId="1" xfId="0" applyFont="1" applyFill="1" applyBorder="1" applyAlignment="1">
      <alignment vertical="top" textRotation="90" wrapText="1"/>
    </xf>
    <xf numFmtId="0" fontId="10" fillId="0" borderId="7" xfId="0" applyFont="1" applyFill="1" applyBorder="1" applyAlignment="1">
      <alignment vertical="top" wrapText="1"/>
    </xf>
    <xf numFmtId="0" fontId="10" fillId="0" borderId="7" xfId="0" applyFont="1" applyFill="1" applyBorder="1" applyAlignment="1">
      <alignment horizontal="left" vertical="center" wrapText="1"/>
    </xf>
    <xf numFmtId="0" fontId="6" fillId="0" borderId="1" xfId="0" applyFont="1" applyFill="1" applyBorder="1" applyAlignment="1">
      <alignment vertical="top" wrapText="1"/>
    </xf>
    <xf numFmtId="0" fontId="6" fillId="0" borderId="1" xfId="0" applyFont="1" applyFill="1" applyBorder="1" applyAlignment="1">
      <alignment horizontal="justify" vertical="top" wrapText="1"/>
    </xf>
    <xf numFmtId="0" fontId="109" fillId="0" borderId="1" xfId="0" applyFont="1" applyFill="1" applyBorder="1" applyAlignment="1">
      <alignment vertical="top" wrapText="1"/>
    </xf>
    <xf numFmtId="0" fontId="9" fillId="0" borderId="7" xfId="0" applyFont="1" applyFill="1" applyBorder="1" applyAlignment="1">
      <alignment horizontal="left" vertical="top" wrapText="1"/>
    </xf>
    <xf numFmtId="0" fontId="6" fillId="0" borderId="7" xfId="0" applyFont="1" applyFill="1" applyBorder="1" applyAlignment="1">
      <alignment horizontal="left" vertical="top" wrapText="1"/>
    </xf>
    <xf numFmtId="0" fontId="111" fillId="0" borderId="1" xfId="2" applyFont="1" applyFill="1" applyBorder="1" applyAlignment="1">
      <alignment horizontal="center" vertical="center" wrapText="1"/>
    </xf>
    <xf numFmtId="3" fontId="9" fillId="0" borderId="7" xfId="0" applyNumberFormat="1" applyFont="1" applyFill="1" applyBorder="1" applyAlignment="1">
      <alignment vertical="top"/>
    </xf>
    <xf numFmtId="0" fontId="9" fillId="0" borderId="7" xfId="0" applyFont="1" applyFill="1" applyBorder="1" applyAlignment="1">
      <alignment vertical="top"/>
    </xf>
    <xf numFmtId="0" fontId="9" fillId="0" borderId="7" xfId="0" applyFont="1" applyFill="1" applyBorder="1" applyAlignment="1">
      <alignment vertical="top" textRotation="90"/>
    </xf>
    <xf numFmtId="16" fontId="9" fillId="0" borderId="7" xfId="0" applyNumberFormat="1" applyFont="1" applyFill="1" applyBorder="1" applyAlignment="1">
      <alignment vertical="top" textRotation="90"/>
    </xf>
    <xf numFmtId="0" fontId="9" fillId="0" borderId="7" xfId="0" applyFont="1" applyFill="1" applyBorder="1" applyAlignment="1">
      <alignment vertical="center"/>
    </xf>
    <xf numFmtId="0" fontId="12" fillId="0" borderId="7" xfId="0" applyFont="1" applyFill="1" applyBorder="1" applyAlignment="1">
      <alignment vertical="center" wrapText="1"/>
    </xf>
    <xf numFmtId="0" fontId="9" fillId="0" borderId="1" xfId="0" applyFont="1" applyFill="1" applyBorder="1" applyAlignment="1">
      <alignment horizontal="left" vertical="top" wrapText="1"/>
    </xf>
    <xf numFmtId="0" fontId="111" fillId="0" borderId="26" xfId="2" applyFont="1" applyFill="1" applyBorder="1" applyAlignment="1">
      <alignment horizontal="center" vertical="center" wrapText="1"/>
    </xf>
    <xf numFmtId="0" fontId="9" fillId="0" borderId="1" xfId="0" applyFont="1" applyFill="1" applyBorder="1" applyAlignment="1">
      <alignment vertical="center" textRotation="90"/>
    </xf>
    <xf numFmtId="0" fontId="9" fillId="0" borderId="1" xfId="0" applyFont="1" applyFill="1" applyBorder="1" applyAlignment="1">
      <alignment vertical="top"/>
    </xf>
    <xf numFmtId="0" fontId="9" fillId="0" borderId="1" xfId="0" applyFont="1" applyFill="1" applyBorder="1" applyAlignment="1">
      <alignment vertical="top" textRotation="90"/>
    </xf>
    <xf numFmtId="16" fontId="9" fillId="0" borderId="1" xfId="0" applyNumberFormat="1" applyFont="1" applyFill="1" applyBorder="1" applyAlignment="1">
      <alignment vertical="top" textRotation="90"/>
    </xf>
    <xf numFmtId="3" fontId="9" fillId="0" borderId="1" xfId="0" applyNumberFormat="1" applyFont="1" applyFill="1" applyBorder="1" applyAlignment="1">
      <alignment vertical="top"/>
    </xf>
    <xf numFmtId="0" fontId="9" fillId="0" borderId="1" xfId="0" applyFont="1" applyFill="1" applyBorder="1" applyAlignment="1">
      <alignment vertical="center"/>
    </xf>
    <xf numFmtId="0" fontId="111" fillId="0" borderId="8" xfId="2" applyFont="1" applyFill="1" applyBorder="1" applyAlignment="1">
      <alignment horizontal="center" vertical="center" wrapText="1"/>
    </xf>
    <xf numFmtId="0" fontId="9" fillId="0" borderId="2" xfId="0" applyFont="1" applyFill="1" applyBorder="1" applyAlignment="1">
      <alignment vertical="top" textRotation="90"/>
    </xf>
    <xf numFmtId="0" fontId="9" fillId="0" borderId="2" xfId="0" applyFont="1" applyFill="1" applyBorder="1" applyAlignment="1">
      <alignment vertical="top"/>
    </xf>
    <xf numFmtId="0" fontId="9" fillId="0" borderId="2" xfId="0" applyFont="1" applyFill="1" applyBorder="1" applyAlignment="1">
      <alignment vertical="center"/>
    </xf>
    <xf numFmtId="0" fontId="111" fillId="0" borderId="9" xfId="2" applyFont="1" applyFill="1" applyBorder="1" applyAlignment="1">
      <alignment horizontal="center" vertical="center" wrapText="1"/>
    </xf>
    <xf numFmtId="3" fontId="111" fillId="0" borderId="10" xfId="2" applyNumberFormat="1" applyFont="1" applyFill="1" applyBorder="1" applyAlignment="1">
      <alignment horizontal="right" vertical="top"/>
    </xf>
    <xf numFmtId="3" fontId="9" fillId="0" borderId="1" xfId="0" applyNumberFormat="1" applyFont="1" applyFill="1" applyBorder="1" applyAlignment="1">
      <alignment horizontal="right" vertical="top"/>
    </xf>
    <xf numFmtId="0" fontId="4" fillId="0" borderId="0" xfId="0" applyFont="1" applyFill="1"/>
    <xf numFmtId="0" fontId="6" fillId="0" borderId="1" xfId="0" applyFont="1" applyFill="1" applyBorder="1" applyAlignment="1">
      <alignment horizontal="center" vertical="center" wrapText="1"/>
    </xf>
    <xf numFmtId="3" fontId="9" fillId="0" borderId="7" xfId="0" applyNumberFormat="1" applyFont="1" applyFill="1" applyBorder="1" applyAlignment="1">
      <alignment horizontal="right" vertical="top"/>
    </xf>
    <xf numFmtId="3" fontId="0" fillId="0" borderId="1" xfId="0" applyNumberFormat="1" applyFill="1" applyBorder="1" applyAlignment="1">
      <alignment horizontal="center" vertical="center" wrapText="1"/>
    </xf>
    <xf numFmtId="0" fontId="109"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3" fontId="0" fillId="0" borderId="7" xfId="0" applyNumberFormat="1" applyFill="1" applyBorder="1" applyAlignment="1">
      <alignment horizontal="center" vertical="center" wrapText="1"/>
    </xf>
    <xf numFmtId="0" fontId="13" fillId="0" borderId="7" xfId="0" applyFont="1" applyFill="1" applyBorder="1" applyAlignment="1">
      <alignment horizontal="center" vertical="center" wrapText="1"/>
    </xf>
    <xf numFmtId="3" fontId="9" fillId="0" borderId="11" xfId="0" applyNumberFormat="1" applyFont="1" applyFill="1" applyBorder="1" applyAlignment="1">
      <alignment vertical="top"/>
    </xf>
    <xf numFmtId="0" fontId="9" fillId="0" borderId="11" xfId="0" applyFont="1" applyFill="1" applyBorder="1" applyAlignment="1">
      <alignment vertical="top"/>
    </xf>
    <xf numFmtId="0" fontId="112" fillId="0" borderId="1" xfId="0" applyFont="1" applyFill="1" applyBorder="1" applyAlignment="1">
      <alignment horizontal="center" vertical="center" wrapText="1"/>
    </xf>
    <xf numFmtId="0" fontId="4" fillId="0" borderId="1" xfId="0" applyFont="1" applyFill="1" applyBorder="1"/>
    <xf numFmtId="0" fontId="111" fillId="0" borderId="1" xfId="0" applyFont="1" applyFill="1" applyBorder="1" applyAlignment="1">
      <alignment horizontal="center" vertical="center" wrapText="1"/>
    </xf>
    <xf numFmtId="16" fontId="6" fillId="0" borderId="1" xfId="0" applyNumberFormat="1" applyFont="1" applyFill="1" applyBorder="1" applyAlignment="1">
      <alignment horizontal="left" vertical="top" wrapText="1"/>
    </xf>
    <xf numFmtId="0" fontId="0" fillId="0" borderId="12" xfId="0" applyFont="1" applyFill="1" applyBorder="1" applyAlignment="1">
      <alignment horizontal="left" vertical="center" wrapText="1"/>
    </xf>
    <xf numFmtId="0" fontId="0" fillId="0" borderId="1"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11" fillId="0" borderId="2" xfId="0" applyFont="1" applyFill="1" applyBorder="1" applyAlignment="1">
      <alignment horizontal="left" vertical="center" wrapText="1"/>
    </xf>
    <xf numFmtId="16" fontId="9" fillId="23" borderId="1" xfId="0" applyNumberFormat="1" applyFont="1" applyFill="1" applyBorder="1" applyAlignment="1">
      <alignment vertical="top" textRotation="90"/>
    </xf>
    <xf numFmtId="3" fontId="9" fillId="23" borderId="7" xfId="0" applyNumberFormat="1" applyFont="1" applyFill="1" applyBorder="1" applyAlignment="1">
      <alignment horizontal="right" vertical="top"/>
    </xf>
    <xf numFmtId="0" fontId="14" fillId="0" borderId="5" xfId="0" applyFont="1" applyFill="1" applyBorder="1" applyAlignment="1">
      <alignment horizontal="center" vertical="center" wrapText="1"/>
    </xf>
    <xf numFmtId="3" fontId="9" fillId="23" borderId="7" xfId="0" applyNumberFormat="1" applyFont="1" applyFill="1" applyBorder="1" applyAlignment="1">
      <alignment horizontal="right" vertical="top" textRotation="90"/>
    </xf>
    <xf numFmtId="0" fontId="15" fillId="0" borderId="7" xfId="0" applyFont="1" applyFill="1" applyBorder="1" applyAlignment="1">
      <alignment horizontal="center" vertical="center" wrapText="1"/>
    </xf>
    <xf numFmtId="0" fontId="15" fillId="0" borderId="1" xfId="0" applyFont="1" applyFill="1" applyBorder="1" applyAlignment="1">
      <alignment horizontal="center" wrapText="1"/>
    </xf>
    <xf numFmtId="0" fontId="15"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11" fillId="0" borderId="5" xfId="0" applyFont="1" applyFill="1" applyBorder="1" applyAlignment="1">
      <alignment horizontal="left" vertical="center" wrapText="1"/>
    </xf>
    <xf numFmtId="3" fontId="9" fillId="0" borderId="7" xfId="0" applyNumberFormat="1" applyFont="1" applyFill="1" applyBorder="1" applyAlignment="1">
      <alignment horizontal="right" vertical="top" textRotation="90"/>
    </xf>
    <xf numFmtId="0" fontId="17" fillId="0" borderId="1" xfId="0" applyFont="1" applyFill="1" applyBorder="1" applyAlignment="1">
      <alignment horizontal="left" vertical="center" wrapText="1"/>
    </xf>
    <xf numFmtId="0" fontId="18" fillId="0" borderId="1" xfId="0" applyFont="1" applyFill="1" applyBorder="1" applyAlignment="1">
      <alignment wrapText="1"/>
    </xf>
    <xf numFmtId="0" fontId="17" fillId="0" borderId="5" xfId="0" applyFont="1" applyFill="1" applyBorder="1" applyAlignment="1">
      <alignment horizontal="left" vertical="center" wrapText="1"/>
    </xf>
    <xf numFmtId="3" fontId="4" fillId="0" borderId="7" xfId="0" applyNumberFormat="1" applyFont="1" applyFill="1" applyBorder="1" applyAlignment="1">
      <alignment horizontal="right" vertical="top" textRotation="90"/>
    </xf>
    <xf numFmtId="0" fontId="16" fillId="0" borderId="5" xfId="0" applyFont="1" applyFill="1" applyBorder="1" applyAlignment="1">
      <alignment horizontal="center" vertical="center" wrapText="1"/>
    </xf>
    <xf numFmtId="0" fontId="14" fillId="0" borderId="2" xfId="0" applyFont="1" applyBorder="1" applyAlignment="1">
      <alignment horizontal="center" vertical="center" wrapText="1"/>
    </xf>
    <xf numFmtId="0" fontId="0" fillId="0" borderId="1" xfId="0" applyFont="1" applyFill="1" applyBorder="1" applyAlignment="1">
      <alignment wrapText="1"/>
    </xf>
    <xf numFmtId="0" fontId="10" fillId="0" borderId="11" xfId="0" applyFont="1" applyFill="1" applyBorder="1" applyAlignment="1">
      <alignment horizontal="left" vertical="center" wrapText="1"/>
    </xf>
    <xf numFmtId="0" fontId="9" fillId="0" borderId="1" xfId="0" applyFont="1" applyFill="1" applyBorder="1" applyAlignment="1">
      <alignment horizontal="center" vertical="center"/>
    </xf>
    <xf numFmtId="0" fontId="20" fillId="0" borderId="1" xfId="0" applyFont="1" applyFill="1" applyBorder="1" applyAlignment="1">
      <alignment vertical="center" textRotation="90"/>
    </xf>
    <xf numFmtId="3" fontId="21" fillId="0" borderId="1" xfId="0" applyNumberFormat="1" applyFont="1" applyFill="1" applyBorder="1" applyAlignment="1">
      <alignment vertical="top"/>
    </xf>
    <xf numFmtId="0" fontId="21" fillId="0" borderId="1" xfId="0" applyFont="1" applyFill="1" applyBorder="1" applyAlignment="1">
      <alignment vertical="top"/>
    </xf>
    <xf numFmtId="0" fontId="21" fillId="0" borderId="1" xfId="0" applyFont="1" applyFill="1" applyBorder="1" applyAlignment="1">
      <alignment vertical="top" textRotation="90"/>
    </xf>
    <xf numFmtId="169" fontId="21" fillId="0" borderId="1" xfId="10" applyNumberFormat="1" applyFont="1" applyFill="1" applyBorder="1" applyAlignment="1">
      <alignment horizontal="right" vertical="top"/>
    </xf>
    <xf numFmtId="16" fontId="21" fillId="0" borderId="1" xfId="0" applyNumberFormat="1" applyFont="1" applyFill="1" applyBorder="1" applyAlignment="1">
      <alignment vertical="top" textRotation="90"/>
    </xf>
    <xf numFmtId="3" fontId="114" fillId="0" borderId="1" xfId="0" applyNumberFormat="1" applyFont="1" applyFill="1" applyBorder="1" applyAlignment="1">
      <alignment vertical="top"/>
    </xf>
    <xf numFmtId="0" fontId="4"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textRotation="90"/>
    </xf>
    <xf numFmtId="0" fontId="4"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textRotation="90"/>
    </xf>
    <xf numFmtId="0" fontId="32" fillId="13" borderId="7"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22" fillId="5" borderId="1" xfId="0" applyFont="1" applyFill="1" applyBorder="1" applyAlignment="1">
      <alignment horizontal="center" vertical="center" textRotation="90" wrapText="1"/>
    </xf>
    <xf numFmtId="0" fontId="13" fillId="5" borderId="1" xfId="0" applyFont="1" applyFill="1" applyBorder="1" applyAlignment="1">
      <alignment horizontal="center" vertical="center" wrapText="1"/>
    </xf>
    <xf numFmtId="0" fontId="117" fillId="0" borderId="1" xfId="0" applyFont="1" applyBorder="1" applyAlignment="1">
      <alignment horizontal="left" vertical="top" wrapText="1"/>
    </xf>
    <xf numFmtId="0" fontId="118" fillId="0" borderId="1" xfId="0" applyFont="1" applyBorder="1" applyAlignment="1">
      <alignment horizontal="left" vertical="top" wrapText="1"/>
    </xf>
    <xf numFmtId="166" fontId="115" fillId="0" borderId="1" xfId="4" applyNumberFormat="1" applyFont="1" applyBorder="1" applyAlignment="1">
      <alignment horizontal="right" vertical="top" wrapText="1"/>
    </xf>
    <xf numFmtId="0" fontId="115" fillId="0" borderId="1" xfId="0" applyFont="1" applyBorder="1" applyAlignment="1">
      <alignment vertical="center" wrapText="1"/>
    </xf>
    <xf numFmtId="49" fontId="115" fillId="0" borderId="1" xfId="0" applyNumberFormat="1" applyFont="1" applyBorder="1" applyAlignment="1">
      <alignment horizontal="right" vertical="top" wrapText="1"/>
    </xf>
    <xf numFmtId="166" fontId="115" fillId="11" borderId="1" xfId="4" applyNumberFormat="1" applyFont="1" applyFill="1" applyBorder="1" applyAlignment="1">
      <alignment horizontal="right" vertical="top" wrapText="1"/>
    </xf>
    <xf numFmtId="49" fontId="115" fillId="8" borderId="1" xfId="0" applyNumberFormat="1" applyFont="1" applyFill="1" applyBorder="1" applyAlignment="1">
      <alignment horizontal="right" vertical="top" wrapText="1"/>
    </xf>
    <xf numFmtId="166" fontId="115" fillId="3" borderId="1" xfId="4" applyNumberFormat="1" applyFont="1" applyFill="1" applyBorder="1" applyAlignment="1">
      <alignment horizontal="right" vertical="top" wrapText="1"/>
    </xf>
    <xf numFmtId="166" fontId="115" fillId="8" borderId="1" xfId="4" applyNumberFormat="1" applyFont="1" applyFill="1" applyBorder="1" applyAlignment="1">
      <alignment horizontal="right" vertical="top" wrapText="1"/>
    </xf>
    <xf numFmtId="166" fontId="115" fillId="5" borderId="1" xfId="4" applyNumberFormat="1" applyFont="1" applyFill="1" applyBorder="1" applyAlignment="1">
      <alignment horizontal="right" vertical="top" wrapText="1"/>
    </xf>
    <xf numFmtId="0" fontId="0" fillId="0" borderId="1" xfId="0" applyBorder="1" applyAlignment="1">
      <alignment textRotation="90" wrapText="1"/>
    </xf>
    <xf numFmtId="0" fontId="115" fillId="0" borderId="1" xfId="0" applyFont="1" applyBorder="1" applyAlignment="1">
      <alignment horizontal="left" vertical="top" wrapText="1"/>
    </xf>
    <xf numFmtId="0" fontId="117" fillId="11" borderId="1" xfId="0" applyFont="1" applyFill="1" applyBorder="1" applyAlignment="1">
      <alignment horizontal="left" vertical="top" wrapText="1"/>
    </xf>
    <xf numFmtId="0" fontId="115" fillId="11" borderId="1" xfId="0" applyFont="1" applyFill="1" applyBorder="1" applyAlignment="1">
      <alignment horizontal="left" vertical="top" wrapText="1"/>
    </xf>
    <xf numFmtId="164" fontId="115" fillId="11" borderId="1" xfId="0" applyNumberFormat="1" applyFont="1" applyFill="1" applyBorder="1" applyAlignment="1">
      <alignment horizontal="right" vertical="top" wrapText="1"/>
    </xf>
    <xf numFmtId="49" fontId="115" fillId="11" borderId="1" xfId="0" applyNumberFormat="1" applyFont="1" applyFill="1" applyBorder="1" applyAlignment="1">
      <alignment horizontal="right" vertical="top" wrapText="1"/>
    </xf>
    <xf numFmtId="49" fontId="115" fillId="5" borderId="1" xfId="0" applyNumberFormat="1" applyFont="1" applyFill="1" applyBorder="1" applyAlignment="1">
      <alignment horizontal="right" vertical="top" wrapText="1"/>
    </xf>
    <xf numFmtId="0" fontId="0" fillId="11" borderId="1" xfId="0" applyFill="1" applyBorder="1" applyAlignment="1">
      <alignment textRotation="90" wrapText="1"/>
    </xf>
    <xf numFmtId="0" fontId="115" fillId="11" borderId="1" xfId="0" applyFont="1" applyFill="1" applyBorder="1" applyAlignment="1">
      <alignment vertical="center" wrapText="1"/>
    </xf>
    <xf numFmtId="0" fontId="63" fillId="11" borderId="1" xfId="0" applyFont="1" applyFill="1" applyBorder="1" applyAlignment="1">
      <alignment horizontal="left" vertical="top" wrapText="1"/>
    </xf>
    <xf numFmtId="0" fontId="0" fillId="11" borderId="1" xfId="0" applyFill="1" applyBorder="1" applyAlignment="1">
      <alignment horizontal="right" textRotation="90" wrapText="1"/>
    </xf>
    <xf numFmtId="0" fontId="62" fillId="11" borderId="1" xfId="0" applyFont="1" applyFill="1" applyBorder="1" applyAlignment="1">
      <alignment horizontal="left" vertical="top" wrapText="1"/>
    </xf>
    <xf numFmtId="0" fontId="118" fillId="11" borderId="1" xfId="0" applyFont="1" applyFill="1" applyBorder="1" applyAlignment="1">
      <alignment horizontal="left" vertical="top" wrapText="1"/>
    </xf>
    <xf numFmtId="166" fontId="22" fillId="8" borderId="1" xfId="4" applyNumberFormat="1" applyFont="1" applyFill="1" applyBorder="1" applyAlignment="1">
      <alignment horizontal="right" vertical="top" wrapText="1"/>
    </xf>
    <xf numFmtId="166" fontId="22" fillId="5" borderId="1" xfId="4" applyNumberFormat="1" applyFont="1" applyFill="1" applyBorder="1" applyAlignment="1">
      <alignment horizontal="right" vertical="top" wrapText="1"/>
    </xf>
    <xf numFmtId="0" fontId="62" fillId="24" borderId="1" xfId="0" applyFont="1" applyFill="1" applyBorder="1" applyAlignment="1">
      <alignment horizontal="left" vertical="top" wrapText="1"/>
    </xf>
    <xf numFmtId="0" fontId="72" fillId="24" borderId="1" xfId="0" applyFont="1" applyFill="1" applyBorder="1" applyAlignment="1">
      <alignment horizontal="left" vertical="top" wrapText="1"/>
    </xf>
    <xf numFmtId="0" fontId="16" fillId="24" borderId="1" xfId="0" applyFont="1" applyFill="1" applyBorder="1" applyAlignment="1">
      <alignment vertical="top" wrapText="1"/>
    </xf>
    <xf numFmtId="0" fontId="62" fillId="24" borderId="5" xfId="0" applyFont="1" applyFill="1" applyBorder="1" applyAlignment="1">
      <alignment horizontal="left" vertical="top" wrapText="1"/>
    </xf>
    <xf numFmtId="0" fontId="118" fillId="24" borderId="11" xfId="0" applyFont="1" applyFill="1" applyBorder="1" applyAlignment="1">
      <alignment horizontal="left" vertical="top" wrapText="1"/>
    </xf>
    <xf numFmtId="164" fontId="115" fillId="24" borderId="1" xfId="0" applyNumberFormat="1" applyFont="1" applyFill="1" applyBorder="1" applyAlignment="1">
      <alignment horizontal="right" vertical="top" wrapText="1"/>
    </xf>
    <xf numFmtId="166" fontId="115" fillId="24" borderId="1" xfId="4" applyNumberFormat="1" applyFont="1" applyFill="1" applyBorder="1" applyAlignment="1">
      <alignment horizontal="right" vertical="top" wrapText="1"/>
    </xf>
    <xf numFmtId="49" fontId="115" fillId="24" borderId="1" xfId="0" applyNumberFormat="1" applyFont="1" applyFill="1" applyBorder="1" applyAlignment="1">
      <alignment horizontal="right" vertical="top" wrapText="1"/>
    </xf>
    <xf numFmtId="0" fontId="0" fillId="24" borderId="1" xfId="0" applyFill="1" applyBorder="1" applyAlignment="1">
      <alignment textRotation="90" wrapText="1"/>
    </xf>
    <xf numFmtId="0" fontId="115" fillId="24" borderId="1" xfId="0" applyFont="1" applyFill="1" applyBorder="1" applyAlignment="1">
      <alignment horizontal="left" vertical="top" wrapText="1"/>
    </xf>
    <xf numFmtId="166" fontId="22" fillId="24" borderId="1" xfId="4" applyNumberFormat="1" applyFont="1" applyFill="1" applyBorder="1" applyAlignment="1">
      <alignment horizontal="right" vertical="top" wrapText="1"/>
    </xf>
    <xf numFmtId="0" fontId="0" fillId="24" borderId="1" xfId="0" applyFill="1" applyBorder="1" applyAlignment="1">
      <alignment vertical="top" wrapText="1"/>
    </xf>
    <xf numFmtId="0" fontId="117" fillId="24" borderId="1" xfId="0" applyFont="1" applyFill="1" applyBorder="1" applyAlignment="1">
      <alignment horizontal="left" vertical="top" wrapText="1"/>
    </xf>
    <xf numFmtId="0" fontId="62" fillId="8" borderId="1" xfId="0" applyFont="1" applyFill="1" applyBorder="1" applyAlignment="1">
      <alignment horizontal="left" vertical="top" wrapText="1"/>
    </xf>
    <xf numFmtId="0" fontId="117" fillId="8" borderId="1" xfId="0" applyFont="1" applyFill="1" applyBorder="1" applyAlignment="1">
      <alignment horizontal="left" vertical="top" wrapText="1"/>
    </xf>
    <xf numFmtId="0" fontId="117" fillId="25" borderId="1" xfId="0" applyFont="1" applyFill="1" applyBorder="1" applyAlignment="1">
      <alignment horizontal="left" vertical="top" wrapText="1"/>
    </xf>
    <xf numFmtId="0" fontId="62" fillId="25" borderId="1" xfId="0" applyFont="1" applyFill="1" applyBorder="1" applyAlignment="1">
      <alignment horizontal="left" vertical="top" wrapText="1"/>
    </xf>
    <xf numFmtId="0" fontId="118" fillId="25" borderId="11" xfId="0" applyFont="1" applyFill="1" applyBorder="1" applyAlignment="1">
      <alignment horizontal="left" vertical="top" wrapText="1"/>
    </xf>
    <xf numFmtId="166" fontId="115" fillId="25" borderId="1" xfId="4" applyNumberFormat="1" applyFont="1" applyFill="1" applyBorder="1" applyAlignment="1">
      <alignment horizontal="right" vertical="top" wrapText="1"/>
    </xf>
    <xf numFmtId="164" fontId="115" fillId="25" borderId="1" xfId="0" applyNumberFormat="1" applyFont="1" applyFill="1" applyBorder="1" applyAlignment="1">
      <alignment horizontal="right" vertical="top" wrapText="1"/>
    </xf>
    <xf numFmtId="49" fontId="115" fillId="25" borderId="1" xfId="0" applyNumberFormat="1" applyFont="1" applyFill="1" applyBorder="1" applyAlignment="1">
      <alignment horizontal="right" vertical="top" wrapText="1"/>
    </xf>
    <xf numFmtId="0" fontId="72" fillId="25" borderId="1" xfId="0" applyFont="1" applyFill="1" applyBorder="1" applyAlignment="1">
      <alignment horizontal="left" vertical="top" wrapText="1"/>
    </xf>
    <xf numFmtId="0" fontId="11" fillId="26" borderId="1" xfId="0" applyFont="1" applyFill="1" applyBorder="1" applyAlignment="1">
      <alignment horizontal="left" vertical="center" wrapText="1"/>
    </xf>
    <xf numFmtId="166" fontId="22" fillId="25" borderId="1" xfId="4" applyNumberFormat="1" applyFont="1" applyFill="1" applyBorder="1" applyAlignment="1">
      <alignment horizontal="right" vertical="top" wrapText="1"/>
    </xf>
    <xf numFmtId="0" fontId="115" fillId="24" borderId="4" xfId="0" applyFont="1" applyFill="1" applyBorder="1" applyAlignment="1">
      <alignment horizontal="left" vertical="top" wrapText="1"/>
    </xf>
    <xf numFmtId="0" fontId="28" fillId="25" borderId="1" xfId="0" applyFont="1" applyFill="1" applyBorder="1" applyAlignment="1">
      <alignment horizontal="left" vertical="top" wrapText="1"/>
    </xf>
    <xf numFmtId="0" fontId="16" fillId="25" borderId="1" xfId="0" applyFont="1" applyFill="1" applyBorder="1" applyAlignment="1">
      <alignment vertical="top" wrapText="1"/>
    </xf>
    <xf numFmtId="164" fontId="120" fillId="0" borderId="1" xfId="0" applyNumberFormat="1" applyFont="1" applyBorder="1" applyAlignment="1">
      <alignment vertical="center" wrapText="1"/>
    </xf>
    <xf numFmtId="0" fontId="119" fillId="0" borderId="1" xfId="0" applyFont="1" applyBorder="1" applyAlignment="1">
      <alignment vertical="center" wrapText="1"/>
    </xf>
    <xf numFmtId="166" fontId="120" fillId="0" borderId="1" xfId="4" applyNumberFormat="1" applyFont="1" applyBorder="1" applyAlignment="1">
      <alignment vertical="center" wrapText="1"/>
    </xf>
    <xf numFmtId="0" fontId="120" fillId="0" borderId="1" xfId="0" applyFont="1" applyBorder="1" applyAlignment="1">
      <alignment vertical="center" wrapText="1"/>
    </xf>
    <xf numFmtId="166" fontId="120" fillId="3" borderId="1" xfId="4" applyNumberFormat="1" applyFont="1" applyFill="1" applyBorder="1" applyAlignment="1">
      <alignment vertical="center" wrapText="1"/>
    </xf>
    <xf numFmtId="166" fontId="120" fillId="5" borderId="1" xfId="4" applyNumberFormat="1" applyFont="1" applyFill="1" applyBorder="1" applyAlignment="1">
      <alignment vertical="center" wrapText="1"/>
    </xf>
    <xf numFmtId="166" fontId="119" fillId="0" borderId="1" xfId="0" applyNumberFormat="1" applyFont="1" applyBorder="1" applyAlignment="1">
      <alignment vertical="center" wrapText="1"/>
    </xf>
    <xf numFmtId="0" fontId="119" fillId="0" borderId="4" xfId="0" applyFont="1" applyBorder="1" applyAlignment="1">
      <alignment vertical="center" wrapText="1"/>
    </xf>
    <xf numFmtId="0" fontId="22" fillId="0" borderId="4" xfId="0" applyFont="1" applyBorder="1" applyAlignment="1">
      <alignment horizontal="center" vertical="center" wrapText="1"/>
    </xf>
    <xf numFmtId="166" fontId="120" fillId="0" borderId="4" xfId="4" applyNumberFormat="1" applyFont="1" applyBorder="1" applyAlignment="1">
      <alignment vertical="center" wrapText="1"/>
    </xf>
    <xf numFmtId="0" fontId="120" fillId="0" borderId="4" xfId="0" applyFont="1" applyBorder="1" applyAlignment="1">
      <alignment vertical="center" wrapText="1"/>
    </xf>
    <xf numFmtId="166" fontId="120" fillId="3" borderId="4" xfId="4" applyNumberFormat="1" applyFont="1" applyFill="1" applyBorder="1" applyAlignment="1">
      <alignment vertical="center" wrapText="1"/>
    </xf>
    <xf numFmtId="166" fontId="120" fillId="5" borderId="4" xfId="4" applyNumberFormat="1" applyFont="1" applyFill="1" applyBorder="1" applyAlignment="1">
      <alignment vertical="center" wrapText="1"/>
    </xf>
    <xf numFmtId="166" fontId="119" fillId="0" borderId="4" xfId="0" applyNumberFormat="1" applyFont="1" applyBorder="1" applyAlignment="1">
      <alignment vertical="center" wrapText="1"/>
    </xf>
    <xf numFmtId="0" fontId="119" fillId="2" borderId="4" xfId="0" applyFont="1" applyFill="1" applyBorder="1" applyAlignment="1">
      <alignment horizontal="center" vertical="center" wrapText="1"/>
    </xf>
    <xf numFmtId="0" fontId="119" fillId="3" borderId="4" xfId="0" applyFont="1" applyFill="1" applyBorder="1" applyAlignment="1">
      <alignment horizontal="center" vertical="center" wrapText="1"/>
    </xf>
    <xf numFmtId="0" fontId="119" fillId="5" borderId="4" xfId="0" applyFont="1" applyFill="1" applyBorder="1" applyAlignment="1">
      <alignment horizontal="center" vertical="center" wrapText="1"/>
    </xf>
    <xf numFmtId="0" fontId="115" fillId="0" borderId="1" xfId="0" applyFont="1" applyBorder="1" applyAlignment="1">
      <alignment vertical="top" wrapText="1"/>
    </xf>
    <xf numFmtId="2" fontId="115" fillId="3" borderId="1" xfId="0" applyNumberFormat="1" applyFont="1" applyFill="1" applyBorder="1" applyAlignment="1">
      <alignment horizontal="right" vertical="top" wrapText="1"/>
    </xf>
    <xf numFmtId="2" fontId="115" fillId="5" borderId="1" xfId="0" applyNumberFormat="1" applyFont="1" applyFill="1" applyBorder="1" applyAlignment="1">
      <alignment horizontal="right" vertical="top" wrapText="1"/>
    </xf>
    <xf numFmtId="0" fontId="0" fillId="0" borderId="1" xfId="0" applyBorder="1" applyAlignment="1">
      <alignment horizontal="left" vertical="top" textRotation="90" wrapText="1"/>
    </xf>
    <xf numFmtId="0" fontId="117" fillId="0" borderId="1" xfId="0" applyFont="1" applyBorder="1" applyAlignment="1">
      <alignment horizontal="left" vertical="top"/>
    </xf>
    <xf numFmtId="166" fontId="13" fillId="0" borderId="0" xfId="4" applyNumberFormat="1" applyFont="1"/>
    <xf numFmtId="0" fontId="63" fillId="0" borderId="1" xfId="0" applyFont="1" applyBorder="1" applyAlignment="1">
      <alignment vertical="top" wrapText="1"/>
    </xf>
    <xf numFmtId="0" fontId="63" fillId="0" borderId="1" xfId="0" applyFont="1" applyBorder="1" applyAlignment="1">
      <alignment horizontal="left" vertical="top" wrapText="1"/>
    </xf>
    <xf numFmtId="0" fontId="63" fillId="8" borderId="1" xfId="0" applyFont="1" applyFill="1" applyBorder="1" applyAlignment="1">
      <alignment horizontal="left" vertical="top" wrapText="1"/>
    </xf>
    <xf numFmtId="0" fontId="28" fillId="8" borderId="1" xfId="0" applyFont="1" applyFill="1" applyBorder="1" applyAlignment="1">
      <alignment horizontal="left" vertical="top" wrapText="1"/>
    </xf>
    <xf numFmtId="0" fontId="121" fillId="8" borderId="1" xfId="0" applyFont="1" applyFill="1" applyBorder="1" applyAlignment="1">
      <alignment horizontal="left" vertical="top" wrapText="1"/>
    </xf>
    <xf numFmtId="0" fontId="121" fillId="8" borderId="0" xfId="0" applyFont="1" applyFill="1" applyAlignment="1">
      <alignment horizontal="left" vertical="top" wrapText="1"/>
    </xf>
    <xf numFmtId="0" fontId="68" fillId="8" borderId="1" xfId="0" applyFont="1" applyFill="1" applyBorder="1" applyAlignment="1">
      <alignment horizontal="left" vertical="top" wrapText="1"/>
    </xf>
    <xf numFmtId="0" fontId="24" fillId="0" borderId="1" xfId="0" applyFont="1" applyBorder="1"/>
    <xf numFmtId="0" fontId="72" fillId="0" borderId="1" xfId="0" applyFont="1" applyBorder="1" applyAlignment="1">
      <alignment horizontal="left" vertical="top" wrapText="1"/>
    </xf>
    <xf numFmtId="0" fontId="117" fillId="0" borderId="1" xfId="0" applyNumberFormat="1" applyFont="1" applyBorder="1" applyAlignment="1">
      <alignment horizontal="left" vertical="top" wrapText="1"/>
    </xf>
    <xf numFmtId="0" fontId="117" fillId="0" borderId="1" xfId="0" applyFont="1" applyBorder="1" applyAlignment="1">
      <alignment vertical="top"/>
    </xf>
    <xf numFmtId="0" fontId="117" fillId="0" borderId="1" xfId="0" applyFont="1" applyBorder="1" applyAlignment="1"/>
    <xf numFmtId="49" fontId="117" fillId="0" borderId="1" xfId="0" applyNumberFormat="1" applyFont="1" applyBorder="1" applyAlignment="1">
      <alignment horizontal="right" vertical="top"/>
    </xf>
    <xf numFmtId="166" fontId="117" fillId="0" borderId="1" xfId="4" applyNumberFormat="1" applyFont="1" applyBorder="1" applyAlignment="1">
      <alignment horizontal="right" vertical="top"/>
    </xf>
    <xf numFmtId="166" fontId="117" fillId="5" borderId="1" xfId="4" applyNumberFormat="1" applyFont="1" applyFill="1" applyBorder="1" applyAlignment="1">
      <alignment horizontal="right" vertical="top"/>
    </xf>
    <xf numFmtId="2" fontId="115" fillId="0" borderId="1" xfId="0" applyNumberFormat="1" applyFont="1" applyBorder="1" applyAlignment="1">
      <alignment horizontal="right" vertical="top" wrapText="1"/>
    </xf>
    <xf numFmtId="166" fontId="13" fillId="0" borderId="1" xfId="4" applyNumberFormat="1" applyFont="1" applyBorder="1"/>
    <xf numFmtId="166" fontId="119" fillId="0" borderId="1" xfId="4" applyNumberFormat="1" applyFont="1" applyBorder="1" applyAlignment="1">
      <alignment vertical="center" wrapText="1"/>
    </xf>
    <xf numFmtId="166" fontId="124" fillId="0" borderId="1" xfId="4" applyNumberFormat="1" applyFont="1" applyBorder="1"/>
    <xf numFmtId="0" fontId="22" fillId="2" borderId="1" xfId="0" applyFont="1" applyFill="1" applyBorder="1" applyAlignment="1">
      <alignment horizontal="center" vertical="center" wrapText="1"/>
    </xf>
    <xf numFmtId="164" fontId="115" fillId="0" borderId="1" xfId="0" applyNumberFormat="1" applyFont="1" applyBorder="1" applyAlignment="1">
      <alignment horizontal="right" vertical="top" wrapText="1"/>
    </xf>
    <xf numFmtId="166" fontId="115" fillId="27" borderId="1" xfId="4" applyNumberFormat="1" applyFont="1" applyFill="1" applyBorder="1" applyAlignment="1">
      <alignment horizontal="right" vertical="top" wrapText="1"/>
    </xf>
    <xf numFmtId="0" fontId="0" fillId="0" borderId="0" xfId="0" applyFill="1"/>
    <xf numFmtId="0" fontId="46" fillId="0" borderId="0" xfId="0" applyFont="1" applyFill="1"/>
    <xf numFmtId="0" fontId="22" fillId="9" borderId="1" xfId="0" applyFont="1" applyFill="1" applyBorder="1" applyAlignment="1">
      <alignment horizontal="center" vertical="center" textRotation="90" wrapText="1"/>
    </xf>
    <xf numFmtId="0" fontId="121" fillId="2" borderId="5" xfId="0" applyFont="1" applyFill="1" applyBorder="1" applyAlignment="1">
      <alignment horizontal="center" wrapText="1"/>
    </xf>
    <xf numFmtId="0" fontId="115" fillId="3" borderId="1" xfId="0" applyFont="1" applyFill="1" applyBorder="1" applyAlignment="1">
      <alignment horizontal="center" vertical="center" textRotation="90" wrapText="1"/>
    </xf>
    <xf numFmtId="0" fontId="22" fillId="25" borderId="1" xfId="0" applyFont="1" applyFill="1" applyBorder="1" applyAlignment="1">
      <alignment horizontal="center" vertical="center" textRotation="90" wrapText="1"/>
    </xf>
    <xf numFmtId="0" fontId="63" fillId="3" borderId="1" xfId="0" applyFont="1" applyFill="1" applyBorder="1" applyAlignment="1">
      <alignment horizontal="center" vertical="center" wrapText="1"/>
    </xf>
    <xf numFmtId="0" fontId="13" fillId="25" borderId="1" xfId="0" applyFont="1" applyFill="1" applyBorder="1" applyAlignment="1">
      <alignment horizontal="center" vertical="center" wrapText="1"/>
    </xf>
    <xf numFmtId="0" fontId="5" fillId="0" borderId="0" xfId="0" applyFont="1" applyAlignment="1">
      <alignment vertical="top" wrapText="1"/>
    </xf>
    <xf numFmtId="166" fontId="63" fillId="3" borderId="1" xfId="4" applyNumberFormat="1" applyFont="1" applyFill="1" applyBorder="1"/>
    <xf numFmtId="166" fontId="122" fillId="3" borderId="1" xfId="4" applyNumberFormat="1" applyFont="1" applyFill="1" applyBorder="1" applyAlignment="1">
      <alignment horizontal="right" vertical="top"/>
    </xf>
    <xf numFmtId="166" fontId="123" fillId="3" borderId="1" xfId="4" applyNumberFormat="1" applyFont="1" applyFill="1" applyBorder="1" applyAlignment="1">
      <alignment vertical="center" wrapText="1"/>
    </xf>
    <xf numFmtId="0" fontId="27" fillId="9" borderId="1" xfId="0" applyFont="1" applyFill="1" applyBorder="1" applyAlignment="1">
      <alignment horizontal="center" vertical="center" textRotation="90" wrapText="1"/>
    </xf>
    <xf numFmtId="0" fontId="26" fillId="9" borderId="1" xfId="0" applyFont="1" applyFill="1" applyBorder="1" applyAlignment="1">
      <alignment horizontal="center" vertical="center" wrapText="1"/>
    </xf>
    <xf numFmtId="0" fontId="27" fillId="9" borderId="2" xfId="0" applyFont="1" applyFill="1" applyBorder="1" applyAlignment="1">
      <alignment horizontal="center" vertical="center" textRotation="90" wrapText="1"/>
    </xf>
    <xf numFmtId="0" fontId="27" fillId="9" borderId="6" xfId="0" applyFont="1" applyFill="1" applyBorder="1" applyAlignment="1">
      <alignment horizontal="center" vertical="center" textRotation="90" wrapText="1"/>
    </xf>
    <xf numFmtId="0" fontId="27" fillId="9" borderId="7" xfId="0" applyFont="1" applyFill="1" applyBorder="1" applyAlignment="1">
      <alignment horizontal="center" vertical="center" textRotation="90" wrapText="1"/>
    </xf>
    <xf numFmtId="0" fontId="27" fillId="9" borderId="1" xfId="0" applyFont="1" applyFill="1" applyBorder="1" applyAlignment="1">
      <alignment horizontal="center" vertical="center" wrapText="1"/>
    </xf>
    <xf numFmtId="0" fontId="27" fillId="9" borderId="3" xfId="0" applyFont="1" applyFill="1" applyBorder="1" applyAlignment="1">
      <alignment horizontal="center" vertical="center" wrapText="1"/>
    </xf>
    <xf numFmtId="0" fontId="27" fillId="9" borderId="4" xfId="0" applyFont="1" applyFill="1" applyBorder="1" applyAlignment="1">
      <alignment horizontal="center" vertical="center" wrapText="1"/>
    </xf>
    <xf numFmtId="0" fontId="27" fillId="9" borderId="5"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28" fillId="9" borderId="1" xfId="0" applyFont="1" applyFill="1" applyBorder="1" applyAlignment="1">
      <alignment horizontal="center" vertical="center" textRotation="90" wrapText="1"/>
    </xf>
    <xf numFmtId="0" fontId="54" fillId="0" borderId="3" xfId="0" applyFont="1" applyBorder="1" applyAlignment="1">
      <alignment horizontal="center" vertical="center"/>
    </xf>
    <xf numFmtId="0" fontId="54" fillId="0" borderId="4" xfId="0" applyFont="1" applyBorder="1" applyAlignment="1">
      <alignment horizontal="center" vertical="center"/>
    </xf>
    <xf numFmtId="0" fontId="54" fillId="0" borderId="5" xfId="0" applyFont="1" applyBorder="1" applyAlignment="1">
      <alignment horizontal="center" vertical="center"/>
    </xf>
    <xf numFmtId="0" fontId="46" fillId="0" borderId="3" xfId="0" applyFont="1" applyBorder="1" applyAlignment="1">
      <alignment horizontal="center" vertical="center"/>
    </xf>
    <xf numFmtId="0" fontId="46" fillId="0" borderId="4" xfId="0" applyFont="1" applyBorder="1" applyAlignment="1">
      <alignment horizontal="center" vertical="center"/>
    </xf>
    <xf numFmtId="0" fontId="46" fillId="0" borderId="5" xfId="0" applyFont="1" applyBorder="1" applyAlignment="1">
      <alignment horizontal="center" vertical="center"/>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0" fontId="45" fillId="8" borderId="3" xfId="0" applyFont="1" applyFill="1" applyBorder="1" applyAlignment="1">
      <alignment horizontal="left" vertical="center" wrapText="1"/>
    </xf>
    <xf numFmtId="0" fontId="0" fillId="0" borderId="4" xfId="0" applyBorder="1" applyAlignment="1">
      <alignment horizontal="left"/>
    </xf>
    <xf numFmtId="0" fontId="0" fillId="0" borderId="5" xfId="0" applyBorder="1" applyAlignment="1">
      <alignment horizontal="left"/>
    </xf>
    <xf numFmtId="0" fontId="21" fillId="8" borderId="1" xfId="0" applyFont="1" applyFill="1" applyBorder="1" applyAlignment="1">
      <alignment horizontal="center" vertical="center" wrapText="1"/>
    </xf>
    <xf numFmtId="0" fontId="46" fillId="2" borderId="4" xfId="0" applyFont="1" applyFill="1" applyBorder="1" applyAlignment="1">
      <alignment horizontal="center" vertical="center"/>
    </xf>
    <xf numFmtId="0" fontId="21" fillId="0" borderId="1" xfId="0" applyFont="1" applyBorder="1" applyAlignment="1">
      <alignment horizontal="center" vertical="center" wrapText="1"/>
    </xf>
    <xf numFmtId="0" fontId="54" fillId="2" borderId="4" xfId="0" applyFont="1" applyFill="1" applyBorder="1" applyAlignment="1">
      <alignment horizontal="center" vertical="center"/>
    </xf>
    <xf numFmtId="0" fontId="59" fillId="13" borderId="2" xfId="0" applyFont="1" applyFill="1" applyBorder="1" applyAlignment="1">
      <alignment horizontal="center" vertical="center" textRotation="90" wrapText="1"/>
    </xf>
    <xf numFmtId="0" fontId="59" fillId="13" borderId="7" xfId="0" applyFont="1" applyFill="1" applyBorder="1" applyAlignment="1">
      <alignment horizontal="center" vertical="center" textRotation="90" wrapText="1"/>
    </xf>
    <xf numFmtId="0" fontId="59" fillId="13" borderId="3" xfId="0" applyFont="1" applyFill="1" applyBorder="1" applyAlignment="1">
      <alignment horizontal="center" vertical="center" wrapText="1"/>
    </xf>
    <xf numFmtId="0" fontId="59" fillId="13" borderId="4" xfId="0" applyFont="1" applyFill="1" applyBorder="1" applyAlignment="1">
      <alignment horizontal="center" vertical="center" wrapText="1"/>
    </xf>
    <xf numFmtId="0" fontId="59" fillId="13" borderId="5" xfId="0" applyFont="1" applyFill="1" applyBorder="1" applyAlignment="1">
      <alignment horizontal="center" vertical="center" wrapText="1"/>
    </xf>
    <xf numFmtId="0" fontId="46" fillId="8" borderId="3" xfId="0" applyFont="1" applyFill="1" applyBorder="1" applyAlignment="1">
      <alignment horizontal="center" vertical="center"/>
    </xf>
    <xf numFmtId="0" fontId="46" fillId="8" borderId="4" xfId="0" applyFont="1" applyFill="1" applyBorder="1" applyAlignment="1">
      <alignment horizontal="center" vertical="center"/>
    </xf>
    <xf numFmtId="0" fontId="46" fillId="8" borderId="5" xfId="0" applyFont="1" applyFill="1" applyBorder="1" applyAlignment="1">
      <alignment horizontal="center" vertical="center"/>
    </xf>
    <xf numFmtId="0" fontId="59" fillId="13" borderId="6" xfId="0" applyFont="1" applyFill="1" applyBorder="1" applyAlignment="1">
      <alignment horizontal="center" vertical="center" textRotation="90" wrapText="1"/>
    </xf>
    <xf numFmtId="0" fontId="59" fillId="13" borderId="21" xfId="0" applyFont="1" applyFill="1" applyBorder="1" applyAlignment="1">
      <alignment horizontal="center" wrapText="1"/>
    </xf>
    <xf numFmtId="0" fontId="59" fillId="13" borderId="8" xfId="0" applyFont="1" applyFill="1" applyBorder="1" applyAlignment="1">
      <alignment horizontal="center" wrapText="1"/>
    </xf>
    <xf numFmtId="0" fontId="59" fillId="13" borderId="22" xfId="0" applyFont="1" applyFill="1" applyBorder="1" applyAlignment="1">
      <alignment horizontal="center" wrapText="1"/>
    </xf>
    <xf numFmtId="0" fontId="59" fillId="13" borderId="23" xfId="0" applyFont="1" applyFill="1" applyBorder="1" applyAlignment="1">
      <alignment horizontal="center" vertical="center" wrapText="1"/>
    </xf>
    <xf numFmtId="0" fontId="59" fillId="13" borderId="0" xfId="0" applyFont="1" applyFill="1" applyBorder="1" applyAlignment="1">
      <alignment horizontal="center" vertical="center" wrapText="1"/>
    </xf>
    <xf numFmtId="0" fontId="59" fillId="13" borderId="24" xfId="0" applyFont="1" applyFill="1" applyBorder="1" applyAlignment="1">
      <alignment horizontal="center" vertical="center" wrapText="1"/>
    </xf>
    <xf numFmtId="0" fontId="59" fillId="13" borderId="21" xfId="0" applyFont="1" applyFill="1" applyBorder="1" applyAlignment="1">
      <alignment horizontal="center" vertical="center" wrapText="1"/>
    </xf>
    <xf numFmtId="0" fontId="59" fillId="13" borderId="8" xfId="0" applyFont="1" applyFill="1" applyBorder="1" applyAlignment="1">
      <alignment horizontal="center" vertical="center" wrapText="1"/>
    </xf>
    <xf numFmtId="0" fontId="59" fillId="13" borderId="22" xfId="0" applyFont="1" applyFill="1" applyBorder="1" applyAlignment="1">
      <alignment horizontal="center" vertical="center" wrapText="1"/>
    </xf>
    <xf numFmtId="0" fontId="59" fillId="13" borderId="3" xfId="0" applyFont="1" applyFill="1" applyBorder="1" applyAlignment="1">
      <alignment horizontal="center" wrapText="1"/>
    </xf>
    <xf numFmtId="0" fontId="59" fillId="13" borderId="4" xfId="0" applyFont="1" applyFill="1" applyBorder="1" applyAlignment="1">
      <alignment horizontal="center" wrapText="1"/>
    </xf>
    <xf numFmtId="0" fontId="59" fillId="13" borderId="5" xfId="0" applyFont="1" applyFill="1" applyBorder="1" applyAlignment="1">
      <alignment horizontal="center" wrapText="1"/>
    </xf>
    <xf numFmtId="2" fontId="59" fillId="13" borderId="2" xfId="0" applyNumberFormat="1" applyFont="1" applyFill="1" applyBorder="1" applyAlignment="1">
      <alignment horizontal="center" vertical="center" wrapText="1"/>
    </xf>
    <xf numFmtId="2" fontId="37" fillId="13" borderId="6" xfId="0" applyNumberFormat="1" applyFont="1" applyFill="1" applyBorder="1" applyAlignment="1">
      <alignment vertical="center" wrapText="1"/>
    </xf>
    <xf numFmtId="2" fontId="37" fillId="13" borderId="7" xfId="0" applyNumberFormat="1" applyFont="1" applyFill="1" applyBorder="1" applyAlignment="1">
      <alignment vertical="center" wrapText="1"/>
    </xf>
    <xf numFmtId="0" fontId="5" fillId="23" borderId="3" xfId="0" applyFont="1" applyFill="1" applyBorder="1" applyAlignment="1">
      <alignment horizontal="center" vertical="center" wrapText="1"/>
    </xf>
    <xf numFmtId="0" fontId="5" fillId="23" borderId="4" xfId="0" applyFont="1" applyFill="1" applyBorder="1" applyAlignment="1">
      <alignment horizontal="center" vertical="center" wrapText="1"/>
    </xf>
    <xf numFmtId="0" fontId="5" fillId="23" borderId="5"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13" fillId="0" borderId="1" xfId="0" applyFont="1" applyFill="1" applyBorder="1" applyAlignment="1">
      <alignment horizontal="left" vertical="top" wrapText="1"/>
    </xf>
    <xf numFmtId="0" fontId="2" fillId="23" borderId="1" xfId="0" applyFont="1" applyFill="1" applyBorder="1" applyAlignment="1">
      <alignment horizontal="center" vertical="center" wrapText="1"/>
    </xf>
    <xf numFmtId="0" fontId="2" fillId="23" borderId="3" xfId="0" applyFont="1" applyFill="1" applyBorder="1" applyAlignment="1">
      <alignment horizontal="center" vertical="center" wrapText="1"/>
    </xf>
    <xf numFmtId="0" fontId="2" fillId="23" borderId="4" xfId="0" applyFont="1" applyFill="1" applyBorder="1" applyAlignment="1">
      <alignment horizontal="center" vertical="center" wrapText="1"/>
    </xf>
    <xf numFmtId="0" fontId="2" fillId="23" borderId="5" xfId="0" applyFont="1" applyFill="1" applyBorder="1" applyAlignment="1">
      <alignment horizontal="center" vertical="center" wrapText="1"/>
    </xf>
    <xf numFmtId="0" fontId="108" fillId="23" borderId="1" xfId="0" applyFont="1" applyFill="1" applyBorder="1" applyAlignment="1">
      <alignment horizontal="center" vertical="center" wrapText="1"/>
    </xf>
    <xf numFmtId="0" fontId="2" fillId="23" borderId="2" xfId="0" applyFont="1" applyFill="1" applyBorder="1" applyAlignment="1">
      <alignment horizontal="left" vertical="top" wrapText="1"/>
    </xf>
    <xf numFmtId="0" fontId="2" fillId="23" borderId="6" xfId="0" applyFont="1" applyFill="1" applyBorder="1" applyAlignment="1">
      <alignment horizontal="left" vertical="top" wrapText="1"/>
    </xf>
    <xf numFmtId="0" fontId="2" fillId="23" borderId="7" xfId="0" applyFont="1" applyFill="1" applyBorder="1" applyAlignment="1">
      <alignment horizontal="left" vertical="top" wrapText="1"/>
    </xf>
    <xf numFmtId="0" fontId="2" fillId="23" borderId="2" xfId="0" applyFont="1" applyFill="1" applyBorder="1" applyAlignment="1">
      <alignment horizontal="center" vertical="center" wrapText="1"/>
    </xf>
    <xf numFmtId="0" fontId="2" fillId="23" borderId="6" xfId="0" applyFont="1" applyFill="1" applyBorder="1" applyAlignment="1">
      <alignment horizontal="center" vertical="center" wrapText="1"/>
    </xf>
    <xf numFmtId="0" fontId="2" fillId="23" borderId="7" xfId="0" applyFont="1" applyFill="1" applyBorder="1" applyAlignment="1">
      <alignment horizontal="center" vertical="center" wrapText="1"/>
    </xf>
    <xf numFmtId="0" fontId="2" fillId="23" borderId="2" xfId="0" applyFont="1" applyFill="1" applyBorder="1" applyAlignment="1">
      <alignment horizontal="center" vertical="center" textRotation="90" wrapText="1"/>
    </xf>
    <xf numFmtId="0" fontId="2" fillId="23" borderId="6" xfId="0" applyFont="1" applyFill="1" applyBorder="1" applyAlignment="1">
      <alignment horizontal="center" vertical="center" textRotation="90" wrapText="1"/>
    </xf>
    <xf numFmtId="0" fontId="2" fillId="23" borderId="7" xfId="0" applyFont="1" applyFill="1" applyBorder="1" applyAlignment="1">
      <alignment horizontal="center" vertical="center" textRotation="90" wrapText="1"/>
    </xf>
    <xf numFmtId="0" fontId="3" fillId="23" borderId="1" xfId="0" applyFont="1" applyFill="1" applyBorder="1" applyAlignment="1">
      <alignment horizontal="center" vertical="center" textRotation="90" wrapText="1"/>
    </xf>
    <xf numFmtId="0" fontId="2" fillId="23" borderId="1" xfId="0" applyFont="1" applyFill="1" applyBorder="1" applyAlignment="1">
      <alignment horizontal="center" vertical="center" textRotation="90" wrapText="1"/>
    </xf>
    <xf numFmtId="0" fontId="2" fillId="23" borderId="1" xfId="0" applyFont="1" applyFill="1" applyBorder="1" applyAlignment="1">
      <alignment vertical="center" textRotation="90" wrapText="1"/>
    </xf>
    <xf numFmtId="0" fontId="71" fillId="9" borderId="1" xfId="0" applyFont="1" applyFill="1" applyBorder="1" applyAlignment="1">
      <alignment horizontal="center" vertical="center" textRotation="90" wrapText="1"/>
    </xf>
    <xf numFmtId="0" fontId="70" fillId="9" borderId="1" xfId="0" applyFont="1" applyFill="1" applyBorder="1" applyAlignment="1">
      <alignment horizontal="center" vertical="center" wrapText="1"/>
    </xf>
    <xf numFmtId="0" fontId="71" fillId="9" borderId="2" xfId="0" applyFont="1" applyFill="1" applyBorder="1" applyAlignment="1">
      <alignment horizontal="center" vertical="center" textRotation="90" wrapText="1"/>
    </xf>
    <xf numFmtId="0" fontId="71" fillId="9" borderId="6" xfId="0" applyFont="1" applyFill="1" applyBorder="1" applyAlignment="1">
      <alignment horizontal="center" vertical="center" textRotation="90" wrapText="1"/>
    </xf>
    <xf numFmtId="0" fontId="71" fillId="9" borderId="7" xfId="0" applyFont="1" applyFill="1" applyBorder="1" applyAlignment="1">
      <alignment horizontal="center" vertical="center" textRotation="90" wrapText="1"/>
    </xf>
    <xf numFmtId="0" fontId="71" fillId="9" borderId="1" xfId="0" applyFont="1" applyFill="1" applyBorder="1" applyAlignment="1">
      <alignment vertical="center" textRotation="90" wrapText="1"/>
    </xf>
    <xf numFmtId="0" fontId="71" fillId="9" borderId="1" xfId="0" applyFont="1" applyFill="1" applyBorder="1" applyAlignment="1">
      <alignment horizontal="center" vertical="center" wrapText="1"/>
    </xf>
    <xf numFmtId="0" fontId="71" fillId="4" borderId="3" xfId="0" applyFont="1" applyFill="1" applyBorder="1" applyAlignment="1">
      <alignment horizontal="center" vertical="center" wrapText="1"/>
    </xf>
    <xf numFmtId="0" fontId="71" fillId="4" borderId="4" xfId="0" applyFont="1" applyFill="1" applyBorder="1" applyAlignment="1">
      <alignment horizontal="center" vertical="center" wrapText="1"/>
    </xf>
    <xf numFmtId="0" fontId="71" fillId="4" borderId="5" xfId="0" applyFont="1" applyFill="1" applyBorder="1" applyAlignment="1">
      <alignment horizontal="center" vertical="center" wrapText="1"/>
    </xf>
    <xf numFmtId="0" fontId="67" fillId="9" borderId="1" xfId="0" applyFont="1" applyFill="1" applyBorder="1" applyAlignment="1">
      <alignment horizontal="center" vertical="center" textRotation="90" wrapText="1"/>
    </xf>
    <xf numFmtId="0" fontId="71" fillId="9" borderId="3" xfId="0" applyFont="1" applyFill="1" applyBorder="1" applyAlignment="1">
      <alignment horizontal="center" vertical="center" wrapText="1"/>
    </xf>
    <xf numFmtId="0" fontId="71" fillId="9" borderId="4" xfId="0" applyFont="1" applyFill="1" applyBorder="1" applyAlignment="1">
      <alignment horizontal="center" vertical="center" wrapText="1"/>
    </xf>
    <xf numFmtId="0" fontId="71" fillId="9" borderId="5" xfId="0" applyFont="1" applyFill="1" applyBorder="1" applyAlignment="1">
      <alignment horizontal="center" vertical="center" wrapText="1"/>
    </xf>
    <xf numFmtId="0" fontId="71" fillId="11" borderId="3" xfId="0" applyFont="1" applyFill="1" applyBorder="1" applyAlignment="1">
      <alignment horizontal="center" vertical="center" wrapText="1"/>
    </xf>
    <xf numFmtId="0" fontId="71" fillId="11" borderId="4" xfId="0" applyFont="1" applyFill="1" applyBorder="1" applyAlignment="1">
      <alignment horizontal="center" vertical="center" wrapText="1"/>
    </xf>
    <xf numFmtId="0" fontId="71" fillId="11" borderId="5" xfId="0" applyFont="1" applyFill="1" applyBorder="1" applyAlignment="1">
      <alignment horizontal="center" vertical="center" wrapText="1"/>
    </xf>
    <xf numFmtId="0" fontId="71" fillId="5" borderId="3" xfId="0" applyFont="1" applyFill="1" applyBorder="1" applyAlignment="1">
      <alignment horizontal="center" vertical="center" wrapText="1"/>
    </xf>
    <xf numFmtId="0" fontId="71" fillId="5" borderId="4" xfId="0" applyFont="1" applyFill="1" applyBorder="1" applyAlignment="1">
      <alignment horizontal="center" vertical="center" wrapText="1"/>
    </xf>
    <xf numFmtId="0" fontId="71" fillId="5" borderId="5" xfId="0" applyFont="1" applyFill="1" applyBorder="1" applyAlignment="1">
      <alignment horizontal="center" vertical="center" wrapText="1"/>
    </xf>
    <xf numFmtId="0" fontId="54" fillId="0" borderId="3" xfId="0" applyFont="1" applyBorder="1" applyAlignment="1">
      <alignment horizontal="center" vertical="center" wrapText="1"/>
    </xf>
    <xf numFmtId="0" fontId="54" fillId="0" borderId="4" xfId="0" applyFont="1" applyBorder="1" applyAlignment="1">
      <alignment horizontal="center"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79" fillId="8" borderId="3" xfId="0" applyFont="1" applyFill="1" applyBorder="1" applyAlignment="1">
      <alignment horizontal="center" vertical="center" wrapText="1"/>
    </xf>
    <xf numFmtId="0" fontId="79" fillId="8" borderId="4" xfId="0" applyFont="1" applyFill="1" applyBorder="1" applyAlignment="1">
      <alignment horizontal="center" vertical="center" wrapText="1"/>
    </xf>
    <xf numFmtId="0" fontId="79" fillId="8" borderId="5" xfId="0" applyFont="1" applyFill="1" applyBorder="1" applyAlignment="1">
      <alignment horizontal="center" vertical="center" wrapText="1"/>
    </xf>
    <xf numFmtId="0" fontId="80" fillId="0" borderId="3" xfId="0" applyFont="1" applyBorder="1" applyAlignment="1">
      <alignment horizontal="center" vertical="center" wrapText="1"/>
    </xf>
    <xf numFmtId="0" fontId="80" fillId="0" borderId="4" xfId="0" applyFont="1" applyBorder="1" applyAlignment="1">
      <alignment horizontal="center" vertical="center" wrapText="1"/>
    </xf>
    <xf numFmtId="0" fontId="80" fillId="0" borderId="5" xfId="0" applyFont="1" applyBorder="1" applyAlignment="1">
      <alignment horizontal="center" vertical="center" wrapText="1"/>
    </xf>
    <xf numFmtId="0" fontId="80" fillId="0" borderId="3" xfId="0" applyFont="1" applyBorder="1" applyAlignment="1">
      <alignment horizontal="center" vertical="center"/>
    </xf>
    <xf numFmtId="0" fontId="80" fillId="0" borderId="4" xfId="0" applyFont="1" applyBorder="1" applyAlignment="1">
      <alignment horizontal="center" vertical="center"/>
    </xf>
    <xf numFmtId="49" fontId="20" fillId="0" borderId="1" xfId="0" applyNumberFormat="1" applyFont="1" applyBorder="1" applyAlignment="1">
      <alignment horizontal="center" vertical="top" wrapText="1"/>
    </xf>
    <xf numFmtId="49" fontId="84" fillId="0" borderId="3" xfId="0" applyNumberFormat="1" applyFont="1" applyBorder="1" applyAlignment="1">
      <alignment horizontal="center" vertical="center" wrapText="1"/>
    </xf>
    <xf numFmtId="49" fontId="84" fillId="0" borderId="4" xfId="0" applyNumberFormat="1" applyFont="1" applyBorder="1" applyAlignment="1">
      <alignment horizontal="center" vertical="center" wrapText="1"/>
    </xf>
    <xf numFmtId="0" fontId="2" fillId="9" borderId="1" xfId="0" applyFont="1" applyFill="1" applyBorder="1" applyAlignment="1">
      <alignment horizontal="center" vertical="center" wrapText="1"/>
    </xf>
    <xf numFmtId="0" fontId="29" fillId="9"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29" fillId="9" borderId="2" xfId="0" applyFont="1" applyFill="1" applyBorder="1" applyAlignment="1">
      <alignment horizontal="center" vertical="center" wrapText="1"/>
    </xf>
    <xf numFmtId="0" fontId="29" fillId="9" borderId="6" xfId="0" applyFont="1" applyFill="1" applyBorder="1" applyAlignment="1">
      <alignment horizontal="center" vertical="center" wrapText="1"/>
    </xf>
    <xf numFmtId="0" fontId="29" fillId="9" borderId="7" xfId="0" applyFont="1" applyFill="1" applyBorder="1" applyAlignment="1">
      <alignment horizontal="center" vertical="center" wrapText="1"/>
    </xf>
    <xf numFmtId="0" fontId="29" fillId="9" borderId="1" xfId="0" applyFont="1" applyFill="1" applyBorder="1" applyAlignment="1">
      <alignment vertical="center" wrapText="1"/>
    </xf>
    <xf numFmtId="0" fontId="23" fillId="0" borderId="1" xfId="0" applyFont="1" applyBorder="1" applyAlignment="1">
      <alignment horizontal="left" vertical="center" wrapText="1"/>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2" fillId="9" borderId="1" xfId="0" applyFont="1" applyFill="1" applyBorder="1" applyAlignment="1">
      <alignment horizontal="center" vertical="center" wrapText="1"/>
    </xf>
    <xf numFmtId="0" fontId="13" fillId="9" borderId="1" xfId="0" applyFont="1" applyFill="1" applyBorder="1" applyAlignment="1">
      <alignment horizontal="center" vertical="center" textRotation="90" wrapText="1"/>
    </xf>
    <xf numFmtId="0" fontId="22" fillId="9" borderId="1" xfId="0" applyFont="1" applyFill="1" applyBorder="1" applyAlignment="1">
      <alignment horizontal="center" vertical="center" textRotation="90" wrapText="1"/>
    </xf>
    <xf numFmtId="0" fontId="22" fillId="9" borderId="2" xfId="0" applyFont="1" applyFill="1" applyBorder="1" applyAlignment="1">
      <alignment horizontal="center" vertical="center" textRotation="90" wrapText="1"/>
    </xf>
    <xf numFmtId="0" fontId="22" fillId="9" borderId="6" xfId="0" applyFont="1" applyFill="1" applyBorder="1" applyAlignment="1">
      <alignment horizontal="center" vertical="center" textRotation="90" wrapText="1"/>
    </xf>
    <xf numFmtId="0" fontId="22" fillId="9" borderId="7" xfId="0" applyFont="1" applyFill="1" applyBorder="1" applyAlignment="1">
      <alignment horizontal="center" vertical="center" textRotation="90" wrapText="1"/>
    </xf>
    <xf numFmtId="0" fontId="22" fillId="9" borderId="1" xfId="0" applyFont="1" applyFill="1" applyBorder="1" applyAlignment="1">
      <alignment vertical="center" textRotation="90" wrapText="1"/>
    </xf>
    <xf numFmtId="0" fontId="23" fillId="8" borderId="3" xfId="0" applyFont="1" applyFill="1" applyBorder="1" applyAlignment="1">
      <alignment horizontal="center" vertical="center" wrapText="1"/>
    </xf>
    <xf numFmtId="0" fontId="23" fillId="8" borderId="4" xfId="0" applyFont="1" applyFill="1" applyBorder="1" applyAlignment="1">
      <alignment horizontal="center" vertical="center" wrapText="1"/>
    </xf>
    <xf numFmtId="0" fontId="23" fillId="8" borderId="5" xfId="0" applyFont="1" applyFill="1" applyBorder="1" applyAlignment="1">
      <alignment horizontal="center" vertical="center" wrapText="1"/>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103" fillId="2" borderId="3" xfId="0" applyFont="1" applyFill="1" applyBorder="1" applyAlignment="1">
      <alignment horizontal="center" vertical="center" wrapText="1"/>
    </xf>
    <xf numFmtId="0" fontId="103" fillId="2" borderId="4" xfId="0" applyFont="1" applyFill="1" applyBorder="1" applyAlignment="1">
      <alignment horizontal="center" vertical="center" wrapText="1"/>
    </xf>
    <xf numFmtId="0" fontId="103" fillId="2" borderId="5" xfId="0" applyFont="1" applyFill="1" applyBorder="1" applyAlignment="1">
      <alignment horizontal="center" vertical="center" wrapText="1"/>
    </xf>
    <xf numFmtId="0" fontId="23" fillId="0" borderId="11" xfId="0" applyFont="1" applyBorder="1" applyAlignment="1">
      <alignment horizontal="left" vertical="center" wrapText="1"/>
    </xf>
    <xf numFmtId="0" fontId="103" fillId="0" borderId="3" xfId="0" applyFont="1" applyFill="1" applyBorder="1" applyAlignment="1">
      <alignment horizontal="center" vertical="center" wrapText="1"/>
    </xf>
    <xf numFmtId="0" fontId="103" fillId="0" borderId="4" xfId="0" applyFont="1" applyFill="1" applyBorder="1" applyAlignment="1">
      <alignment horizontal="center" vertical="center" wrapText="1"/>
    </xf>
    <xf numFmtId="0" fontId="103" fillId="0" borderId="5"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 fillId="9" borderId="1" xfId="0" applyFont="1" applyFill="1" applyBorder="1" applyAlignment="1">
      <alignment horizontal="center" vertical="center" textRotation="90" wrapText="1"/>
    </xf>
    <xf numFmtId="0" fontId="29" fillId="9" borderId="2" xfId="0" applyFont="1" applyFill="1" applyBorder="1" applyAlignment="1">
      <alignment horizontal="center" vertical="center" textRotation="90" wrapText="1"/>
    </xf>
    <xf numFmtId="0" fontId="29" fillId="9" borderId="6" xfId="0" applyFont="1" applyFill="1" applyBorder="1" applyAlignment="1">
      <alignment horizontal="center" vertical="center" textRotation="90" wrapText="1"/>
    </xf>
    <xf numFmtId="0" fontId="29" fillId="9" borderId="7" xfId="0" applyFont="1" applyFill="1" applyBorder="1" applyAlignment="1">
      <alignment horizontal="center" vertical="center" textRotation="90" wrapText="1"/>
    </xf>
    <xf numFmtId="0" fontId="29" fillId="9" borderId="1" xfId="0" applyFont="1" applyFill="1" applyBorder="1" applyAlignment="1">
      <alignment vertical="center" textRotation="90" wrapText="1"/>
    </xf>
    <xf numFmtId="0" fontId="98" fillId="0" borderId="1" xfId="0" applyFont="1" applyBorder="1" applyAlignment="1">
      <alignment horizontal="center"/>
    </xf>
    <xf numFmtId="0" fontId="29" fillId="9" borderId="3" xfId="0" applyFont="1" applyFill="1" applyBorder="1" applyAlignment="1">
      <alignment horizontal="center" vertical="center" wrapText="1"/>
    </xf>
    <xf numFmtId="0" fontId="29" fillId="9" borderId="4" xfId="0" applyFont="1" applyFill="1" applyBorder="1" applyAlignment="1">
      <alignment horizontal="center" vertical="center" wrapText="1"/>
    </xf>
    <xf numFmtId="0" fontId="29" fillId="9" borderId="5" xfId="0" applyFont="1" applyFill="1" applyBorder="1" applyAlignment="1">
      <alignment horizontal="center"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95" fillId="0" borderId="25" xfId="0" applyFont="1" applyBorder="1" applyAlignment="1">
      <alignment horizontal="center" vertical="center"/>
    </xf>
    <xf numFmtId="0" fontId="95" fillId="0" borderId="11" xfId="0" applyFont="1" applyBorder="1" applyAlignment="1">
      <alignment horizontal="center" vertical="center"/>
    </xf>
    <xf numFmtId="0" fontId="0" fillId="0" borderId="1" xfId="0" applyBorder="1" applyAlignment="1">
      <alignment horizontal="center"/>
    </xf>
    <xf numFmtId="0" fontId="2" fillId="9" borderId="3"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84" fillId="11" borderId="1" xfId="0" applyFont="1" applyFill="1" applyBorder="1" applyAlignment="1">
      <alignment horizontal="center" vertical="center" wrapText="1"/>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1" xfId="0" applyFont="1" applyBorder="1" applyAlignment="1">
      <alignment horizontal="center" vertical="center"/>
    </xf>
    <xf numFmtId="0" fontId="102" fillId="0" borderId="21" xfId="0" applyFont="1" applyBorder="1" applyAlignment="1">
      <alignment horizontal="center" vertical="center" wrapText="1"/>
    </xf>
    <xf numFmtId="0" fontId="102" fillId="0" borderId="8" xfId="0" applyFont="1" applyBorder="1" applyAlignment="1">
      <alignment horizontal="center" vertical="center" wrapText="1"/>
    </xf>
    <xf numFmtId="0" fontId="102" fillId="0" borderId="22" xfId="0" applyFont="1" applyBorder="1" applyAlignment="1">
      <alignment horizontal="center" vertical="center" wrapText="1"/>
    </xf>
    <xf numFmtId="0" fontId="3" fillId="9" borderId="1" xfId="0" applyFont="1" applyFill="1" applyBorder="1" applyAlignment="1">
      <alignment horizontal="center" vertical="center" textRotation="90" wrapText="1"/>
    </xf>
    <xf numFmtId="0" fontId="13" fillId="9" borderId="2" xfId="0" applyFont="1" applyFill="1" applyBorder="1" applyAlignment="1">
      <alignment horizontal="center" vertical="center" textRotation="90" wrapText="1"/>
    </xf>
    <xf numFmtId="0" fontId="13" fillId="9" borderId="6" xfId="0" applyFont="1" applyFill="1" applyBorder="1" applyAlignment="1">
      <alignment horizontal="center" vertical="center" textRotation="90" wrapText="1"/>
    </xf>
    <xf numFmtId="0" fontId="13" fillId="9" borderId="7" xfId="0" applyFont="1" applyFill="1" applyBorder="1" applyAlignment="1">
      <alignment horizontal="center" vertical="center" textRotation="90" wrapText="1"/>
    </xf>
    <xf numFmtId="0" fontId="119" fillId="0" borderId="4" xfId="0" applyFont="1" applyBorder="1" applyAlignment="1">
      <alignment horizontal="center" vertical="center" wrapText="1"/>
    </xf>
    <xf numFmtId="0" fontId="119" fillId="2" borderId="4" xfId="0" applyFont="1" applyFill="1" applyBorder="1" applyAlignment="1">
      <alignment horizontal="center" vertical="center"/>
    </xf>
    <xf numFmtId="166" fontId="119" fillId="0" borderId="1" xfId="4" applyNumberFormat="1" applyFont="1" applyBorder="1" applyAlignment="1">
      <alignment horizontal="left" vertical="center" wrapText="1"/>
    </xf>
    <xf numFmtId="0" fontId="121" fillId="2" borderId="3" xfId="0" applyFont="1" applyFill="1" applyBorder="1" applyAlignment="1">
      <alignment horizontal="center" wrapText="1"/>
    </xf>
    <xf numFmtId="0" fontId="121" fillId="2" borderId="4" xfId="0" applyFont="1" applyFill="1" applyBorder="1" applyAlignment="1">
      <alignment horizontal="center" wrapText="1"/>
    </xf>
    <xf numFmtId="0" fontId="121" fillId="2" borderId="5" xfId="0" applyFont="1" applyFill="1" applyBorder="1" applyAlignment="1">
      <alignment horizontal="center" wrapText="1"/>
    </xf>
    <xf numFmtId="0" fontId="116" fillId="2" borderId="3" xfId="0" applyFont="1" applyFill="1" applyBorder="1" applyAlignment="1">
      <alignment horizontal="center" vertical="center" wrapText="1"/>
    </xf>
    <xf numFmtId="0" fontId="116" fillId="2" borderId="4" xfId="0" applyFont="1" applyFill="1" applyBorder="1" applyAlignment="1">
      <alignment horizontal="center" vertical="center" wrapText="1"/>
    </xf>
    <xf numFmtId="0" fontId="116" fillId="2" borderId="5" xfId="0" applyFont="1" applyFill="1" applyBorder="1" applyAlignment="1">
      <alignment horizontal="center" vertical="center" wrapText="1"/>
    </xf>
    <xf numFmtId="0" fontId="119" fillId="0" borderId="11" xfId="0" applyFont="1" applyBorder="1" applyAlignment="1">
      <alignment horizontal="left" vertical="center" wrapText="1"/>
    </xf>
  </cellXfs>
  <cellStyles count="11">
    <cellStyle name="Comma" xfId="10" builtinId="3"/>
    <cellStyle name="Normal" xfId="0" builtinId="0"/>
    <cellStyle name="Normal 2" xfId="2"/>
    <cellStyle name="Normal 3" xfId="1"/>
    <cellStyle name="Обычный 2" xfId="9"/>
    <cellStyle name="Обычный 2 3" xfId="5"/>
    <cellStyle name="Процентный 2" xfId="7"/>
    <cellStyle name="Финансовый 2" xfId="3"/>
    <cellStyle name="Финансовый 3" xfId="4"/>
    <cellStyle name="Финансовый 4" xfId="8"/>
    <cellStyle name="ჩვეულებრივი 14" xfId="6"/>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phiphia\Documents\My%20Received%20Files\&#4307;&#4304;&#4316;&#4304;&#4320;&#4311;&#4312;%20N1%202018%20&#4332;&#4308;&#4314;&#43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4">
          <cell r="M4">
            <v>587000</v>
          </cell>
        </row>
        <row r="5">
          <cell r="M5">
            <v>777050</v>
          </cell>
        </row>
        <row r="6">
          <cell r="M6">
            <v>750000</v>
          </cell>
        </row>
        <row r="7">
          <cell r="M7">
            <v>400000</v>
          </cell>
        </row>
        <row r="8">
          <cell r="M8">
            <v>204000</v>
          </cell>
        </row>
        <row r="9">
          <cell r="M9">
            <v>437000</v>
          </cell>
        </row>
        <row r="10">
          <cell r="M10">
            <v>617986</v>
          </cell>
        </row>
        <row r="11">
          <cell r="M11">
            <v>500000</v>
          </cell>
        </row>
        <row r="12">
          <cell r="M12">
            <v>500000</v>
          </cell>
        </row>
        <row r="13">
          <cell r="M13">
            <v>528368</v>
          </cell>
        </row>
        <row r="14">
          <cell r="M14">
            <v>206000</v>
          </cell>
        </row>
        <row r="15">
          <cell r="M15">
            <v>164478</v>
          </cell>
        </row>
        <row r="16">
          <cell r="M16">
            <v>130000</v>
          </cell>
        </row>
        <row r="17">
          <cell r="M17">
            <v>250000</v>
          </cell>
        </row>
        <row r="18">
          <cell r="M18">
            <v>278000</v>
          </cell>
        </row>
        <row r="19">
          <cell r="M19">
            <v>330000</v>
          </cell>
        </row>
        <row r="20">
          <cell r="M20">
            <v>250000</v>
          </cell>
        </row>
        <row r="21">
          <cell r="M21">
            <v>157522</v>
          </cell>
        </row>
        <row r="22">
          <cell r="M22">
            <v>178540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58"/>
  <sheetViews>
    <sheetView topLeftCell="A36" zoomScale="60" zoomScaleNormal="60" workbookViewId="0">
      <selection activeCell="I8" sqref="I8"/>
    </sheetView>
  </sheetViews>
  <sheetFormatPr defaultColWidth="8.85546875" defaultRowHeight="15"/>
  <cols>
    <col min="1" max="1" width="4.85546875" customWidth="1"/>
    <col min="2" max="2" width="17.7109375" customWidth="1"/>
    <col min="3" max="3" width="23.7109375" customWidth="1"/>
    <col min="4" max="4" width="39.42578125" customWidth="1"/>
    <col min="5" max="5" width="21.28515625" customWidth="1"/>
    <col min="6" max="6" width="22" customWidth="1"/>
    <col min="7" max="7" width="25" customWidth="1"/>
    <col min="8" max="8" width="22.7109375" customWidth="1"/>
    <col min="9" max="9" width="16.140625" customWidth="1"/>
    <col min="10" max="10" width="12.5703125" customWidth="1"/>
    <col min="11" max="11" width="14.42578125" customWidth="1"/>
    <col min="12" max="12" width="15" customWidth="1"/>
    <col min="13" max="13" width="18.140625" style="380" customWidth="1"/>
    <col min="14" max="15" width="15.42578125" customWidth="1"/>
    <col min="16" max="16" width="23.28515625" style="381" customWidth="1"/>
    <col min="17" max="17" width="14.85546875" customWidth="1"/>
    <col min="18" max="21" width="14.7109375" customWidth="1"/>
    <col min="22" max="24" width="18.140625" style="382" customWidth="1"/>
    <col min="25" max="25" width="18.140625" style="384" customWidth="1"/>
    <col min="26" max="27" width="18.140625" style="382" customWidth="1"/>
    <col min="28" max="28" width="18.140625" style="385" customWidth="1"/>
    <col min="29" max="30" width="18.140625" style="382" customWidth="1"/>
    <col min="31" max="31" width="18.140625" style="386" customWidth="1"/>
    <col min="32" max="32" width="15.42578125" customWidth="1"/>
    <col min="33" max="33" width="23.28515625" customWidth="1"/>
    <col min="34" max="34" width="31" customWidth="1"/>
    <col min="36" max="36" width="17.42578125" customWidth="1"/>
  </cols>
  <sheetData>
    <row r="1" spans="1:34">
      <c r="A1" s="1174" t="s">
        <v>0</v>
      </c>
      <c r="B1" s="1173" t="s">
        <v>1</v>
      </c>
      <c r="C1" s="1173" t="s">
        <v>2</v>
      </c>
      <c r="D1" s="1173" t="s">
        <v>3</v>
      </c>
      <c r="E1" s="1173" t="s">
        <v>4</v>
      </c>
      <c r="F1" s="1173" t="s">
        <v>5</v>
      </c>
      <c r="G1" s="1178" t="s">
        <v>6</v>
      </c>
      <c r="H1" s="1178"/>
      <c r="I1" s="1178"/>
      <c r="J1" s="1178"/>
      <c r="K1" s="1182" t="s">
        <v>7</v>
      </c>
      <c r="L1" s="1183"/>
      <c r="M1" s="1183"/>
      <c r="N1" s="1183"/>
      <c r="O1" s="1183"/>
      <c r="P1" s="1183"/>
      <c r="Q1" s="1183"/>
      <c r="R1" s="1183"/>
      <c r="S1" s="1183"/>
      <c r="T1" s="1183"/>
      <c r="U1" s="1183"/>
      <c r="V1" s="1183"/>
      <c r="W1" s="1183"/>
      <c r="X1" s="1183"/>
      <c r="Y1" s="1183"/>
      <c r="Z1" s="1183"/>
      <c r="AA1" s="1183"/>
      <c r="AB1" s="1183"/>
      <c r="AC1" s="1183"/>
      <c r="AD1" s="1183"/>
      <c r="AE1" s="1184"/>
      <c r="AF1" s="1185" t="s">
        <v>8</v>
      </c>
      <c r="AG1" s="1173" t="s">
        <v>9</v>
      </c>
      <c r="AH1" s="1175" t="s">
        <v>10</v>
      </c>
    </row>
    <row r="2" spans="1:34">
      <c r="A2" s="1174"/>
      <c r="B2" s="1173"/>
      <c r="C2" s="1173"/>
      <c r="D2" s="1173"/>
      <c r="E2" s="1173"/>
      <c r="F2" s="1173"/>
      <c r="G2" s="1173" t="s">
        <v>11</v>
      </c>
      <c r="H2" s="1173" t="s">
        <v>12</v>
      </c>
      <c r="I2" s="1173" t="s">
        <v>13</v>
      </c>
      <c r="J2" s="1173" t="s">
        <v>14</v>
      </c>
      <c r="K2" s="1178" t="s">
        <v>15</v>
      </c>
      <c r="L2" s="1178"/>
      <c r="M2" s="1178"/>
      <c r="N2" s="1178" t="s">
        <v>16</v>
      </c>
      <c r="O2" s="1178"/>
      <c r="P2" s="1178"/>
      <c r="Q2" s="1178" t="s">
        <v>17</v>
      </c>
      <c r="R2" s="1178"/>
      <c r="S2" s="1178"/>
      <c r="T2" s="1179" t="s">
        <v>18</v>
      </c>
      <c r="U2" s="1180"/>
      <c r="V2" s="1181"/>
      <c r="W2" s="1179" t="s">
        <v>19</v>
      </c>
      <c r="X2" s="1180"/>
      <c r="Y2" s="1181"/>
      <c r="Z2" s="1179" t="s">
        <v>20</v>
      </c>
      <c r="AA2" s="1180"/>
      <c r="AB2" s="1181"/>
      <c r="AC2" s="1179" t="s">
        <v>21</v>
      </c>
      <c r="AD2" s="1180"/>
      <c r="AE2" s="1181"/>
      <c r="AF2" s="1185"/>
      <c r="AG2" s="1173"/>
      <c r="AH2" s="1176"/>
    </row>
    <row r="3" spans="1:34" ht="36">
      <c r="A3" s="1174"/>
      <c r="B3" s="1173"/>
      <c r="C3" s="1173"/>
      <c r="D3" s="1173"/>
      <c r="E3" s="1173"/>
      <c r="F3" s="1173"/>
      <c r="G3" s="1173"/>
      <c r="H3" s="1173"/>
      <c r="I3" s="1173"/>
      <c r="J3" s="1173"/>
      <c r="K3" s="15" t="s">
        <v>22</v>
      </c>
      <c r="L3" s="15" t="s">
        <v>23</v>
      </c>
      <c r="M3" s="16" t="s">
        <v>24</v>
      </c>
      <c r="N3" s="15" t="s">
        <v>22</v>
      </c>
      <c r="O3" s="15" t="s">
        <v>23</v>
      </c>
      <c r="P3" s="17" t="s">
        <v>24</v>
      </c>
      <c r="Q3" s="15" t="s">
        <v>22</v>
      </c>
      <c r="R3" s="15" t="s">
        <v>23</v>
      </c>
      <c r="S3" s="18" t="s">
        <v>24</v>
      </c>
      <c r="T3" s="15" t="s">
        <v>22</v>
      </c>
      <c r="U3" s="15" t="s">
        <v>23</v>
      </c>
      <c r="V3" s="18" t="s">
        <v>24</v>
      </c>
      <c r="W3" s="15" t="s">
        <v>22</v>
      </c>
      <c r="X3" s="15" t="s">
        <v>23</v>
      </c>
      <c r="Y3" s="19" t="s">
        <v>24</v>
      </c>
      <c r="Z3" s="15" t="s">
        <v>22</v>
      </c>
      <c r="AA3" s="15" t="s">
        <v>23</v>
      </c>
      <c r="AB3" s="20" t="s">
        <v>24</v>
      </c>
      <c r="AC3" s="15" t="s">
        <v>22</v>
      </c>
      <c r="AD3" s="15" t="s">
        <v>23</v>
      </c>
      <c r="AE3" s="21" t="s">
        <v>24</v>
      </c>
      <c r="AF3" s="1185"/>
      <c r="AG3" s="1173"/>
      <c r="AH3" s="1177"/>
    </row>
    <row r="4" spans="1:34">
      <c r="A4" s="1"/>
      <c r="B4" s="22">
        <v>1</v>
      </c>
      <c r="C4" s="22">
        <v>2</v>
      </c>
      <c r="D4" s="22">
        <v>3</v>
      </c>
      <c r="E4" s="22">
        <v>4</v>
      </c>
      <c r="F4" s="22">
        <v>5</v>
      </c>
      <c r="G4" s="22">
        <v>6.1</v>
      </c>
      <c r="H4" s="22">
        <v>6.2</v>
      </c>
      <c r="I4" s="22">
        <v>6.3</v>
      </c>
      <c r="J4" s="22">
        <v>6.4</v>
      </c>
      <c r="K4" s="23" t="s">
        <v>25</v>
      </c>
      <c r="L4" s="23" t="s">
        <v>26</v>
      </c>
      <c r="M4" s="24" t="s">
        <v>27</v>
      </c>
      <c r="N4" s="23" t="s">
        <v>28</v>
      </c>
      <c r="O4" s="23" t="s">
        <v>29</v>
      </c>
      <c r="P4" s="25" t="s">
        <v>30</v>
      </c>
      <c r="Q4" s="23" t="s">
        <v>31</v>
      </c>
      <c r="R4" s="23" t="s">
        <v>32</v>
      </c>
      <c r="S4" s="26" t="s">
        <v>33</v>
      </c>
      <c r="T4" s="23"/>
      <c r="U4" s="23"/>
      <c r="V4" s="26"/>
      <c r="W4" s="27"/>
      <c r="X4" s="27"/>
      <c r="Y4" s="28"/>
      <c r="Z4" s="27"/>
      <c r="AA4" s="27"/>
      <c r="AB4" s="29"/>
      <c r="AC4" s="27"/>
      <c r="AD4" s="27"/>
      <c r="AE4" s="30"/>
      <c r="AF4" s="22">
        <v>8</v>
      </c>
      <c r="AG4" s="22">
        <v>9</v>
      </c>
      <c r="AH4" s="22">
        <v>10</v>
      </c>
    </row>
    <row r="5" spans="1:34" ht="19.5">
      <c r="A5" s="1192" t="s">
        <v>63</v>
      </c>
      <c r="B5" s="1193"/>
      <c r="C5" s="1193"/>
      <c r="D5" s="1193"/>
      <c r="E5" s="1193"/>
      <c r="F5" s="1193"/>
      <c r="G5" s="1193"/>
      <c r="H5" s="1193"/>
      <c r="I5" s="1193"/>
      <c r="J5" s="1193"/>
      <c r="K5" s="1193"/>
      <c r="L5" s="1193"/>
      <c r="M5" s="1193"/>
      <c r="N5" s="1193"/>
      <c r="O5" s="1193"/>
      <c r="P5" s="1193"/>
      <c r="Q5" s="1193"/>
      <c r="R5" s="1193"/>
      <c r="S5" s="1193"/>
      <c r="T5" s="1193"/>
      <c r="U5" s="1193"/>
      <c r="V5" s="1193"/>
      <c r="W5" s="1193"/>
      <c r="X5" s="1193"/>
      <c r="Y5" s="1193"/>
      <c r="Z5" s="1193"/>
      <c r="AA5" s="1193"/>
      <c r="AB5" s="1193"/>
      <c r="AC5" s="1193"/>
      <c r="AD5" s="1193"/>
      <c r="AE5" s="1193"/>
      <c r="AF5" s="1193"/>
      <c r="AG5" s="1193"/>
      <c r="AH5" s="1194"/>
    </row>
    <row r="6" spans="1:34" ht="90">
      <c r="A6" s="31">
        <v>1</v>
      </c>
      <c r="B6" s="32" t="s">
        <v>64</v>
      </c>
      <c r="C6" s="33" t="s">
        <v>65</v>
      </c>
      <c r="D6" s="32" t="s">
        <v>66</v>
      </c>
      <c r="E6" s="32" t="s">
        <v>67</v>
      </c>
      <c r="F6" s="34" t="s">
        <v>68</v>
      </c>
      <c r="G6" s="35">
        <v>517116</v>
      </c>
      <c r="H6" s="36"/>
      <c r="I6" s="37"/>
      <c r="J6" s="37"/>
      <c r="K6" s="38" t="s">
        <v>69</v>
      </c>
      <c r="L6" s="39" t="s">
        <v>38</v>
      </c>
      <c r="M6" s="40">
        <v>517116</v>
      </c>
      <c r="N6" s="41" t="s">
        <v>40</v>
      </c>
      <c r="O6" s="41"/>
      <c r="P6" s="42"/>
      <c r="Q6" s="41"/>
      <c r="R6" s="41"/>
      <c r="S6" s="43"/>
      <c r="T6" s="44"/>
      <c r="U6" s="44"/>
      <c r="V6" s="43"/>
      <c r="W6" s="45"/>
      <c r="X6" s="45"/>
      <c r="Y6" s="37"/>
      <c r="Z6" s="45"/>
      <c r="AA6" s="45"/>
      <c r="AB6" s="46"/>
      <c r="AC6" s="45"/>
      <c r="AD6" s="45"/>
      <c r="AE6" s="47"/>
      <c r="AF6" s="36" t="s">
        <v>70</v>
      </c>
      <c r="AG6" s="37"/>
      <c r="AH6" s="48"/>
    </row>
    <row r="7" spans="1:34" ht="180">
      <c r="A7" s="1">
        <v>2</v>
      </c>
      <c r="B7" s="33" t="s">
        <v>71</v>
      </c>
      <c r="C7" s="33" t="s">
        <v>72</v>
      </c>
      <c r="D7" s="32" t="s">
        <v>73</v>
      </c>
      <c r="E7" s="49" t="s">
        <v>74</v>
      </c>
      <c r="F7" s="34" t="s">
        <v>75</v>
      </c>
      <c r="G7" s="35">
        <v>238818</v>
      </c>
      <c r="H7" s="50"/>
      <c r="I7" s="50"/>
      <c r="J7" s="50"/>
      <c r="K7" s="38" t="s">
        <v>37</v>
      </c>
      <c r="L7" s="38" t="s">
        <v>41</v>
      </c>
      <c r="M7" s="40">
        <v>238818</v>
      </c>
      <c r="N7" s="38"/>
      <c r="O7" s="51" t="s">
        <v>40</v>
      </c>
      <c r="P7" s="52"/>
      <c r="Q7" s="38"/>
      <c r="R7" s="51"/>
      <c r="S7" s="53"/>
      <c r="T7" s="54"/>
      <c r="U7" s="54"/>
      <c r="V7" s="53"/>
      <c r="W7" s="55"/>
      <c r="X7" s="55"/>
      <c r="Y7" s="56"/>
      <c r="Z7" s="55"/>
      <c r="AA7" s="55"/>
      <c r="AB7" s="57"/>
      <c r="AC7" s="55"/>
      <c r="AD7" s="55"/>
      <c r="AE7" s="58"/>
      <c r="AF7" s="36" t="s">
        <v>70</v>
      </c>
      <c r="AG7" s="50"/>
      <c r="AH7" s="48"/>
    </row>
    <row r="8" spans="1:34" ht="195">
      <c r="A8" s="31">
        <v>3</v>
      </c>
      <c r="B8" s="59" t="s">
        <v>76</v>
      </c>
      <c r="C8" s="59" t="s">
        <v>77</v>
      </c>
      <c r="D8" s="32" t="s">
        <v>78</v>
      </c>
      <c r="E8" s="60" t="s">
        <v>79</v>
      </c>
      <c r="F8" s="34" t="s">
        <v>75</v>
      </c>
      <c r="G8" s="35">
        <v>74454</v>
      </c>
      <c r="H8" s="50"/>
      <c r="I8" s="50"/>
      <c r="J8" s="50"/>
      <c r="K8" s="38" t="s">
        <v>57</v>
      </c>
      <c r="L8" s="51" t="s">
        <v>52</v>
      </c>
      <c r="M8" s="40">
        <v>74454</v>
      </c>
      <c r="N8" s="38"/>
      <c r="O8" s="51" t="s">
        <v>40</v>
      </c>
      <c r="P8" s="52"/>
      <c r="Q8" s="38"/>
      <c r="R8" s="51"/>
      <c r="S8" s="53"/>
      <c r="T8" s="54"/>
      <c r="U8" s="54"/>
      <c r="V8" s="53"/>
      <c r="W8" s="55"/>
      <c r="X8" s="55"/>
      <c r="Y8" s="56"/>
      <c r="Z8" s="55"/>
      <c r="AA8" s="55"/>
      <c r="AB8" s="57"/>
      <c r="AC8" s="55"/>
      <c r="AD8" s="55"/>
      <c r="AE8" s="58"/>
      <c r="AF8" s="36" t="s">
        <v>70</v>
      </c>
      <c r="AG8" s="50"/>
      <c r="AH8" s="48"/>
    </row>
    <row r="9" spans="1:34" ht="330">
      <c r="A9" s="1">
        <v>4</v>
      </c>
      <c r="B9" s="33" t="s">
        <v>80</v>
      </c>
      <c r="C9" s="33" t="s">
        <v>81</v>
      </c>
      <c r="D9" s="32" t="s">
        <v>82</v>
      </c>
      <c r="E9" s="32" t="s">
        <v>83</v>
      </c>
      <c r="F9" s="34" t="s">
        <v>75</v>
      </c>
      <c r="G9" s="61">
        <v>544998</v>
      </c>
      <c r="H9" s="50"/>
      <c r="I9" s="50"/>
      <c r="J9" s="50"/>
      <c r="K9" s="62" t="s">
        <v>57</v>
      </c>
      <c r="L9" s="39" t="s">
        <v>84</v>
      </c>
      <c r="M9" s="63">
        <v>544998</v>
      </c>
      <c r="N9" s="62"/>
      <c r="O9" s="39" t="s">
        <v>40</v>
      </c>
      <c r="P9" s="64"/>
      <c r="Q9" s="62"/>
      <c r="R9" s="39"/>
      <c r="S9" s="65"/>
      <c r="T9" s="66"/>
      <c r="U9" s="66"/>
      <c r="V9" s="65"/>
      <c r="W9" s="67"/>
      <c r="X9" s="67"/>
      <c r="Y9" s="68"/>
      <c r="Z9" s="67"/>
      <c r="AA9" s="67"/>
      <c r="AB9" s="69"/>
      <c r="AC9" s="67"/>
      <c r="AD9" s="67"/>
      <c r="AE9" s="70"/>
      <c r="AF9" s="36" t="s">
        <v>70</v>
      </c>
      <c r="AG9" s="50"/>
      <c r="AH9" s="48"/>
    </row>
    <row r="10" spans="1:34" ht="90">
      <c r="A10" s="31">
        <v>5</v>
      </c>
      <c r="B10" s="33" t="s">
        <v>85</v>
      </c>
      <c r="C10" s="33" t="s">
        <v>65</v>
      </c>
      <c r="D10" s="32" t="s">
        <v>86</v>
      </c>
      <c r="E10" s="32" t="s">
        <v>67</v>
      </c>
      <c r="F10" s="34" t="s">
        <v>87</v>
      </c>
      <c r="G10" s="61">
        <v>121599</v>
      </c>
      <c r="H10" s="50"/>
      <c r="I10" s="50"/>
      <c r="J10" s="50"/>
      <c r="K10" s="38" t="s">
        <v>55</v>
      </c>
      <c r="L10" s="39" t="s">
        <v>84</v>
      </c>
      <c r="M10" s="63">
        <v>121599</v>
      </c>
      <c r="N10" s="71"/>
      <c r="O10" s="72"/>
      <c r="P10" s="73"/>
      <c r="Q10" s="71"/>
      <c r="R10" s="71"/>
      <c r="S10" s="74"/>
      <c r="T10" s="75"/>
      <c r="U10" s="75"/>
      <c r="V10" s="74"/>
      <c r="W10" s="76"/>
      <c r="X10" s="76"/>
      <c r="Y10" s="77"/>
      <c r="Z10" s="76"/>
      <c r="AA10" s="76"/>
      <c r="AB10" s="78"/>
      <c r="AC10" s="76"/>
      <c r="AD10" s="76"/>
      <c r="AE10" s="79"/>
      <c r="AF10" s="36" t="s">
        <v>70</v>
      </c>
      <c r="AG10" s="50"/>
      <c r="AH10" s="80"/>
    </row>
    <row r="11" spans="1:34" ht="165">
      <c r="A11" s="1">
        <v>6</v>
      </c>
      <c r="B11" s="81" t="s">
        <v>88</v>
      </c>
      <c r="C11" s="81" t="s">
        <v>89</v>
      </c>
      <c r="D11" s="81" t="s">
        <v>90</v>
      </c>
      <c r="E11" s="81" t="s">
        <v>91</v>
      </c>
      <c r="F11" s="81" t="s">
        <v>92</v>
      </c>
      <c r="G11" s="82">
        <v>308488</v>
      </c>
      <c r="H11" s="83"/>
      <c r="I11" s="83"/>
      <c r="J11" s="83"/>
      <c r="K11" s="83"/>
      <c r="L11" s="83"/>
      <c r="M11" s="84">
        <v>308488</v>
      </c>
      <c r="N11" s="85" t="s">
        <v>56</v>
      </c>
      <c r="O11" s="83" t="s">
        <v>44</v>
      </c>
      <c r="P11" s="86"/>
      <c r="Q11" s="83"/>
      <c r="R11" s="83"/>
      <c r="S11" s="87"/>
      <c r="T11" s="81"/>
      <c r="U11" s="81"/>
      <c r="V11" s="87"/>
      <c r="W11" s="88"/>
      <c r="X11" s="88"/>
      <c r="Y11" s="89"/>
      <c r="Z11" s="88"/>
      <c r="AA11" s="88"/>
      <c r="AB11" s="90"/>
      <c r="AC11" s="88"/>
      <c r="AD11" s="88"/>
      <c r="AE11" s="91"/>
      <c r="AF11" s="83" t="s">
        <v>70</v>
      </c>
      <c r="AG11" s="83"/>
      <c r="AH11" s="83"/>
    </row>
    <row r="12" spans="1:34" ht="90">
      <c r="A12" s="31">
        <v>7</v>
      </c>
      <c r="B12" s="92" t="s">
        <v>93</v>
      </c>
      <c r="C12" s="93" t="s">
        <v>65</v>
      </c>
      <c r="D12" s="92" t="s">
        <v>94</v>
      </c>
      <c r="E12" s="92" t="s">
        <v>95</v>
      </c>
      <c r="F12" s="92" t="s">
        <v>96</v>
      </c>
      <c r="G12" s="84">
        <v>474525</v>
      </c>
      <c r="H12" s="94">
        <v>24975</v>
      </c>
      <c r="I12" s="92"/>
      <c r="J12" s="92"/>
      <c r="K12" s="92"/>
      <c r="L12" s="92"/>
      <c r="M12" s="95"/>
      <c r="N12" s="96" t="s">
        <v>42</v>
      </c>
      <c r="O12" s="96" t="s">
        <v>38</v>
      </c>
      <c r="P12" s="97">
        <v>499500</v>
      </c>
      <c r="Q12" s="98"/>
      <c r="R12" s="96"/>
      <c r="S12" s="87"/>
      <c r="T12" s="99"/>
      <c r="U12" s="99"/>
      <c r="V12" s="87"/>
      <c r="W12" s="88"/>
      <c r="X12" s="88"/>
      <c r="Y12" s="89"/>
      <c r="Z12" s="88"/>
      <c r="AA12" s="88"/>
      <c r="AB12" s="90"/>
      <c r="AC12" s="88"/>
      <c r="AD12" s="88"/>
      <c r="AE12" s="91"/>
      <c r="AF12" s="92" t="s">
        <v>70</v>
      </c>
      <c r="AG12" s="92"/>
      <c r="AH12" s="92" t="s">
        <v>97</v>
      </c>
    </row>
    <row r="13" spans="1:34" ht="165">
      <c r="A13" s="31">
        <v>8</v>
      </c>
      <c r="B13" s="92" t="s">
        <v>88</v>
      </c>
      <c r="C13" s="92" t="s">
        <v>89</v>
      </c>
      <c r="D13" s="92" t="s">
        <v>98</v>
      </c>
      <c r="E13" s="92" t="s">
        <v>91</v>
      </c>
      <c r="F13" s="92" t="s">
        <v>92</v>
      </c>
      <c r="G13" s="84">
        <v>464443</v>
      </c>
      <c r="H13" s="94">
        <v>24445</v>
      </c>
      <c r="I13" s="92"/>
      <c r="J13" s="92"/>
      <c r="K13" s="92"/>
      <c r="L13" s="92"/>
      <c r="M13" s="95"/>
      <c r="N13" s="100" t="s">
        <v>42</v>
      </c>
      <c r="O13" s="96" t="s">
        <v>44</v>
      </c>
      <c r="P13" s="86">
        <v>488888</v>
      </c>
      <c r="Q13" s="92"/>
      <c r="R13" s="92"/>
      <c r="S13" s="87"/>
      <c r="T13" s="81"/>
      <c r="U13" s="81"/>
      <c r="V13" s="87"/>
      <c r="W13" s="88"/>
      <c r="X13" s="88"/>
      <c r="Y13" s="89"/>
      <c r="Z13" s="88"/>
      <c r="AA13" s="88"/>
      <c r="AB13" s="90"/>
      <c r="AC13" s="88"/>
      <c r="AD13" s="88"/>
      <c r="AE13" s="91"/>
      <c r="AF13" s="92" t="s">
        <v>70</v>
      </c>
      <c r="AG13" s="92"/>
      <c r="AH13" s="92" t="s">
        <v>99</v>
      </c>
    </row>
    <row r="14" spans="1:34" ht="90">
      <c r="A14" s="1">
        <v>9</v>
      </c>
      <c r="B14" s="92" t="s">
        <v>100</v>
      </c>
      <c r="C14" s="92" t="s">
        <v>72</v>
      </c>
      <c r="D14" s="92" t="s">
        <v>101</v>
      </c>
      <c r="E14" s="92" t="s">
        <v>102</v>
      </c>
      <c r="F14" s="92" t="s">
        <v>92</v>
      </c>
      <c r="G14" s="84">
        <f>500000+349846-203013</f>
        <v>646833</v>
      </c>
      <c r="H14" s="94">
        <f>25000+178013</f>
        <v>203013</v>
      </c>
      <c r="I14" s="101"/>
      <c r="J14" s="98"/>
      <c r="K14" s="98"/>
      <c r="L14" s="98"/>
      <c r="M14" s="95"/>
      <c r="N14" s="102" t="s">
        <v>54</v>
      </c>
      <c r="O14" s="92" t="s">
        <v>39</v>
      </c>
      <c r="P14" s="86">
        <v>500000</v>
      </c>
      <c r="Q14" s="92" t="s">
        <v>57</v>
      </c>
      <c r="R14" s="92" t="s">
        <v>41</v>
      </c>
      <c r="S14" s="103">
        <v>349846</v>
      </c>
      <c r="T14" s="81"/>
      <c r="U14" s="81"/>
      <c r="V14" s="103"/>
      <c r="W14" s="104"/>
      <c r="X14" s="104"/>
      <c r="Y14" s="105"/>
      <c r="Z14" s="104"/>
      <c r="AA14" s="104"/>
      <c r="AB14" s="106"/>
      <c r="AC14" s="104"/>
      <c r="AD14" s="104"/>
      <c r="AE14" s="107"/>
      <c r="AF14" s="92" t="s">
        <v>70</v>
      </c>
      <c r="AG14" s="92"/>
      <c r="AH14" s="92" t="s">
        <v>103</v>
      </c>
    </row>
    <row r="15" spans="1:34" ht="60">
      <c r="A15" s="31">
        <v>10</v>
      </c>
      <c r="B15" s="92" t="s">
        <v>104</v>
      </c>
      <c r="C15" s="92" t="s">
        <v>81</v>
      </c>
      <c r="D15" s="92" t="s">
        <v>105</v>
      </c>
      <c r="E15" s="92" t="s">
        <v>106</v>
      </c>
      <c r="F15" s="92" t="s">
        <v>92</v>
      </c>
      <c r="G15" s="84">
        <f>P15+V15-H15</f>
        <v>185105</v>
      </c>
      <c r="H15" s="94">
        <f>28489+356183</f>
        <v>384672</v>
      </c>
      <c r="I15" s="108"/>
      <c r="J15" s="109"/>
      <c r="K15" s="98"/>
      <c r="L15" s="98"/>
      <c r="M15" s="95"/>
      <c r="N15" s="100" t="s">
        <v>42</v>
      </c>
      <c r="O15" s="96" t="s">
        <v>57</v>
      </c>
      <c r="P15" s="86">
        <v>569777</v>
      </c>
      <c r="Q15" s="92" t="s">
        <v>57</v>
      </c>
      <c r="R15" s="92" t="s">
        <v>52</v>
      </c>
      <c r="S15" s="110">
        <v>700000</v>
      </c>
      <c r="T15" s="81"/>
      <c r="U15" s="81"/>
      <c r="V15" s="110"/>
      <c r="W15" s="111"/>
      <c r="X15" s="111"/>
      <c r="Y15" s="82"/>
      <c r="Z15" s="111"/>
      <c r="AA15" s="111"/>
      <c r="AB15" s="112"/>
      <c r="AC15" s="111"/>
      <c r="AD15" s="111"/>
      <c r="AE15" s="113"/>
      <c r="AF15" s="92" t="s">
        <v>70</v>
      </c>
      <c r="AG15" s="92"/>
      <c r="AH15" s="92" t="s">
        <v>97</v>
      </c>
    </row>
    <row r="16" spans="1:34" ht="120">
      <c r="A16" s="1">
        <v>11</v>
      </c>
      <c r="B16" s="92" t="s">
        <v>100</v>
      </c>
      <c r="C16" s="92" t="s">
        <v>107</v>
      </c>
      <c r="D16" s="92" t="s">
        <v>108</v>
      </c>
      <c r="E16" s="92" t="s">
        <v>109</v>
      </c>
      <c r="F16" s="92" t="s">
        <v>92</v>
      </c>
      <c r="G16" s="84">
        <v>422748</v>
      </c>
      <c r="H16" s="94">
        <v>22250</v>
      </c>
      <c r="I16" s="92"/>
      <c r="J16" s="92"/>
      <c r="K16" s="98"/>
      <c r="L16" s="92"/>
      <c r="M16" s="95"/>
      <c r="N16" s="102" t="s">
        <v>54</v>
      </c>
      <c r="O16" s="92" t="s">
        <v>39</v>
      </c>
      <c r="P16" s="86">
        <v>444998</v>
      </c>
      <c r="Q16" s="92"/>
      <c r="R16" s="92"/>
      <c r="S16" s="110"/>
      <c r="T16" s="81"/>
      <c r="U16" s="81"/>
      <c r="V16" s="110"/>
      <c r="W16" s="111"/>
      <c r="X16" s="111"/>
      <c r="Y16" s="82"/>
      <c r="Z16" s="111"/>
      <c r="AA16" s="111"/>
      <c r="AB16" s="112"/>
      <c r="AC16" s="111"/>
      <c r="AD16" s="111"/>
      <c r="AE16" s="113"/>
      <c r="AF16" s="92" t="s">
        <v>70</v>
      </c>
      <c r="AG16" s="92"/>
      <c r="AH16" s="92" t="s">
        <v>110</v>
      </c>
    </row>
    <row r="17" spans="1:34" ht="120">
      <c r="A17" s="31">
        <v>12</v>
      </c>
      <c r="B17" s="81" t="s">
        <v>104</v>
      </c>
      <c r="C17" s="81" t="s">
        <v>111</v>
      </c>
      <c r="D17" s="81" t="s">
        <v>112</v>
      </c>
      <c r="E17" s="81" t="s">
        <v>106</v>
      </c>
      <c r="F17" s="81" t="s">
        <v>113</v>
      </c>
      <c r="G17" s="111">
        <v>343817</v>
      </c>
      <c r="H17" s="114">
        <v>356183</v>
      </c>
      <c r="I17" s="81"/>
      <c r="J17" s="81"/>
      <c r="K17" s="81"/>
      <c r="L17" s="81"/>
      <c r="M17" s="95"/>
      <c r="N17" s="81"/>
      <c r="O17" s="81"/>
      <c r="P17" s="115"/>
      <c r="Q17" s="81" t="s">
        <v>57</v>
      </c>
      <c r="R17" s="81" t="s">
        <v>41</v>
      </c>
      <c r="S17" s="110">
        <v>700000</v>
      </c>
      <c r="T17" s="81"/>
      <c r="U17" s="81"/>
      <c r="V17" s="110"/>
      <c r="W17" s="111"/>
      <c r="X17" s="111"/>
      <c r="Y17" s="82"/>
      <c r="Z17" s="111"/>
      <c r="AA17" s="111"/>
      <c r="AB17" s="112"/>
      <c r="AC17" s="111"/>
      <c r="AD17" s="111"/>
      <c r="AE17" s="113"/>
      <c r="AF17" s="81" t="s">
        <v>70</v>
      </c>
      <c r="AG17" s="116"/>
      <c r="AH17" s="81"/>
    </row>
    <row r="18" spans="1:34" ht="120">
      <c r="A18" s="1">
        <v>13</v>
      </c>
      <c r="B18" s="81" t="s">
        <v>104</v>
      </c>
      <c r="C18" s="81" t="s">
        <v>111</v>
      </c>
      <c r="D18" s="81" t="s">
        <v>114</v>
      </c>
      <c r="E18" s="81" t="s">
        <v>106</v>
      </c>
      <c r="F18" s="81" t="s">
        <v>115</v>
      </c>
      <c r="G18" s="117">
        <v>245600</v>
      </c>
      <c r="H18" s="117">
        <v>254400</v>
      </c>
      <c r="I18" s="81"/>
      <c r="J18" s="81"/>
      <c r="K18" s="81"/>
      <c r="L18" s="81"/>
      <c r="M18" s="95"/>
      <c r="N18" s="81"/>
      <c r="O18" s="81"/>
      <c r="P18" s="115"/>
      <c r="Q18" s="81" t="s">
        <v>38</v>
      </c>
      <c r="R18" s="81" t="s">
        <v>39</v>
      </c>
      <c r="S18" s="118">
        <v>500000</v>
      </c>
      <c r="T18" s="119"/>
      <c r="U18" s="119"/>
      <c r="V18" s="118"/>
      <c r="W18" s="120"/>
      <c r="X18" s="120"/>
      <c r="Y18" s="121"/>
      <c r="Z18" s="120"/>
      <c r="AA18" s="120"/>
      <c r="AB18" s="122"/>
      <c r="AC18" s="120"/>
      <c r="AD18" s="120"/>
      <c r="AE18" s="123"/>
      <c r="AF18" s="81" t="s">
        <v>70</v>
      </c>
      <c r="AG18" s="116"/>
      <c r="AH18" s="124" t="s">
        <v>116</v>
      </c>
    </row>
    <row r="19" spans="1:34" ht="165">
      <c r="A19" s="31">
        <v>14</v>
      </c>
      <c r="B19" s="81" t="s">
        <v>88</v>
      </c>
      <c r="C19" s="81" t="s">
        <v>89</v>
      </c>
      <c r="D19" s="81" t="s">
        <v>117</v>
      </c>
      <c r="E19" s="81" t="s">
        <v>118</v>
      </c>
      <c r="F19" s="81" t="s">
        <v>119</v>
      </c>
      <c r="G19" s="111">
        <v>98233</v>
      </c>
      <c r="H19" s="114">
        <v>101767</v>
      </c>
      <c r="I19" s="81"/>
      <c r="J19" s="81"/>
      <c r="K19" s="81"/>
      <c r="L19" s="81"/>
      <c r="M19" s="95"/>
      <c r="N19" s="81"/>
      <c r="O19" s="81"/>
      <c r="P19" s="115"/>
      <c r="Q19" s="81" t="s">
        <v>38</v>
      </c>
      <c r="R19" s="81" t="s">
        <v>41</v>
      </c>
      <c r="S19" s="118">
        <v>200000</v>
      </c>
      <c r="T19" s="119"/>
      <c r="U19" s="119"/>
      <c r="V19" s="118"/>
      <c r="W19" s="120"/>
      <c r="X19" s="120"/>
      <c r="Y19" s="121"/>
      <c r="Z19" s="120"/>
      <c r="AA19" s="120"/>
      <c r="AB19" s="122"/>
      <c r="AC19" s="120"/>
      <c r="AD19" s="120"/>
      <c r="AE19" s="123"/>
      <c r="AF19" s="81" t="s">
        <v>70</v>
      </c>
      <c r="AG19" s="116"/>
      <c r="AH19" s="81"/>
    </row>
    <row r="20" spans="1:34" ht="120">
      <c r="A20" s="31">
        <v>15</v>
      </c>
      <c r="B20" s="81" t="s">
        <v>104</v>
      </c>
      <c r="C20" s="125" t="s">
        <v>120</v>
      </c>
      <c r="D20" s="81" t="s">
        <v>121</v>
      </c>
      <c r="E20" s="81" t="s">
        <v>106</v>
      </c>
      <c r="F20" s="81" t="s">
        <v>122</v>
      </c>
      <c r="G20" s="117">
        <v>322723</v>
      </c>
      <c r="H20" s="117">
        <v>494331</v>
      </c>
      <c r="I20" s="126"/>
      <c r="J20" s="126"/>
      <c r="K20" s="126"/>
      <c r="L20" s="126"/>
      <c r="M20" s="127"/>
      <c r="N20" s="126"/>
      <c r="O20" s="128"/>
      <c r="P20" s="129"/>
      <c r="Q20" s="81" t="s">
        <v>57</v>
      </c>
      <c r="R20" s="81" t="s">
        <v>38</v>
      </c>
      <c r="S20" s="130">
        <v>817054</v>
      </c>
      <c r="T20" s="119"/>
      <c r="U20" s="119"/>
      <c r="V20" s="130"/>
      <c r="W20" s="131"/>
      <c r="X20" s="131"/>
      <c r="Y20" s="132"/>
      <c r="Z20" s="131"/>
      <c r="AA20" s="131"/>
      <c r="AB20" s="133"/>
      <c r="AC20" s="131"/>
      <c r="AD20" s="131"/>
      <c r="AE20" s="134"/>
      <c r="AF20" s="81" t="s">
        <v>70</v>
      </c>
      <c r="AG20" s="116"/>
      <c r="AH20" s="124" t="s">
        <v>123</v>
      </c>
    </row>
    <row r="21" spans="1:34" ht="195">
      <c r="A21" s="1">
        <v>16</v>
      </c>
      <c r="B21" s="59" t="s">
        <v>76</v>
      </c>
      <c r="C21" s="59" t="s">
        <v>77</v>
      </c>
      <c r="D21" s="32" t="s">
        <v>124</v>
      </c>
      <c r="E21" s="60" t="s">
        <v>79</v>
      </c>
      <c r="F21" s="34" t="s">
        <v>75</v>
      </c>
      <c r="G21" s="111">
        <v>39293</v>
      </c>
      <c r="H21" s="126">
        <v>40707</v>
      </c>
      <c r="I21" s="126"/>
      <c r="J21" s="126"/>
      <c r="K21" s="126"/>
      <c r="L21" s="126"/>
      <c r="M21" s="127"/>
      <c r="N21" s="126"/>
      <c r="O21" s="128"/>
      <c r="P21" s="129"/>
      <c r="Q21" s="81" t="s">
        <v>38</v>
      </c>
      <c r="R21" s="81" t="s">
        <v>44</v>
      </c>
      <c r="S21" s="110">
        <v>80000</v>
      </c>
      <c r="T21" s="81"/>
      <c r="U21" s="81"/>
      <c r="V21" s="110"/>
      <c r="W21" s="111"/>
      <c r="X21" s="111"/>
      <c r="Y21" s="82"/>
      <c r="Z21" s="111"/>
      <c r="AA21" s="111"/>
      <c r="AB21" s="112"/>
      <c r="AC21" s="111"/>
      <c r="AD21" s="111"/>
      <c r="AE21" s="113"/>
      <c r="AF21" s="81" t="s">
        <v>70</v>
      </c>
      <c r="AG21" s="116"/>
      <c r="AH21" s="124"/>
    </row>
    <row r="22" spans="1:34" ht="90">
      <c r="A22" s="31">
        <v>17</v>
      </c>
      <c r="B22" s="81" t="s">
        <v>93</v>
      </c>
      <c r="C22" s="116" t="s">
        <v>65</v>
      </c>
      <c r="D22" s="81" t="s">
        <v>125</v>
      </c>
      <c r="E22" s="81" t="s">
        <v>95</v>
      </c>
      <c r="F22" s="119" t="s">
        <v>126</v>
      </c>
      <c r="G22" s="117">
        <v>294720</v>
      </c>
      <c r="H22" s="135">
        <v>305280</v>
      </c>
      <c r="I22" s="126"/>
      <c r="J22" s="126"/>
      <c r="K22" s="126"/>
      <c r="L22" s="126"/>
      <c r="M22" s="127"/>
      <c r="N22" s="126"/>
      <c r="O22" s="128"/>
      <c r="P22" s="129"/>
      <c r="Q22" s="81" t="s">
        <v>38</v>
      </c>
      <c r="R22" s="81" t="s">
        <v>39</v>
      </c>
      <c r="S22" s="136">
        <v>600000</v>
      </c>
      <c r="T22" s="81"/>
      <c r="U22" s="81"/>
      <c r="V22" s="137"/>
      <c r="W22" s="138"/>
      <c r="X22" s="138"/>
      <c r="Y22" s="139"/>
      <c r="Z22" s="138"/>
      <c r="AA22" s="138"/>
      <c r="AB22" s="140"/>
      <c r="AC22" s="138"/>
      <c r="AD22" s="138"/>
      <c r="AE22" s="141"/>
      <c r="AF22" s="81" t="s">
        <v>70</v>
      </c>
      <c r="AG22" s="116"/>
      <c r="AH22" s="124"/>
    </row>
    <row r="23" spans="1:34" ht="150">
      <c r="A23" s="1">
        <v>18</v>
      </c>
      <c r="B23" s="142" t="s">
        <v>100</v>
      </c>
      <c r="C23" s="142" t="s">
        <v>107</v>
      </c>
      <c r="D23" s="143" t="s">
        <v>127</v>
      </c>
      <c r="E23" s="144" t="s">
        <v>128</v>
      </c>
      <c r="F23" s="145" t="s">
        <v>129</v>
      </c>
      <c r="G23" s="146">
        <v>54128</v>
      </c>
      <c r="H23" s="147">
        <v>3000</v>
      </c>
      <c r="I23" s="126"/>
      <c r="J23" s="128"/>
      <c r="K23" s="128"/>
      <c r="L23" s="126"/>
      <c r="M23" s="127"/>
      <c r="N23" s="126"/>
      <c r="O23" s="126"/>
      <c r="P23" s="129"/>
      <c r="Q23" s="81" t="s">
        <v>52</v>
      </c>
      <c r="R23" s="81" t="s">
        <v>38</v>
      </c>
      <c r="S23" s="148">
        <v>57128</v>
      </c>
      <c r="T23" s="81"/>
      <c r="U23" s="81"/>
      <c r="V23" s="149"/>
      <c r="W23" s="138"/>
      <c r="X23" s="138"/>
      <c r="Y23" s="139"/>
      <c r="Z23" s="138"/>
      <c r="AA23" s="138"/>
      <c r="AB23" s="140"/>
      <c r="AC23" s="138"/>
      <c r="AD23" s="138"/>
      <c r="AE23" s="141"/>
      <c r="AF23" s="81" t="s">
        <v>70</v>
      </c>
      <c r="AG23" s="116"/>
      <c r="AH23" s="81"/>
    </row>
    <row r="24" spans="1:34" ht="120">
      <c r="A24" s="31">
        <v>19</v>
      </c>
      <c r="B24" s="81" t="s">
        <v>104</v>
      </c>
      <c r="C24" s="125" t="s">
        <v>120</v>
      </c>
      <c r="D24" s="150" t="s">
        <v>130</v>
      </c>
      <c r="E24" s="81" t="s">
        <v>106</v>
      </c>
      <c r="F24" s="151" t="s">
        <v>131</v>
      </c>
      <c r="G24" s="152">
        <v>323000</v>
      </c>
      <c r="H24" s="152">
        <v>17000</v>
      </c>
      <c r="I24" s="126"/>
      <c r="J24" s="128"/>
      <c r="K24" s="128"/>
      <c r="L24" s="126"/>
      <c r="M24" s="127"/>
      <c r="N24" s="126"/>
      <c r="O24" s="126"/>
      <c r="P24" s="129"/>
      <c r="Q24" s="81" t="s">
        <v>38</v>
      </c>
      <c r="R24" s="81" t="s">
        <v>44</v>
      </c>
      <c r="S24" s="153">
        <v>340000</v>
      </c>
      <c r="T24" s="81"/>
      <c r="U24" s="81"/>
      <c r="V24" s="153"/>
      <c r="W24" s="138"/>
      <c r="X24" s="138"/>
      <c r="Y24" s="139"/>
      <c r="Z24" s="138"/>
      <c r="AA24" s="138"/>
      <c r="AB24" s="140"/>
      <c r="AC24" s="138"/>
      <c r="AD24" s="138"/>
      <c r="AE24" s="141"/>
      <c r="AF24" s="81" t="s">
        <v>70</v>
      </c>
      <c r="AG24" s="116"/>
      <c r="AH24" s="81"/>
    </row>
    <row r="25" spans="1:34" ht="120">
      <c r="A25" s="1">
        <v>20</v>
      </c>
      <c r="B25" s="81" t="s">
        <v>104</v>
      </c>
      <c r="C25" s="125" t="s">
        <v>120</v>
      </c>
      <c r="D25" s="150" t="s">
        <v>132</v>
      </c>
      <c r="E25" s="81" t="s">
        <v>106</v>
      </c>
      <c r="F25" s="145" t="s">
        <v>129</v>
      </c>
      <c r="G25" s="152">
        <v>164350</v>
      </c>
      <c r="H25" s="152">
        <v>8650</v>
      </c>
      <c r="I25" s="126"/>
      <c r="J25" s="128"/>
      <c r="K25" s="128"/>
      <c r="L25" s="126"/>
      <c r="M25" s="127"/>
      <c r="N25" s="126"/>
      <c r="O25" s="126"/>
      <c r="P25" s="129"/>
      <c r="Q25" s="81" t="s">
        <v>38</v>
      </c>
      <c r="R25" s="81" t="s">
        <v>44</v>
      </c>
      <c r="S25" s="149">
        <v>173000</v>
      </c>
      <c r="T25" s="81"/>
      <c r="U25" s="81"/>
      <c r="V25" s="153"/>
      <c r="W25" s="138"/>
      <c r="X25" s="138"/>
      <c r="Y25" s="139"/>
      <c r="Z25" s="138"/>
      <c r="AA25" s="138"/>
      <c r="AB25" s="140"/>
      <c r="AC25" s="138"/>
      <c r="AD25" s="138"/>
      <c r="AE25" s="141"/>
      <c r="AF25" s="81" t="s">
        <v>70</v>
      </c>
      <c r="AG25" s="116"/>
      <c r="AH25" s="81"/>
    </row>
    <row r="26" spans="1:34" ht="120">
      <c r="A26" s="31">
        <v>21</v>
      </c>
      <c r="B26" s="81" t="s">
        <v>104</v>
      </c>
      <c r="C26" s="125" t="s">
        <v>120</v>
      </c>
      <c r="D26" s="81" t="s">
        <v>121</v>
      </c>
      <c r="E26" s="81" t="s">
        <v>106</v>
      </c>
      <c r="F26" s="81" t="s">
        <v>122</v>
      </c>
      <c r="G26" s="117">
        <v>286658</v>
      </c>
      <c r="H26" s="117">
        <v>15087</v>
      </c>
      <c r="I26" s="126"/>
      <c r="J26" s="126"/>
      <c r="K26" s="126"/>
      <c r="L26" s="126"/>
      <c r="M26" s="154"/>
      <c r="N26" s="126"/>
      <c r="O26" s="128"/>
      <c r="P26" s="155"/>
      <c r="Q26" s="81"/>
      <c r="R26" s="81"/>
      <c r="S26" s="156"/>
      <c r="T26" s="119" t="s">
        <v>43</v>
      </c>
      <c r="U26" s="119" t="s">
        <v>37</v>
      </c>
      <c r="V26" s="130">
        <v>301745</v>
      </c>
      <c r="W26" s="131"/>
      <c r="X26" s="131"/>
      <c r="Y26" s="132"/>
      <c r="Z26" s="131"/>
      <c r="AA26" s="131"/>
      <c r="AB26" s="133"/>
      <c r="AC26" s="131"/>
      <c r="AD26" s="131"/>
      <c r="AE26" s="134"/>
      <c r="AF26" s="81" t="s">
        <v>133</v>
      </c>
      <c r="AG26" s="116"/>
      <c r="AH26" s="157" t="s">
        <v>134</v>
      </c>
    </row>
    <row r="27" spans="1:34" ht="90">
      <c r="A27" s="31">
        <v>22</v>
      </c>
      <c r="B27" s="81" t="s">
        <v>93</v>
      </c>
      <c r="C27" s="116" t="s">
        <v>65</v>
      </c>
      <c r="D27" s="81" t="s">
        <v>125</v>
      </c>
      <c r="E27" s="81" t="s">
        <v>95</v>
      </c>
      <c r="F27" s="119" t="s">
        <v>126</v>
      </c>
      <c r="G27" s="117">
        <v>304000</v>
      </c>
      <c r="H27" s="135">
        <v>16000</v>
      </c>
      <c r="I27" s="126"/>
      <c r="J27" s="126"/>
      <c r="K27" s="126"/>
      <c r="L27" s="126"/>
      <c r="M27" s="154"/>
      <c r="N27" s="126"/>
      <c r="O27" s="128"/>
      <c r="P27" s="155"/>
      <c r="Q27" s="81"/>
      <c r="R27" s="81"/>
      <c r="S27" s="158"/>
      <c r="T27" s="81" t="s">
        <v>43</v>
      </c>
      <c r="U27" s="81" t="s">
        <v>57</v>
      </c>
      <c r="V27" s="153">
        <v>320000</v>
      </c>
      <c r="W27" s="138"/>
      <c r="X27" s="138"/>
      <c r="Y27" s="139"/>
      <c r="Z27" s="138"/>
      <c r="AA27" s="138"/>
      <c r="AB27" s="140"/>
      <c r="AC27" s="138"/>
      <c r="AD27" s="138"/>
      <c r="AE27" s="141"/>
      <c r="AF27" s="81" t="s">
        <v>133</v>
      </c>
      <c r="AG27" s="116"/>
      <c r="AH27" s="157" t="s">
        <v>135</v>
      </c>
    </row>
    <row r="28" spans="1:34" ht="120">
      <c r="A28" s="1">
        <v>23</v>
      </c>
      <c r="B28" s="81" t="s">
        <v>104</v>
      </c>
      <c r="C28" s="81" t="s">
        <v>111</v>
      </c>
      <c r="D28" s="81" t="s">
        <v>114</v>
      </c>
      <c r="E28" s="81" t="s">
        <v>106</v>
      </c>
      <c r="F28" s="81" t="s">
        <v>115</v>
      </c>
      <c r="G28" s="117">
        <v>557309</v>
      </c>
      <c r="H28" s="117">
        <v>29332</v>
      </c>
      <c r="I28" s="81"/>
      <c r="J28" s="81"/>
      <c r="K28" s="81"/>
      <c r="L28" s="81"/>
      <c r="M28" s="159"/>
      <c r="N28" s="81"/>
      <c r="O28" s="81"/>
      <c r="P28" s="160"/>
      <c r="Q28" s="81"/>
      <c r="R28" s="81"/>
      <c r="S28" s="161"/>
      <c r="T28" s="119" t="s">
        <v>43</v>
      </c>
      <c r="U28" s="119" t="s">
        <v>54</v>
      </c>
      <c r="V28" s="162">
        <v>586641</v>
      </c>
      <c r="W28" s="161"/>
      <c r="X28" s="161"/>
      <c r="Y28" s="163"/>
      <c r="Z28" s="161"/>
      <c r="AA28" s="161"/>
      <c r="AB28" s="164"/>
      <c r="AC28" s="161"/>
      <c r="AD28" s="161"/>
      <c r="AE28" s="165"/>
      <c r="AF28" s="81" t="s">
        <v>133</v>
      </c>
      <c r="AG28" s="116"/>
      <c r="AH28" s="157" t="s">
        <v>136</v>
      </c>
    </row>
    <row r="29" spans="1:34" ht="120">
      <c r="A29" s="31">
        <v>24</v>
      </c>
      <c r="B29" s="166" t="s">
        <v>137</v>
      </c>
      <c r="C29" s="2" t="s">
        <v>138</v>
      </c>
      <c r="D29" s="167" t="s">
        <v>139</v>
      </c>
      <c r="E29" s="168" t="s">
        <v>140</v>
      </c>
      <c r="F29" s="81" t="s">
        <v>92</v>
      </c>
      <c r="G29" s="152">
        <v>675000</v>
      </c>
      <c r="H29" s="152">
        <v>325000</v>
      </c>
      <c r="I29" s="126"/>
      <c r="J29" s="128"/>
      <c r="K29" s="128"/>
      <c r="L29" s="126"/>
      <c r="M29" s="169"/>
      <c r="N29" s="126"/>
      <c r="O29" s="126"/>
      <c r="P29" s="169"/>
      <c r="Q29" s="81"/>
      <c r="R29" s="81"/>
      <c r="S29" s="170"/>
      <c r="T29" s="81" t="s">
        <v>54</v>
      </c>
      <c r="U29" s="81" t="s">
        <v>39</v>
      </c>
      <c r="V29" s="171">
        <v>500000</v>
      </c>
      <c r="W29" s="172" t="s">
        <v>43</v>
      </c>
      <c r="X29" s="172" t="s">
        <v>54</v>
      </c>
      <c r="Y29" s="173">
        <v>500000</v>
      </c>
      <c r="Z29" s="172"/>
      <c r="AA29" s="172"/>
      <c r="AB29" s="174"/>
      <c r="AC29" s="172"/>
      <c r="AD29" s="172"/>
      <c r="AE29" s="175"/>
      <c r="AF29" s="81" t="s">
        <v>133</v>
      </c>
      <c r="AG29" s="116"/>
      <c r="AH29" s="176" t="s">
        <v>141</v>
      </c>
    </row>
    <row r="30" spans="1:34" ht="60">
      <c r="A30" s="1">
        <v>25</v>
      </c>
      <c r="B30" s="81" t="s">
        <v>104</v>
      </c>
      <c r="C30" s="81" t="s">
        <v>81</v>
      </c>
      <c r="D30" s="81" t="s">
        <v>105</v>
      </c>
      <c r="E30" s="81" t="s">
        <v>106</v>
      </c>
      <c r="F30" s="81" t="s">
        <v>92</v>
      </c>
      <c r="G30" s="111">
        <v>156000</v>
      </c>
      <c r="H30" s="177">
        <v>244000</v>
      </c>
      <c r="I30" s="128"/>
      <c r="J30" s="178"/>
      <c r="K30" s="179"/>
      <c r="L30" s="179"/>
      <c r="M30" s="159"/>
      <c r="N30" s="180"/>
      <c r="O30" s="99"/>
      <c r="P30" s="111"/>
      <c r="Q30" s="81"/>
      <c r="R30" s="81"/>
      <c r="S30" s="181"/>
      <c r="T30" s="81" t="s">
        <v>43</v>
      </c>
      <c r="U30" s="81" t="s">
        <v>54</v>
      </c>
      <c r="V30" s="182">
        <v>400000</v>
      </c>
      <c r="W30" s="181"/>
      <c r="X30" s="181"/>
      <c r="Y30" s="183"/>
      <c r="Z30" s="181"/>
      <c r="AA30" s="181"/>
      <c r="AB30" s="184"/>
      <c r="AC30" s="181"/>
      <c r="AD30" s="181"/>
      <c r="AE30" s="185"/>
      <c r="AF30" s="81" t="s">
        <v>133</v>
      </c>
      <c r="AG30" s="116"/>
      <c r="AH30" s="124"/>
    </row>
    <row r="31" spans="1:34" ht="120">
      <c r="A31" s="31">
        <v>26</v>
      </c>
      <c r="B31" s="81" t="s">
        <v>104</v>
      </c>
      <c r="C31" s="186" t="s">
        <v>142</v>
      </c>
      <c r="D31" s="124" t="s">
        <v>143</v>
      </c>
      <c r="E31" s="81" t="s">
        <v>106</v>
      </c>
      <c r="F31" s="145" t="s">
        <v>144</v>
      </c>
      <c r="G31" s="152">
        <v>110000</v>
      </c>
      <c r="H31" s="152">
        <v>90000</v>
      </c>
      <c r="I31" s="126"/>
      <c r="J31" s="128"/>
      <c r="K31" s="128"/>
      <c r="L31" s="126"/>
      <c r="M31" s="169"/>
      <c r="N31" s="126"/>
      <c r="O31" s="126"/>
      <c r="P31" s="169"/>
      <c r="Q31" s="81"/>
      <c r="R31" s="81"/>
      <c r="S31" s="187"/>
      <c r="T31" s="81" t="s">
        <v>37</v>
      </c>
      <c r="U31" s="81" t="s">
        <v>56</v>
      </c>
      <c r="V31" s="153">
        <v>200000</v>
      </c>
      <c r="W31" s="138"/>
      <c r="X31" s="138"/>
      <c r="Y31" s="139"/>
      <c r="Z31" s="138"/>
      <c r="AA31" s="138"/>
      <c r="AB31" s="140"/>
      <c r="AC31" s="138"/>
      <c r="AD31" s="138"/>
      <c r="AE31" s="141"/>
      <c r="AF31" s="81" t="s">
        <v>133</v>
      </c>
      <c r="AG31" s="116"/>
      <c r="AH31" s="124"/>
    </row>
    <row r="32" spans="1:34" ht="120">
      <c r="A32" s="1">
        <v>27</v>
      </c>
      <c r="B32" s="81" t="s">
        <v>104</v>
      </c>
      <c r="C32" s="186" t="s">
        <v>142</v>
      </c>
      <c r="D32" s="124" t="s">
        <v>145</v>
      </c>
      <c r="E32" s="81" t="s">
        <v>106</v>
      </c>
      <c r="F32" s="145" t="s">
        <v>113</v>
      </c>
      <c r="G32" s="188">
        <v>620000</v>
      </c>
      <c r="H32" s="188">
        <v>300000</v>
      </c>
      <c r="I32" s="126"/>
      <c r="J32" s="128"/>
      <c r="K32" s="128"/>
      <c r="L32" s="126"/>
      <c r="M32" s="169"/>
      <c r="N32" s="126"/>
      <c r="O32" s="126"/>
      <c r="P32" s="169"/>
      <c r="Q32" s="81"/>
      <c r="R32" s="81"/>
      <c r="S32" s="172"/>
      <c r="T32" s="81" t="s">
        <v>43</v>
      </c>
      <c r="U32" s="81" t="s">
        <v>56</v>
      </c>
      <c r="V32" s="171">
        <v>920000</v>
      </c>
      <c r="W32" s="172"/>
      <c r="X32" s="172"/>
      <c r="Y32" s="173"/>
      <c r="Z32" s="172"/>
      <c r="AA32" s="172"/>
      <c r="AB32" s="174"/>
      <c r="AC32" s="172"/>
      <c r="AD32" s="172"/>
      <c r="AE32" s="175"/>
      <c r="AF32" s="81" t="s">
        <v>133</v>
      </c>
      <c r="AG32" s="116"/>
      <c r="AH32" s="124" t="s">
        <v>146</v>
      </c>
    </row>
    <row r="33" spans="1:34" ht="120">
      <c r="A33" s="31">
        <v>28</v>
      </c>
      <c r="B33" s="81" t="s">
        <v>104</v>
      </c>
      <c r="C33" s="186" t="s">
        <v>142</v>
      </c>
      <c r="D33" s="124" t="s">
        <v>147</v>
      </c>
      <c r="E33" s="186" t="s">
        <v>142</v>
      </c>
      <c r="F33" s="145" t="s">
        <v>148</v>
      </c>
      <c r="G33" s="152">
        <v>399000</v>
      </c>
      <c r="H33" s="152">
        <v>481000</v>
      </c>
      <c r="I33" s="189"/>
      <c r="J33" s="190"/>
      <c r="K33" s="190"/>
      <c r="L33" s="189"/>
      <c r="M33" s="191"/>
      <c r="N33" s="189"/>
      <c r="O33" s="189"/>
      <c r="P33" s="191"/>
      <c r="Q33" s="114"/>
      <c r="R33" s="114"/>
      <c r="S33" s="138"/>
      <c r="T33" s="81" t="s">
        <v>37</v>
      </c>
      <c r="U33" s="81" t="s">
        <v>54</v>
      </c>
      <c r="V33" s="153">
        <v>880000</v>
      </c>
      <c r="W33" s="138"/>
      <c r="X33" s="138"/>
      <c r="Y33" s="139"/>
      <c r="Z33" s="138"/>
      <c r="AA33" s="138"/>
      <c r="AB33" s="140"/>
      <c r="AC33" s="138"/>
      <c r="AD33" s="138"/>
      <c r="AE33" s="141"/>
      <c r="AF33" s="81" t="s">
        <v>133</v>
      </c>
      <c r="AG33" s="116"/>
      <c r="AH33" s="124" t="s">
        <v>149</v>
      </c>
    </row>
    <row r="34" spans="1:34" ht="120">
      <c r="A34" s="31">
        <v>29</v>
      </c>
      <c r="B34" s="166" t="s">
        <v>137</v>
      </c>
      <c r="C34" s="2" t="s">
        <v>138</v>
      </c>
      <c r="D34" s="167" t="s">
        <v>150</v>
      </c>
      <c r="E34" s="168" t="s">
        <v>140</v>
      </c>
      <c r="F34" s="81" t="s">
        <v>92</v>
      </c>
      <c r="G34" s="152">
        <v>950000</v>
      </c>
      <c r="H34" s="152">
        <v>50000</v>
      </c>
      <c r="I34" s="189"/>
      <c r="J34" s="190"/>
      <c r="K34" s="190"/>
      <c r="L34" s="189"/>
      <c r="M34" s="191"/>
      <c r="N34" s="189"/>
      <c r="O34" s="189"/>
      <c r="P34" s="191"/>
      <c r="Q34" s="114"/>
      <c r="R34" s="114"/>
      <c r="S34" s="138"/>
      <c r="T34" s="81"/>
      <c r="U34" s="81"/>
      <c r="V34" s="153"/>
      <c r="W34" s="138" t="s">
        <v>37</v>
      </c>
      <c r="X34" s="138" t="s">
        <v>52</v>
      </c>
      <c r="Y34" s="139">
        <v>1000000</v>
      </c>
      <c r="Z34" s="138"/>
      <c r="AA34" s="138"/>
      <c r="AB34" s="140"/>
      <c r="AC34" s="138"/>
      <c r="AD34" s="138"/>
      <c r="AE34" s="141"/>
      <c r="AF34" s="81"/>
      <c r="AG34" s="116"/>
      <c r="AH34" s="124"/>
    </row>
    <row r="35" spans="1:34" ht="120">
      <c r="A35" s="1">
        <v>30</v>
      </c>
      <c r="B35" s="166" t="s">
        <v>137</v>
      </c>
      <c r="C35" s="186" t="s">
        <v>142</v>
      </c>
      <c r="D35" s="124" t="s">
        <v>151</v>
      </c>
      <c r="E35" s="186" t="s">
        <v>142</v>
      </c>
      <c r="F35" s="145" t="s">
        <v>152</v>
      </c>
      <c r="G35" s="152">
        <v>760000</v>
      </c>
      <c r="H35" s="152">
        <v>40000</v>
      </c>
      <c r="I35" s="189"/>
      <c r="J35" s="190"/>
      <c r="K35" s="190"/>
      <c r="L35" s="189"/>
      <c r="M35" s="191"/>
      <c r="N35" s="189"/>
      <c r="O35" s="189"/>
      <c r="P35" s="191"/>
      <c r="Q35" s="114"/>
      <c r="R35" s="114"/>
      <c r="S35" s="138"/>
      <c r="T35" s="81"/>
      <c r="U35" s="81"/>
      <c r="V35" s="153"/>
      <c r="W35" s="138" t="s">
        <v>37</v>
      </c>
      <c r="X35" s="138" t="s">
        <v>56</v>
      </c>
      <c r="Y35" s="139">
        <v>800000</v>
      </c>
      <c r="Z35" s="138" t="s">
        <v>37</v>
      </c>
      <c r="AA35" s="138" t="s">
        <v>56</v>
      </c>
      <c r="AB35" s="140">
        <v>732085</v>
      </c>
      <c r="AC35" s="138"/>
      <c r="AD35" s="138"/>
      <c r="AE35" s="141"/>
      <c r="AF35" s="81"/>
      <c r="AG35" s="116"/>
      <c r="AH35" s="176" t="s">
        <v>153</v>
      </c>
    </row>
    <row r="36" spans="1:34" ht="120">
      <c r="A36" s="31">
        <v>31</v>
      </c>
      <c r="B36" s="166" t="s">
        <v>137</v>
      </c>
      <c r="C36" s="186" t="s">
        <v>142</v>
      </c>
      <c r="D36" s="124" t="s">
        <v>154</v>
      </c>
      <c r="E36" s="186" t="s">
        <v>142</v>
      </c>
      <c r="F36" s="145" t="s">
        <v>155</v>
      </c>
      <c r="G36" s="152">
        <v>760000</v>
      </c>
      <c r="H36" s="152">
        <v>40000</v>
      </c>
      <c r="I36" s="189"/>
      <c r="J36" s="190"/>
      <c r="K36" s="190"/>
      <c r="L36" s="189"/>
      <c r="M36" s="191"/>
      <c r="N36" s="189"/>
      <c r="O36" s="189"/>
      <c r="P36" s="191"/>
      <c r="Q36" s="114"/>
      <c r="R36" s="114"/>
      <c r="S36" s="138"/>
      <c r="T36" s="81"/>
      <c r="U36" s="81"/>
      <c r="V36" s="153"/>
      <c r="W36" s="138" t="s">
        <v>37</v>
      </c>
      <c r="X36" s="138" t="s">
        <v>56</v>
      </c>
      <c r="Y36" s="139">
        <v>800000</v>
      </c>
      <c r="Z36" s="138" t="s">
        <v>37</v>
      </c>
      <c r="AA36" s="138" t="s">
        <v>54</v>
      </c>
      <c r="AB36" s="140">
        <v>790779</v>
      </c>
      <c r="AC36" s="138"/>
      <c r="AD36" s="138"/>
      <c r="AE36" s="141"/>
      <c r="AF36" s="81"/>
      <c r="AG36" s="116"/>
      <c r="AH36" s="176" t="s">
        <v>156</v>
      </c>
    </row>
    <row r="37" spans="1:34" ht="120">
      <c r="A37" s="1">
        <v>32</v>
      </c>
      <c r="B37" s="166" t="s">
        <v>137</v>
      </c>
      <c r="C37" s="186" t="s">
        <v>142</v>
      </c>
      <c r="D37" s="124" t="s">
        <v>157</v>
      </c>
      <c r="E37" s="186" t="s">
        <v>142</v>
      </c>
      <c r="F37" s="145" t="s">
        <v>158</v>
      </c>
      <c r="G37" s="152">
        <v>1140000</v>
      </c>
      <c r="H37" s="152">
        <v>60000</v>
      </c>
      <c r="I37" s="189"/>
      <c r="J37" s="190"/>
      <c r="K37" s="190"/>
      <c r="L37" s="189"/>
      <c r="M37" s="191"/>
      <c r="N37" s="189"/>
      <c r="O37" s="189"/>
      <c r="P37" s="191"/>
      <c r="Q37" s="114"/>
      <c r="R37" s="114"/>
      <c r="S37" s="138"/>
      <c r="T37" s="81"/>
      <c r="U37" s="81"/>
      <c r="V37" s="153"/>
      <c r="W37" s="138" t="s">
        <v>37</v>
      </c>
      <c r="X37" s="138" t="s">
        <v>56</v>
      </c>
      <c r="Y37" s="139">
        <v>1200000</v>
      </c>
      <c r="Z37" s="138" t="s">
        <v>37</v>
      </c>
      <c r="AA37" s="138" t="s">
        <v>56</v>
      </c>
      <c r="AB37" s="140">
        <v>1607355</v>
      </c>
      <c r="AC37" s="138"/>
      <c r="AD37" s="138"/>
      <c r="AE37" s="141"/>
      <c r="AF37" s="81"/>
      <c r="AG37" s="116"/>
      <c r="AH37" s="176" t="s">
        <v>159</v>
      </c>
    </row>
    <row r="38" spans="1:34" ht="150">
      <c r="A38" s="31">
        <v>33</v>
      </c>
      <c r="B38" s="166" t="s">
        <v>137</v>
      </c>
      <c r="C38" s="2" t="s">
        <v>138</v>
      </c>
      <c r="D38" s="124" t="s">
        <v>160</v>
      </c>
      <c r="E38" s="144" t="s">
        <v>161</v>
      </c>
      <c r="F38" s="145" t="s">
        <v>92</v>
      </c>
      <c r="G38" s="152">
        <v>570000</v>
      </c>
      <c r="H38" s="152">
        <v>30000</v>
      </c>
      <c r="I38" s="189"/>
      <c r="J38" s="190"/>
      <c r="K38" s="190"/>
      <c r="L38" s="189"/>
      <c r="M38" s="191"/>
      <c r="N38" s="189"/>
      <c r="O38" s="189"/>
      <c r="P38" s="191"/>
      <c r="Q38" s="114"/>
      <c r="R38" s="114"/>
      <c r="S38" s="138"/>
      <c r="T38" s="81"/>
      <c r="U38" s="81"/>
      <c r="V38" s="153"/>
      <c r="W38" s="138" t="s">
        <v>57</v>
      </c>
      <c r="X38" s="138" t="s">
        <v>44</v>
      </c>
      <c r="Y38" s="139">
        <v>600000</v>
      </c>
      <c r="Z38" s="138"/>
      <c r="AA38" s="138"/>
      <c r="AB38" s="140"/>
      <c r="AC38" s="138"/>
      <c r="AD38" s="138"/>
      <c r="AE38" s="141"/>
      <c r="AF38" s="81"/>
      <c r="AG38" s="116"/>
      <c r="AH38" s="124"/>
    </row>
    <row r="39" spans="1:34" ht="120">
      <c r="A39" s="1">
        <v>34</v>
      </c>
      <c r="B39" s="166" t="s">
        <v>137</v>
      </c>
      <c r="C39" s="186" t="s">
        <v>142</v>
      </c>
      <c r="D39" s="124" t="s">
        <v>162</v>
      </c>
      <c r="E39" s="186" t="s">
        <v>142</v>
      </c>
      <c r="F39" s="145" t="s">
        <v>163</v>
      </c>
      <c r="G39" s="152">
        <v>855000</v>
      </c>
      <c r="H39" s="152">
        <v>45000</v>
      </c>
      <c r="I39" s="189"/>
      <c r="J39" s="190"/>
      <c r="K39" s="190"/>
      <c r="L39" s="189"/>
      <c r="M39" s="191"/>
      <c r="N39" s="189"/>
      <c r="O39" s="189"/>
      <c r="P39" s="191"/>
      <c r="Q39" s="114"/>
      <c r="R39" s="114"/>
      <c r="S39" s="138"/>
      <c r="T39" s="81"/>
      <c r="U39" s="81"/>
      <c r="V39" s="153"/>
      <c r="W39" s="138" t="s">
        <v>57</v>
      </c>
      <c r="X39" s="138" t="s">
        <v>44</v>
      </c>
      <c r="Y39" s="139">
        <v>900000</v>
      </c>
      <c r="Z39" s="138"/>
      <c r="AA39" s="138"/>
      <c r="AB39" s="140"/>
      <c r="AC39" s="138"/>
      <c r="AD39" s="138"/>
      <c r="AE39" s="141"/>
      <c r="AF39" s="81"/>
      <c r="AG39" s="116"/>
      <c r="AH39" s="124"/>
    </row>
    <row r="40" spans="1:34" ht="120">
      <c r="A40" s="31">
        <v>35</v>
      </c>
      <c r="B40" s="166" t="s">
        <v>137</v>
      </c>
      <c r="C40" s="186" t="s">
        <v>142</v>
      </c>
      <c r="D40" s="192" t="s">
        <v>164</v>
      </c>
      <c r="E40" s="186" t="s">
        <v>142</v>
      </c>
      <c r="F40" s="145" t="s">
        <v>165</v>
      </c>
      <c r="G40" s="152">
        <v>950000</v>
      </c>
      <c r="H40" s="152">
        <v>50000</v>
      </c>
      <c r="I40" s="189"/>
      <c r="J40" s="190"/>
      <c r="K40" s="190"/>
      <c r="L40" s="189"/>
      <c r="M40" s="191"/>
      <c r="N40" s="189"/>
      <c r="O40" s="189"/>
      <c r="P40" s="191"/>
      <c r="Q40" s="114"/>
      <c r="R40" s="114"/>
      <c r="S40" s="138"/>
      <c r="T40" s="81"/>
      <c r="U40" s="81"/>
      <c r="V40" s="153"/>
      <c r="W40" s="138"/>
      <c r="X40" s="138"/>
      <c r="Y40" s="139"/>
      <c r="Z40" s="138"/>
      <c r="AA40" s="138"/>
      <c r="AB40" s="140">
        <v>1000000</v>
      </c>
      <c r="AC40" s="138"/>
      <c r="AD40" s="138"/>
      <c r="AE40" s="141">
        <v>500000</v>
      </c>
      <c r="AF40" s="81"/>
      <c r="AG40" s="193"/>
      <c r="AH40" s="176" t="s">
        <v>166</v>
      </c>
    </row>
    <row r="41" spans="1:34" ht="120">
      <c r="A41" s="31">
        <v>36</v>
      </c>
      <c r="B41" s="166" t="s">
        <v>137</v>
      </c>
      <c r="C41" s="186" t="s">
        <v>142</v>
      </c>
      <c r="D41" s="192" t="s">
        <v>167</v>
      </c>
      <c r="E41" s="186" t="s">
        <v>142</v>
      </c>
      <c r="F41" s="145" t="s">
        <v>163</v>
      </c>
      <c r="G41" s="152">
        <v>285000</v>
      </c>
      <c r="H41" s="152">
        <v>15000</v>
      </c>
      <c r="I41" s="189"/>
      <c r="J41" s="190"/>
      <c r="K41" s="190"/>
      <c r="L41" s="189"/>
      <c r="M41" s="191"/>
      <c r="N41" s="189"/>
      <c r="O41" s="189"/>
      <c r="P41" s="191"/>
      <c r="Q41" s="114"/>
      <c r="R41" s="114"/>
      <c r="S41" s="138"/>
      <c r="T41" s="81"/>
      <c r="U41" s="81"/>
      <c r="V41" s="153"/>
      <c r="W41" s="138"/>
      <c r="X41" s="138"/>
      <c r="Y41" s="139"/>
      <c r="Z41" s="138"/>
      <c r="AA41" s="138"/>
      <c r="AB41" s="140">
        <v>300000</v>
      </c>
      <c r="AC41" s="138"/>
      <c r="AD41" s="138"/>
      <c r="AE41" s="141"/>
      <c r="AF41" s="81"/>
      <c r="AG41" s="116"/>
      <c r="AH41" s="124"/>
    </row>
    <row r="42" spans="1:34" ht="120">
      <c r="A42" s="1">
        <v>37</v>
      </c>
      <c r="B42" s="166" t="s">
        <v>137</v>
      </c>
      <c r="C42" s="2" t="s">
        <v>138</v>
      </c>
      <c r="D42" s="194" t="s">
        <v>168</v>
      </c>
      <c r="E42" s="168" t="s">
        <v>140</v>
      </c>
      <c r="F42" s="145" t="s">
        <v>92</v>
      </c>
      <c r="G42" s="152">
        <v>950000</v>
      </c>
      <c r="H42" s="152">
        <v>50000</v>
      </c>
      <c r="I42" s="189"/>
      <c r="J42" s="190"/>
      <c r="K42" s="190"/>
      <c r="L42" s="189"/>
      <c r="M42" s="191"/>
      <c r="N42" s="189"/>
      <c r="O42" s="189"/>
      <c r="P42" s="191"/>
      <c r="Q42" s="114"/>
      <c r="R42" s="114"/>
      <c r="S42" s="138"/>
      <c r="T42" s="81"/>
      <c r="U42" s="81"/>
      <c r="V42" s="153"/>
      <c r="W42" s="138"/>
      <c r="X42" s="138"/>
      <c r="Y42" s="139"/>
      <c r="Z42" s="138"/>
      <c r="AA42" s="138"/>
      <c r="AB42" s="140">
        <v>1000000</v>
      </c>
      <c r="AC42" s="138"/>
      <c r="AD42" s="138"/>
      <c r="AE42" s="141"/>
      <c r="AF42" s="81"/>
      <c r="AG42" s="116"/>
      <c r="AH42" s="124"/>
    </row>
    <row r="43" spans="1:34" ht="120">
      <c r="A43" s="31">
        <v>38</v>
      </c>
      <c r="B43" s="166" t="s">
        <v>137</v>
      </c>
      <c r="C43" s="186" t="s">
        <v>142</v>
      </c>
      <c r="D43" s="194" t="s">
        <v>169</v>
      </c>
      <c r="E43" s="186" t="s">
        <v>142</v>
      </c>
      <c r="F43" s="145" t="s">
        <v>119</v>
      </c>
      <c r="G43" s="152">
        <v>570000</v>
      </c>
      <c r="H43" s="152">
        <v>30000</v>
      </c>
      <c r="I43" s="189"/>
      <c r="J43" s="190"/>
      <c r="K43" s="190"/>
      <c r="L43" s="189"/>
      <c r="M43" s="191"/>
      <c r="N43" s="189"/>
      <c r="O43" s="189"/>
      <c r="P43" s="191"/>
      <c r="Q43" s="114"/>
      <c r="R43" s="114"/>
      <c r="S43" s="138"/>
      <c r="T43" s="81"/>
      <c r="U43" s="81"/>
      <c r="V43" s="153"/>
      <c r="W43" s="138"/>
      <c r="X43" s="138"/>
      <c r="Y43" s="139"/>
      <c r="Z43" s="138"/>
      <c r="AA43" s="138"/>
      <c r="AB43" s="140">
        <v>600000</v>
      </c>
      <c r="AC43" s="138"/>
      <c r="AD43" s="138"/>
      <c r="AE43" s="141"/>
      <c r="AF43" s="81"/>
      <c r="AG43" s="116"/>
      <c r="AH43" s="124"/>
    </row>
    <row r="44" spans="1:34" ht="120">
      <c r="A44" s="1">
        <v>39</v>
      </c>
      <c r="B44" s="166" t="s">
        <v>137</v>
      </c>
      <c r="C44" s="186" t="s">
        <v>142</v>
      </c>
      <c r="D44" s="192" t="s">
        <v>170</v>
      </c>
      <c r="E44" s="186" t="s">
        <v>142</v>
      </c>
      <c r="F44" s="145" t="s">
        <v>171</v>
      </c>
      <c r="G44" s="152">
        <v>475000</v>
      </c>
      <c r="H44" s="152">
        <v>25000</v>
      </c>
      <c r="I44" s="189"/>
      <c r="J44" s="190"/>
      <c r="K44" s="190"/>
      <c r="L44" s="189"/>
      <c r="M44" s="191"/>
      <c r="N44" s="189"/>
      <c r="O44" s="189"/>
      <c r="P44" s="191"/>
      <c r="Q44" s="114"/>
      <c r="R44" s="114"/>
      <c r="S44" s="138"/>
      <c r="T44" s="81"/>
      <c r="U44" s="81"/>
      <c r="V44" s="153"/>
      <c r="W44" s="138"/>
      <c r="X44" s="138"/>
      <c r="Y44" s="139"/>
      <c r="Z44" s="138"/>
      <c r="AA44" s="138"/>
      <c r="AB44" s="140">
        <v>500000</v>
      </c>
      <c r="AC44" s="138"/>
      <c r="AD44" s="138"/>
      <c r="AE44" s="141"/>
      <c r="AF44" s="81"/>
      <c r="AG44" s="116"/>
      <c r="AH44" s="124"/>
    </row>
    <row r="45" spans="1:34" ht="180">
      <c r="A45" s="31">
        <v>40</v>
      </c>
      <c r="B45" s="166" t="s">
        <v>137</v>
      </c>
      <c r="C45" s="166" t="s">
        <v>137</v>
      </c>
      <c r="D45" s="194" t="s">
        <v>172</v>
      </c>
      <c r="E45" s="60" t="s">
        <v>173</v>
      </c>
      <c r="F45" s="145" t="s">
        <v>174</v>
      </c>
      <c r="G45" s="152">
        <v>950000</v>
      </c>
      <c r="H45" s="152">
        <v>50000</v>
      </c>
      <c r="I45" s="189"/>
      <c r="J45" s="190"/>
      <c r="K45" s="190"/>
      <c r="L45" s="189"/>
      <c r="M45" s="191"/>
      <c r="N45" s="189"/>
      <c r="O45" s="189"/>
      <c r="P45" s="191"/>
      <c r="Q45" s="114"/>
      <c r="R45" s="114"/>
      <c r="S45" s="138"/>
      <c r="T45" s="81"/>
      <c r="U45" s="81"/>
      <c r="V45" s="153"/>
      <c r="W45" s="138"/>
      <c r="X45" s="138"/>
      <c r="Y45" s="139"/>
      <c r="Z45" s="138"/>
      <c r="AA45" s="138"/>
      <c r="AB45" s="140"/>
      <c r="AC45" s="138"/>
      <c r="AD45" s="138"/>
      <c r="AE45" s="141">
        <v>1000000</v>
      </c>
      <c r="AF45" s="81"/>
      <c r="AG45" s="116"/>
      <c r="AH45" s="124"/>
    </row>
    <row r="46" spans="1:34" ht="120">
      <c r="A46" s="1">
        <v>41</v>
      </c>
      <c r="B46" s="166" t="s">
        <v>137</v>
      </c>
      <c r="C46" s="186" t="s">
        <v>142</v>
      </c>
      <c r="D46" s="194" t="s">
        <v>175</v>
      </c>
      <c r="E46" s="186" t="s">
        <v>142</v>
      </c>
      <c r="F46" s="145" t="s">
        <v>113</v>
      </c>
      <c r="G46" s="152">
        <v>950000</v>
      </c>
      <c r="H46" s="152">
        <v>50000</v>
      </c>
      <c r="I46" s="189"/>
      <c r="J46" s="190"/>
      <c r="K46" s="190"/>
      <c r="L46" s="189"/>
      <c r="M46" s="191"/>
      <c r="N46" s="189"/>
      <c r="O46" s="189"/>
      <c r="P46" s="191"/>
      <c r="Q46" s="114"/>
      <c r="R46" s="114"/>
      <c r="S46" s="138"/>
      <c r="T46" s="81"/>
      <c r="U46" s="81"/>
      <c r="V46" s="153"/>
      <c r="W46" s="138"/>
      <c r="X46" s="138"/>
      <c r="Y46" s="139"/>
      <c r="Z46" s="138"/>
      <c r="AA46" s="138"/>
      <c r="AB46" s="140"/>
      <c r="AC46" s="138"/>
      <c r="AD46" s="138"/>
      <c r="AE46" s="141">
        <v>1000000</v>
      </c>
      <c r="AF46" s="81"/>
      <c r="AG46" s="116"/>
      <c r="AH46" s="124"/>
    </row>
    <row r="47" spans="1:34" ht="120">
      <c r="A47" s="31">
        <v>42</v>
      </c>
      <c r="B47" s="166" t="s">
        <v>137</v>
      </c>
      <c r="C47" s="186" t="s">
        <v>142</v>
      </c>
      <c r="D47" s="194" t="s">
        <v>176</v>
      </c>
      <c r="E47" s="186" t="s">
        <v>142</v>
      </c>
      <c r="F47" s="145" t="s">
        <v>177</v>
      </c>
      <c r="G47" s="152">
        <v>950000</v>
      </c>
      <c r="H47" s="152">
        <v>50000</v>
      </c>
      <c r="I47" s="189"/>
      <c r="J47" s="190"/>
      <c r="K47" s="190"/>
      <c r="L47" s="189"/>
      <c r="M47" s="191"/>
      <c r="N47" s="189"/>
      <c r="O47" s="189"/>
      <c r="P47" s="191"/>
      <c r="Q47" s="114"/>
      <c r="R47" s="114"/>
      <c r="S47" s="138"/>
      <c r="T47" s="81"/>
      <c r="U47" s="81"/>
      <c r="V47" s="153"/>
      <c r="W47" s="138"/>
      <c r="X47" s="138"/>
      <c r="Y47" s="139"/>
      <c r="Z47" s="138"/>
      <c r="AA47" s="138"/>
      <c r="AB47" s="140"/>
      <c r="AC47" s="138"/>
      <c r="AD47" s="138"/>
      <c r="AE47" s="141">
        <v>1000000</v>
      </c>
      <c r="AF47" s="81"/>
      <c r="AG47" s="116"/>
      <c r="AH47" s="124"/>
    </row>
    <row r="48" spans="1:34" ht="120">
      <c r="A48" s="31">
        <v>43</v>
      </c>
      <c r="B48" s="166" t="s">
        <v>137</v>
      </c>
      <c r="C48" s="186" t="s">
        <v>142</v>
      </c>
      <c r="D48" s="194" t="s">
        <v>178</v>
      </c>
      <c r="E48" s="186" t="s">
        <v>142</v>
      </c>
      <c r="F48" s="145" t="s">
        <v>179</v>
      </c>
      <c r="G48" s="152">
        <v>285000</v>
      </c>
      <c r="H48" s="152">
        <v>15000</v>
      </c>
      <c r="I48" s="189"/>
      <c r="J48" s="190"/>
      <c r="K48" s="190"/>
      <c r="L48" s="189"/>
      <c r="M48" s="191"/>
      <c r="N48" s="189"/>
      <c r="O48" s="189"/>
      <c r="P48" s="191"/>
      <c r="Q48" s="114"/>
      <c r="R48" s="114"/>
      <c r="S48" s="138"/>
      <c r="T48" s="81"/>
      <c r="U48" s="81"/>
      <c r="V48" s="153"/>
      <c r="W48" s="138"/>
      <c r="X48" s="138"/>
      <c r="Y48" s="139"/>
      <c r="Z48" s="138"/>
      <c r="AA48" s="138"/>
      <c r="AB48" s="140"/>
      <c r="AC48" s="138"/>
      <c r="AD48" s="138"/>
      <c r="AE48" s="141">
        <v>300000</v>
      </c>
      <c r="AF48" s="81"/>
      <c r="AG48" s="116"/>
      <c r="AH48" s="124"/>
    </row>
    <row r="49" spans="1:36" ht="129.75" customHeight="1">
      <c r="A49" s="1">
        <v>44</v>
      </c>
      <c r="B49" s="166" t="s">
        <v>137</v>
      </c>
      <c r="C49" s="2" t="s">
        <v>180</v>
      </c>
      <c r="D49" s="194" t="s">
        <v>181</v>
      </c>
      <c r="E49" s="186" t="s">
        <v>182</v>
      </c>
      <c r="F49" s="145" t="s">
        <v>92</v>
      </c>
      <c r="G49" s="152">
        <v>950000</v>
      </c>
      <c r="H49" s="152">
        <v>50000</v>
      </c>
      <c r="I49" s="189"/>
      <c r="J49" s="190"/>
      <c r="K49" s="190"/>
      <c r="L49" s="189"/>
      <c r="M49" s="191"/>
      <c r="N49" s="189"/>
      <c r="O49" s="189"/>
      <c r="P49" s="191"/>
      <c r="Q49" s="114"/>
      <c r="R49" s="114"/>
      <c r="S49" s="138"/>
      <c r="T49" s="81"/>
      <c r="U49" s="81"/>
      <c r="V49" s="153"/>
      <c r="W49" s="138"/>
      <c r="X49" s="138"/>
      <c r="Y49" s="139"/>
      <c r="Z49" s="138"/>
      <c r="AA49" s="138"/>
      <c r="AB49" s="140"/>
      <c r="AC49" s="138"/>
      <c r="AD49" s="138"/>
      <c r="AE49" s="141">
        <v>1000000</v>
      </c>
      <c r="AF49" s="81"/>
      <c r="AG49" s="116"/>
      <c r="AH49" s="124"/>
    </row>
    <row r="50" spans="1:36" ht="120" customHeight="1">
      <c r="A50" s="31">
        <v>45</v>
      </c>
      <c r="B50" s="166" t="s">
        <v>137</v>
      </c>
      <c r="C50" s="186" t="s">
        <v>142</v>
      </c>
      <c r="D50" s="194" t="s">
        <v>183</v>
      </c>
      <c r="E50" s="186" t="s">
        <v>142</v>
      </c>
      <c r="F50" s="145" t="s">
        <v>184</v>
      </c>
      <c r="G50" s="152">
        <v>1425000</v>
      </c>
      <c r="H50" s="152">
        <v>75000</v>
      </c>
      <c r="I50" s="189"/>
      <c r="J50" s="190"/>
      <c r="K50" s="190"/>
      <c r="L50" s="189"/>
      <c r="M50" s="191"/>
      <c r="N50" s="189"/>
      <c r="O50" s="189"/>
      <c r="P50" s="191"/>
      <c r="Q50" s="114"/>
      <c r="R50" s="114"/>
      <c r="S50" s="138"/>
      <c r="T50" s="81"/>
      <c r="U50" s="81"/>
      <c r="V50" s="153"/>
      <c r="W50" s="138"/>
      <c r="X50" s="138"/>
      <c r="Y50" s="139"/>
      <c r="Z50" s="138"/>
      <c r="AA50" s="138"/>
      <c r="AB50" s="140"/>
      <c r="AC50" s="138"/>
      <c r="AD50" s="138"/>
      <c r="AE50" s="141">
        <v>1500000</v>
      </c>
      <c r="AF50" s="81"/>
      <c r="AG50" s="116"/>
      <c r="AH50" s="124"/>
    </row>
    <row r="51" spans="1:36" ht="120" customHeight="1">
      <c r="A51" s="1">
        <v>46</v>
      </c>
      <c r="B51" s="166" t="s">
        <v>137</v>
      </c>
      <c r="C51" s="186" t="s">
        <v>142</v>
      </c>
      <c r="D51" s="194" t="s">
        <v>185</v>
      </c>
      <c r="E51" s="186" t="s">
        <v>142</v>
      </c>
      <c r="F51" s="145" t="s">
        <v>179</v>
      </c>
      <c r="G51" s="152">
        <v>185240</v>
      </c>
      <c r="H51" s="152">
        <v>9750</v>
      </c>
      <c r="I51" s="189"/>
      <c r="J51" s="190"/>
      <c r="K51" s="190"/>
      <c r="L51" s="189"/>
      <c r="M51" s="191"/>
      <c r="N51" s="189"/>
      <c r="O51" s="189"/>
      <c r="P51" s="191"/>
      <c r="Q51" s="114"/>
      <c r="R51" s="114"/>
      <c r="S51" s="138"/>
      <c r="T51" s="81"/>
      <c r="U51" s="81"/>
      <c r="V51" s="153"/>
      <c r="W51" s="138"/>
      <c r="X51" s="138"/>
      <c r="Y51" s="139"/>
      <c r="Z51" s="138"/>
      <c r="AA51" s="138"/>
      <c r="AB51" s="140"/>
      <c r="AC51" s="138"/>
      <c r="AD51" s="138"/>
      <c r="AE51" s="141">
        <v>194990</v>
      </c>
      <c r="AF51" s="81"/>
      <c r="AG51" s="116"/>
      <c r="AH51" s="124"/>
    </row>
    <row r="52" spans="1:36" ht="120" customHeight="1">
      <c r="A52" s="31">
        <v>47</v>
      </c>
      <c r="B52" s="166" t="s">
        <v>137</v>
      </c>
      <c r="C52" s="186" t="s">
        <v>142</v>
      </c>
      <c r="D52" s="194" t="s">
        <v>186</v>
      </c>
      <c r="E52" s="186" t="s">
        <v>142</v>
      </c>
      <c r="F52" s="145" t="s">
        <v>187</v>
      </c>
      <c r="G52" s="152">
        <v>570000</v>
      </c>
      <c r="H52" s="152">
        <v>30000</v>
      </c>
      <c r="I52" s="189"/>
      <c r="J52" s="190"/>
      <c r="K52" s="190"/>
      <c r="L52" s="189"/>
      <c r="M52" s="191"/>
      <c r="N52" s="189"/>
      <c r="O52" s="189"/>
      <c r="P52" s="191"/>
      <c r="Q52" s="114"/>
      <c r="R52" s="114"/>
      <c r="S52" s="138"/>
      <c r="T52" s="81"/>
      <c r="U52" s="81"/>
      <c r="V52" s="153"/>
      <c r="W52" s="138"/>
      <c r="X52" s="138"/>
      <c r="Y52" s="139"/>
      <c r="Z52" s="138"/>
      <c r="AA52" s="138"/>
      <c r="AB52" s="140"/>
      <c r="AC52" s="138"/>
      <c r="AD52" s="138"/>
      <c r="AE52" s="141">
        <v>600000</v>
      </c>
      <c r="AF52" s="81"/>
      <c r="AG52" s="116"/>
      <c r="AH52" s="124"/>
    </row>
    <row r="53" spans="1:36" ht="42.75" customHeight="1">
      <c r="A53" s="1"/>
      <c r="B53" s="1195" t="s">
        <v>188</v>
      </c>
      <c r="C53" s="1196"/>
      <c r="D53" s="1196"/>
      <c r="E53" s="1196"/>
      <c r="F53" s="1197"/>
      <c r="G53" s="195">
        <v>125308</v>
      </c>
      <c r="H53" s="196"/>
      <c r="I53" s="197"/>
      <c r="J53" s="126"/>
      <c r="K53" s="126"/>
      <c r="L53" s="128"/>
      <c r="M53" s="111">
        <v>125308</v>
      </c>
      <c r="N53" s="126"/>
      <c r="O53" s="128"/>
      <c r="P53" s="155"/>
      <c r="Q53" s="81"/>
      <c r="R53" s="81"/>
      <c r="S53" s="195"/>
      <c r="T53" s="81"/>
      <c r="U53" s="81"/>
      <c r="V53" s="198"/>
      <c r="W53" s="195"/>
      <c r="X53" s="195"/>
      <c r="Y53" s="199"/>
      <c r="Z53" s="195"/>
      <c r="AA53" s="195"/>
      <c r="AB53" s="200"/>
      <c r="AC53" s="195"/>
      <c r="AD53" s="195"/>
      <c r="AE53" s="201"/>
      <c r="AF53" s="81"/>
      <c r="AG53" s="202"/>
      <c r="AH53" s="179"/>
    </row>
    <row r="54" spans="1:36" ht="33.75" customHeight="1">
      <c r="A54" s="1"/>
      <c r="B54" s="1198" t="s">
        <v>49</v>
      </c>
      <c r="C54" s="1198"/>
      <c r="D54" s="1198"/>
      <c r="E54" s="1198"/>
      <c r="F54" s="1198"/>
      <c r="G54" s="203">
        <f>SUM(G6:G53)</f>
        <v>23648506</v>
      </c>
      <c r="H54" s="204">
        <f>SUM(H12:H53)</f>
        <v>4505842</v>
      </c>
      <c r="I54" s="128"/>
      <c r="J54" s="128"/>
      <c r="K54" s="128"/>
      <c r="L54" s="128"/>
      <c r="M54" s="203">
        <f>SUM(M6:M53)</f>
        <v>1930781</v>
      </c>
      <c r="N54" s="126"/>
      <c r="O54" s="128"/>
      <c r="P54" s="205">
        <f>P12+P13+P14+P15+P16</f>
        <v>2503163</v>
      </c>
      <c r="Q54" s="81"/>
      <c r="R54" s="81"/>
      <c r="S54" s="203">
        <f>SUM(S14:S53)</f>
        <v>4517028</v>
      </c>
      <c r="T54" s="81"/>
      <c r="U54" s="81"/>
      <c r="V54" s="206">
        <f>SUM(V26:V53)</f>
        <v>4108386</v>
      </c>
      <c r="W54" s="203"/>
      <c r="X54" s="203"/>
      <c r="Y54" s="207">
        <f>SUM(Y6:Y53)</f>
        <v>5800000</v>
      </c>
      <c r="Z54" s="203"/>
      <c r="AA54" s="203"/>
      <c r="AB54" s="208">
        <f>SUM(AB6:AB53)</f>
        <v>6530219</v>
      </c>
      <c r="AC54" s="203"/>
      <c r="AD54" s="203"/>
      <c r="AE54" s="209">
        <f>SUM(AE6:AE53)</f>
        <v>7094990</v>
      </c>
      <c r="AF54" s="81"/>
      <c r="AG54" s="210"/>
      <c r="AH54" s="179"/>
    </row>
    <row r="55" spans="1:36" ht="45" customHeight="1">
      <c r="A55" s="1199" t="s">
        <v>189</v>
      </c>
      <c r="B55" s="1199"/>
      <c r="C55" s="1199"/>
      <c r="D55" s="1199"/>
      <c r="E55" s="1199"/>
      <c r="F55" s="1199"/>
      <c r="G55" s="1199"/>
      <c r="H55" s="1199"/>
      <c r="I55" s="1199"/>
      <c r="J55" s="1199"/>
      <c r="K55" s="1199"/>
      <c r="L55" s="1199"/>
      <c r="M55" s="1199"/>
      <c r="N55" s="1199"/>
      <c r="O55" s="1199"/>
      <c r="P55" s="1199"/>
      <c r="Q55" s="1199"/>
      <c r="R55" s="1199"/>
      <c r="S55" s="1199"/>
      <c r="T55" s="1199"/>
      <c r="U55" s="1199"/>
      <c r="V55" s="1199"/>
      <c r="W55" s="1199"/>
      <c r="X55" s="1199"/>
      <c r="Y55" s="1199"/>
      <c r="Z55" s="1199"/>
      <c r="AA55" s="1199"/>
      <c r="AB55" s="1199"/>
      <c r="AC55" s="1199"/>
      <c r="AD55" s="1199"/>
      <c r="AE55" s="1199"/>
      <c r="AF55" s="1199"/>
      <c r="AG55" s="1199"/>
      <c r="AH55" s="1199"/>
    </row>
    <row r="56" spans="1:36" ht="69" customHeight="1">
      <c r="A56" s="211">
        <v>1</v>
      </c>
      <c r="B56" s="212" t="s">
        <v>104</v>
      </c>
      <c r="C56" s="213"/>
      <c r="D56" s="213"/>
      <c r="E56" s="213"/>
      <c r="F56" s="212" t="s">
        <v>190</v>
      </c>
      <c r="G56" s="213"/>
      <c r="H56" s="214">
        <v>1783338</v>
      </c>
      <c r="I56" s="213"/>
      <c r="J56" s="213"/>
      <c r="K56" s="213"/>
      <c r="L56" s="213"/>
      <c r="M56" s="215"/>
      <c r="N56" s="213"/>
      <c r="O56" s="213"/>
      <c r="P56" s="216"/>
      <c r="Q56" s="217" t="s">
        <v>54</v>
      </c>
      <c r="R56" s="212" t="s">
        <v>39</v>
      </c>
      <c r="S56" s="218">
        <v>17833.38</v>
      </c>
      <c r="T56" s="212"/>
      <c r="U56" s="212"/>
      <c r="V56" s="218"/>
      <c r="W56" s="214"/>
      <c r="X56" s="214"/>
      <c r="Y56" s="219"/>
      <c r="Z56" s="214"/>
      <c r="AA56" s="214"/>
      <c r="AB56" s="220"/>
      <c r="AC56" s="214"/>
      <c r="AD56" s="214"/>
      <c r="AE56" s="221"/>
      <c r="AF56" s="212" t="s">
        <v>70</v>
      </c>
      <c r="AG56" s="213"/>
      <c r="AH56" s="213"/>
      <c r="AJ56" s="222"/>
    </row>
    <row r="57" spans="1:36" ht="132.75" customHeight="1">
      <c r="A57" s="223">
        <v>2</v>
      </c>
      <c r="B57" s="168" t="s">
        <v>104</v>
      </c>
      <c r="C57" s="224" t="s">
        <v>191</v>
      </c>
      <c r="D57" s="92" t="s">
        <v>192</v>
      </c>
      <c r="E57" s="83" t="s">
        <v>106</v>
      </c>
      <c r="F57" s="168" t="s">
        <v>190</v>
      </c>
      <c r="G57" s="225" t="s">
        <v>40</v>
      </c>
      <c r="H57" s="226">
        <f>V57+P57+M57</f>
        <v>94905</v>
      </c>
      <c r="I57" s="225"/>
      <c r="J57" s="225"/>
      <c r="K57" s="227" t="s">
        <v>54</v>
      </c>
      <c r="L57" s="168" t="s">
        <v>39</v>
      </c>
      <c r="M57" s="228">
        <v>30000</v>
      </c>
      <c r="N57" s="229" t="s">
        <v>37</v>
      </c>
      <c r="O57" s="99" t="s">
        <v>39</v>
      </c>
      <c r="P57" s="230">
        <v>64905</v>
      </c>
      <c r="Q57" s="227" t="s">
        <v>54</v>
      </c>
      <c r="R57" s="168" t="s">
        <v>39</v>
      </c>
      <c r="S57" s="231">
        <v>60000</v>
      </c>
      <c r="T57" s="168"/>
      <c r="U57" s="168"/>
      <c r="V57" s="231"/>
      <c r="W57" s="232" t="s">
        <v>54</v>
      </c>
      <c r="X57" s="232" t="s">
        <v>39</v>
      </c>
      <c r="Y57" s="233">
        <v>100000</v>
      </c>
      <c r="Z57" s="232"/>
      <c r="AA57" s="232"/>
      <c r="AB57" s="234"/>
      <c r="AC57" s="232"/>
      <c r="AD57" s="232"/>
      <c r="AE57" s="235"/>
      <c r="AF57" s="168" t="s">
        <v>70</v>
      </c>
      <c r="AG57" s="225"/>
      <c r="AH57" s="236"/>
      <c r="AJ57" s="222"/>
    </row>
    <row r="58" spans="1:36" ht="129" customHeight="1">
      <c r="A58" s="211">
        <v>3</v>
      </c>
      <c r="B58" s="81" t="s">
        <v>104</v>
      </c>
      <c r="C58" s="81" t="s">
        <v>193</v>
      </c>
      <c r="D58" s="92" t="s">
        <v>194</v>
      </c>
      <c r="E58" s="83" t="s">
        <v>106</v>
      </c>
      <c r="F58" s="81" t="s">
        <v>174</v>
      </c>
      <c r="G58" s="111"/>
      <c r="H58" s="237">
        <v>239010</v>
      </c>
      <c r="I58" s="81"/>
      <c r="J58" s="81"/>
      <c r="K58" s="81"/>
      <c r="L58" s="81"/>
      <c r="M58" s="238"/>
      <c r="N58" s="81" t="s">
        <v>37</v>
      </c>
      <c r="O58" s="81" t="s">
        <v>56</v>
      </c>
      <c r="P58" s="239">
        <v>239010</v>
      </c>
      <c r="Q58" s="81"/>
      <c r="R58" s="81"/>
      <c r="S58" s="240"/>
      <c r="T58" s="81"/>
      <c r="U58" s="81"/>
      <c r="V58" s="240"/>
      <c r="W58" s="241"/>
      <c r="X58" s="241"/>
      <c r="Y58" s="242"/>
      <c r="Z58" s="241"/>
      <c r="AA58" s="241"/>
      <c r="AB58" s="243"/>
      <c r="AC58" s="241"/>
      <c r="AD58" s="241"/>
      <c r="AE58" s="244"/>
      <c r="AF58" s="81" t="s">
        <v>70</v>
      </c>
      <c r="AG58" s="116"/>
      <c r="AH58" s="81"/>
      <c r="AJ58" s="222"/>
    </row>
    <row r="59" spans="1:36" ht="123.75" customHeight="1">
      <c r="A59" s="223">
        <v>4</v>
      </c>
      <c r="B59" s="81" t="s">
        <v>104</v>
      </c>
      <c r="C59" s="81" t="s">
        <v>193</v>
      </c>
      <c r="D59" s="92" t="s">
        <v>195</v>
      </c>
      <c r="E59" s="83" t="s">
        <v>106</v>
      </c>
      <c r="F59" s="81" t="s">
        <v>184</v>
      </c>
      <c r="G59" s="111"/>
      <c r="H59" s="245">
        <v>630123</v>
      </c>
      <c r="I59" s="126"/>
      <c r="J59" s="126"/>
      <c r="K59" s="126"/>
      <c r="L59" s="126"/>
      <c r="M59" s="246"/>
      <c r="N59" s="81" t="s">
        <v>54</v>
      </c>
      <c r="O59" s="81" t="s">
        <v>44</v>
      </c>
      <c r="P59" s="239">
        <v>630123</v>
      </c>
      <c r="Q59" s="81"/>
      <c r="R59" s="81"/>
      <c r="S59" s="240"/>
      <c r="T59" s="81"/>
      <c r="U59" s="81"/>
      <c r="V59" s="240"/>
      <c r="W59" s="241"/>
      <c r="X59" s="241"/>
      <c r="Y59" s="242"/>
      <c r="Z59" s="241"/>
      <c r="AA59" s="241"/>
      <c r="AB59" s="243"/>
      <c r="AC59" s="241"/>
      <c r="AD59" s="241"/>
      <c r="AE59" s="244"/>
      <c r="AF59" s="81" t="s">
        <v>70</v>
      </c>
      <c r="AG59" s="116"/>
      <c r="AH59" s="81"/>
      <c r="AJ59" s="222"/>
    </row>
    <row r="60" spans="1:36" ht="138" customHeight="1">
      <c r="A60" s="211">
        <v>5</v>
      </c>
      <c r="B60" s="81" t="s">
        <v>104</v>
      </c>
      <c r="C60" s="81" t="s">
        <v>196</v>
      </c>
      <c r="D60" s="92" t="s">
        <v>197</v>
      </c>
      <c r="E60" s="83" t="s">
        <v>106</v>
      </c>
      <c r="F60" s="81" t="s">
        <v>119</v>
      </c>
      <c r="G60" s="111"/>
      <c r="H60" s="247">
        <v>859141</v>
      </c>
      <c r="I60" s="81"/>
      <c r="J60" s="81"/>
      <c r="K60" s="81"/>
      <c r="L60" s="81"/>
      <c r="M60" s="238"/>
      <c r="N60" s="81" t="s">
        <v>37</v>
      </c>
      <c r="O60" s="81" t="s">
        <v>44</v>
      </c>
      <c r="P60" s="239">
        <v>859141</v>
      </c>
      <c r="Q60" s="81"/>
      <c r="R60" s="81"/>
      <c r="S60" s="240"/>
      <c r="T60" s="81"/>
      <c r="U60" s="81"/>
      <c r="V60" s="240"/>
      <c r="W60" s="241"/>
      <c r="X60" s="241"/>
      <c r="Y60" s="242"/>
      <c r="Z60" s="241"/>
      <c r="AA60" s="241"/>
      <c r="AB60" s="243"/>
      <c r="AC60" s="241"/>
      <c r="AD60" s="241"/>
      <c r="AE60" s="244"/>
      <c r="AF60" s="81" t="s">
        <v>70</v>
      </c>
      <c r="AG60" s="81"/>
      <c r="AH60" s="81"/>
      <c r="AJ60" s="222"/>
    </row>
    <row r="61" spans="1:36" ht="80.25" customHeight="1">
      <c r="A61" s="223">
        <v>6</v>
      </c>
      <c r="B61" s="168" t="s">
        <v>104</v>
      </c>
      <c r="C61" s="168" t="s">
        <v>198</v>
      </c>
      <c r="D61" s="92" t="s">
        <v>199</v>
      </c>
      <c r="E61" s="83" t="s">
        <v>200</v>
      </c>
      <c r="F61" s="168" t="s">
        <v>190</v>
      </c>
      <c r="G61" s="225"/>
      <c r="H61" s="226">
        <v>2402</v>
      </c>
      <c r="I61" s="225"/>
      <c r="J61" s="225"/>
      <c r="K61" s="99">
        <v>42054</v>
      </c>
      <c r="L61" s="99">
        <v>42060</v>
      </c>
      <c r="M61" s="228">
        <v>2402</v>
      </c>
      <c r="N61" s="225"/>
      <c r="O61" s="225"/>
      <c r="P61" s="248"/>
      <c r="Q61" s="225"/>
      <c r="R61" s="225"/>
      <c r="S61" s="249"/>
      <c r="T61" s="225"/>
      <c r="U61" s="225"/>
      <c r="V61" s="249"/>
      <c r="W61" s="250"/>
      <c r="X61" s="250"/>
      <c r="Y61" s="251"/>
      <c r="Z61" s="250"/>
      <c r="AA61" s="250"/>
      <c r="AB61" s="252"/>
      <c r="AC61" s="250"/>
      <c r="AD61" s="250"/>
      <c r="AE61" s="253"/>
      <c r="AF61" s="168" t="s">
        <v>70</v>
      </c>
      <c r="AG61" s="225"/>
      <c r="AH61" s="225"/>
      <c r="AJ61" s="222"/>
    </row>
    <row r="62" spans="1:36" ht="144" customHeight="1">
      <c r="A62" s="211">
        <v>7</v>
      </c>
      <c r="B62" s="168" t="s">
        <v>93</v>
      </c>
      <c r="C62" s="168" t="s">
        <v>65</v>
      </c>
      <c r="D62" s="254" t="s">
        <v>201</v>
      </c>
      <c r="E62" s="83" t="s">
        <v>95</v>
      </c>
      <c r="F62" s="168" t="s">
        <v>190</v>
      </c>
      <c r="G62" s="225"/>
      <c r="H62" s="226">
        <v>50841</v>
      </c>
      <c r="I62" s="225"/>
      <c r="J62" s="225"/>
      <c r="K62" s="223" t="s">
        <v>47</v>
      </c>
      <c r="L62" s="223" t="s">
        <v>39</v>
      </c>
      <c r="M62" s="228">
        <v>15741</v>
      </c>
      <c r="N62" s="255">
        <v>42447</v>
      </c>
      <c r="O62" s="255">
        <v>42729</v>
      </c>
      <c r="P62" s="256">
        <v>15100</v>
      </c>
      <c r="Q62" s="227" t="s">
        <v>47</v>
      </c>
      <c r="R62" s="227" t="s">
        <v>39</v>
      </c>
      <c r="S62" s="231">
        <v>20000</v>
      </c>
      <c r="T62" s="227"/>
      <c r="U62" s="227"/>
      <c r="V62" s="231"/>
      <c r="W62" s="232"/>
      <c r="X62" s="232"/>
      <c r="Y62" s="233"/>
      <c r="Z62" s="232"/>
      <c r="AA62" s="232"/>
      <c r="AB62" s="234"/>
      <c r="AC62" s="232"/>
      <c r="AD62" s="232"/>
      <c r="AE62" s="235"/>
      <c r="AF62" s="168" t="s">
        <v>70</v>
      </c>
      <c r="AG62" s="257"/>
      <c r="AH62" s="236"/>
      <c r="AJ62" s="222"/>
    </row>
    <row r="63" spans="1:36" ht="110.25" customHeight="1">
      <c r="A63" s="223">
        <v>8</v>
      </c>
      <c r="B63" s="168" t="s">
        <v>93</v>
      </c>
      <c r="C63" s="168" t="s">
        <v>65</v>
      </c>
      <c r="D63" s="258" t="s">
        <v>202</v>
      </c>
      <c r="E63" s="83" t="s">
        <v>95</v>
      </c>
      <c r="F63" s="168" t="s">
        <v>190</v>
      </c>
      <c r="G63" s="225"/>
      <c r="H63" s="226">
        <v>2500</v>
      </c>
      <c r="I63" s="225"/>
      <c r="J63" s="225"/>
      <c r="K63" s="227"/>
      <c r="L63" s="227"/>
      <c r="M63" s="259"/>
      <c r="N63" s="260" t="s">
        <v>54</v>
      </c>
      <c r="O63" s="260" t="s">
        <v>56</v>
      </c>
      <c r="P63" s="261">
        <v>2500</v>
      </c>
      <c r="Q63" s="227"/>
      <c r="R63" s="227"/>
      <c r="S63" s="262"/>
      <c r="T63" s="227"/>
      <c r="U63" s="227"/>
      <c r="V63" s="262"/>
      <c r="W63" s="263"/>
      <c r="X63" s="263"/>
      <c r="Y63" s="264"/>
      <c r="Z63" s="263"/>
      <c r="AA63" s="263"/>
      <c r="AB63" s="265"/>
      <c r="AC63" s="263"/>
      <c r="AD63" s="263"/>
      <c r="AE63" s="266"/>
      <c r="AF63" s="168" t="s">
        <v>70</v>
      </c>
      <c r="AG63" s="225"/>
      <c r="AH63" s="225"/>
      <c r="AJ63" s="222"/>
    </row>
    <row r="64" spans="1:36" ht="168" customHeight="1">
      <c r="A64" s="211">
        <v>9</v>
      </c>
      <c r="B64" s="59" t="s">
        <v>76</v>
      </c>
      <c r="C64" s="59" t="s">
        <v>77</v>
      </c>
      <c r="D64" s="267" t="s">
        <v>203</v>
      </c>
      <c r="E64" s="268" t="s">
        <v>79</v>
      </c>
      <c r="F64" s="168" t="s">
        <v>190</v>
      </c>
      <c r="G64" s="225"/>
      <c r="H64" s="269">
        <v>3443</v>
      </c>
      <c r="I64" s="270"/>
      <c r="J64" s="270"/>
      <c r="K64" s="271"/>
      <c r="L64" s="271"/>
      <c r="M64" s="272"/>
      <c r="N64" s="260">
        <v>42433</v>
      </c>
      <c r="O64" s="260">
        <v>42448</v>
      </c>
      <c r="P64" s="261">
        <v>3443</v>
      </c>
      <c r="Q64" s="271"/>
      <c r="R64" s="271"/>
      <c r="S64" s="273"/>
      <c r="T64" s="271"/>
      <c r="U64" s="271"/>
      <c r="V64" s="273"/>
      <c r="W64" s="274"/>
      <c r="X64" s="274"/>
      <c r="Y64" s="275"/>
      <c r="Z64" s="274"/>
      <c r="AA64" s="274"/>
      <c r="AB64" s="276"/>
      <c r="AC64" s="274"/>
      <c r="AD64" s="274"/>
      <c r="AE64" s="277"/>
      <c r="AF64" s="168" t="s">
        <v>70</v>
      </c>
      <c r="AG64" s="270"/>
      <c r="AH64" s="270"/>
      <c r="AJ64" s="222"/>
    </row>
    <row r="65" spans="1:36" ht="138" customHeight="1">
      <c r="A65" s="223">
        <v>10</v>
      </c>
      <c r="B65" s="168" t="s">
        <v>93</v>
      </c>
      <c r="C65" s="168" t="s">
        <v>65</v>
      </c>
      <c r="D65" s="278" t="s">
        <v>204</v>
      </c>
      <c r="E65" s="83" t="s">
        <v>95</v>
      </c>
      <c r="F65" s="168" t="s">
        <v>190</v>
      </c>
      <c r="G65" s="225"/>
      <c r="H65" s="269">
        <v>42.37</v>
      </c>
      <c r="I65" s="225"/>
      <c r="J65" s="225"/>
      <c r="K65" s="227"/>
      <c r="L65" s="227"/>
      <c r="M65" s="259"/>
      <c r="N65" s="260">
        <v>42433</v>
      </c>
      <c r="O65" s="260">
        <v>42071</v>
      </c>
      <c r="P65" s="261">
        <v>42.37</v>
      </c>
      <c r="Q65" s="227"/>
      <c r="R65" s="227"/>
      <c r="S65" s="262"/>
      <c r="T65" s="227"/>
      <c r="U65" s="227"/>
      <c r="V65" s="262"/>
      <c r="W65" s="263"/>
      <c r="X65" s="263"/>
      <c r="Y65" s="264"/>
      <c r="Z65" s="263"/>
      <c r="AA65" s="263"/>
      <c r="AB65" s="265"/>
      <c r="AC65" s="263"/>
      <c r="AD65" s="263"/>
      <c r="AE65" s="266"/>
      <c r="AF65" s="168" t="s">
        <v>70</v>
      </c>
      <c r="AG65" s="225"/>
      <c r="AH65" s="225"/>
      <c r="AJ65" s="222"/>
    </row>
    <row r="66" spans="1:36" ht="210.75" customHeight="1">
      <c r="A66" s="211">
        <v>11</v>
      </c>
      <c r="B66" s="59" t="s">
        <v>76</v>
      </c>
      <c r="C66" s="59" t="s">
        <v>77</v>
      </c>
      <c r="D66" s="267" t="s">
        <v>205</v>
      </c>
      <c r="E66" s="268" t="s">
        <v>79</v>
      </c>
      <c r="F66" s="168" t="s">
        <v>190</v>
      </c>
      <c r="G66" s="225"/>
      <c r="H66" s="269">
        <v>1500</v>
      </c>
      <c r="I66" s="225"/>
      <c r="J66" s="225"/>
      <c r="K66" s="227"/>
      <c r="L66" s="227"/>
      <c r="M66" s="259"/>
      <c r="N66" s="260">
        <v>42429</v>
      </c>
      <c r="O66" s="260">
        <v>42444</v>
      </c>
      <c r="P66" s="261">
        <v>1500</v>
      </c>
      <c r="Q66" s="227"/>
      <c r="R66" s="227"/>
      <c r="S66" s="262"/>
      <c r="T66" s="227"/>
      <c r="U66" s="227"/>
      <c r="V66" s="262"/>
      <c r="W66" s="263"/>
      <c r="X66" s="263"/>
      <c r="Y66" s="264"/>
      <c r="Z66" s="263"/>
      <c r="AA66" s="263"/>
      <c r="AB66" s="265"/>
      <c r="AC66" s="263"/>
      <c r="AD66" s="263"/>
      <c r="AE66" s="266"/>
      <c r="AF66" s="168" t="s">
        <v>70</v>
      </c>
      <c r="AG66" s="225"/>
      <c r="AH66" s="225"/>
      <c r="AJ66" s="222"/>
    </row>
    <row r="67" spans="1:36" ht="105" customHeight="1">
      <c r="A67" s="223">
        <v>12</v>
      </c>
      <c r="B67" s="168"/>
      <c r="C67" s="168"/>
      <c r="D67" s="279" t="s">
        <v>206</v>
      </c>
      <c r="E67" s="83"/>
      <c r="F67" s="168" t="s">
        <v>190</v>
      </c>
      <c r="G67" s="225"/>
      <c r="H67" s="269">
        <v>5380</v>
      </c>
      <c r="I67" s="270"/>
      <c r="J67" s="270"/>
      <c r="K67" s="271"/>
      <c r="L67" s="271"/>
      <c r="M67" s="272"/>
      <c r="N67" s="260">
        <v>42446</v>
      </c>
      <c r="O67" s="260">
        <v>42598</v>
      </c>
      <c r="P67" s="261">
        <v>5380</v>
      </c>
      <c r="Q67" s="227"/>
      <c r="R67" s="227"/>
      <c r="S67" s="262"/>
      <c r="T67" s="227"/>
      <c r="U67" s="227"/>
      <c r="V67" s="262"/>
      <c r="W67" s="263"/>
      <c r="X67" s="263"/>
      <c r="Y67" s="264"/>
      <c r="Z67" s="263"/>
      <c r="AA67" s="263"/>
      <c r="AB67" s="265"/>
      <c r="AC67" s="263"/>
      <c r="AD67" s="263"/>
      <c r="AE67" s="266"/>
      <c r="AF67" s="168"/>
      <c r="AG67" s="225"/>
      <c r="AH67" s="225"/>
      <c r="AJ67" s="222"/>
    </row>
    <row r="68" spans="1:36" ht="107.25" customHeight="1">
      <c r="A68" s="211">
        <v>13</v>
      </c>
      <c r="B68" s="81" t="s">
        <v>93</v>
      </c>
      <c r="C68" s="116" t="s">
        <v>65</v>
      </c>
      <c r="D68" s="267" t="s">
        <v>207</v>
      </c>
      <c r="E68" s="83" t="s">
        <v>95</v>
      </c>
      <c r="F68" s="81" t="s">
        <v>190</v>
      </c>
      <c r="G68" s="280"/>
      <c r="H68" s="281">
        <v>56400</v>
      </c>
      <c r="I68" s="282"/>
      <c r="J68" s="282"/>
      <c r="K68" s="283"/>
      <c r="L68" s="283"/>
      <c r="M68" s="272"/>
      <c r="N68" s="260">
        <v>42517</v>
      </c>
      <c r="O68" s="260">
        <v>42577</v>
      </c>
      <c r="P68" s="261">
        <v>56400</v>
      </c>
      <c r="Q68" s="227"/>
      <c r="R68" s="227"/>
      <c r="S68" s="262"/>
      <c r="T68" s="227"/>
      <c r="U68" s="227"/>
      <c r="V68" s="262"/>
      <c r="W68" s="263"/>
      <c r="X68" s="263"/>
      <c r="Y68" s="264"/>
      <c r="Z68" s="263"/>
      <c r="AA68" s="263"/>
      <c r="AB68" s="265"/>
      <c r="AC68" s="263"/>
      <c r="AD68" s="263"/>
      <c r="AE68" s="266"/>
      <c r="AF68" s="168"/>
      <c r="AG68" s="225"/>
      <c r="AH68" s="257"/>
      <c r="AJ68" s="222"/>
    </row>
    <row r="69" spans="1:36" ht="111.75" customHeight="1">
      <c r="A69" s="223">
        <v>14</v>
      </c>
      <c r="B69" s="168" t="s">
        <v>100</v>
      </c>
      <c r="C69" s="168" t="s">
        <v>107</v>
      </c>
      <c r="D69" s="254" t="s">
        <v>208</v>
      </c>
      <c r="E69" s="83" t="s">
        <v>109</v>
      </c>
      <c r="F69" s="168" t="s">
        <v>190</v>
      </c>
      <c r="G69" s="225"/>
      <c r="H69" s="284">
        <f>M69+P69+V69</f>
        <v>29158</v>
      </c>
      <c r="I69" s="225"/>
      <c r="J69" s="225"/>
      <c r="K69" s="227" t="s">
        <v>43</v>
      </c>
      <c r="L69" s="227" t="s">
        <v>39</v>
      </c>
      <c r="M69" s="259">
        <v>14761</v>
      </c>
      <c r="N69" s="260" t="s">
        <v>37</v>
      </c>
      <c r="O69" s="260" t="s">
        <v>39</v>
      </c>
      <c r="P69" s="261">
        <v>14397</v>
      </c>
      <c r="Q69" s="223" t="s">
        <v>43</v>
      </c>
      <c r="R69" s="223" t="s">
        <v>39</v>
      </c>
      <c r="S69" s="285">
        <v>18000</v>
      </c>
      <c r="T69" s="223"/>
      <c r="U69" s="223"/>
      <c r="V69" s="285"/>
      <c r="W69" s="286" t="s">
        <v>43</v>
      </c>
      <c r="X69" s="286" t="s">
        <v>39</v>
      </c>
      <c r="Y69" s="287">
        <v>18000</v>
      </c>
      <c r="Z69" s="286"/>
      <c r="AA69" s="286"/>
      <c r="AB69" s="288"/>
      <c r="AC69" s="286"/>
      <c r="AD69" s="286"/>
      <c r="AE69" s="289"/>
      <c r="AF69" s="168" t="s">
        <v>70</v>
      </c>
      <c r="AG69" s="225"/>
      <c r="AH69" s="236"/>
      <c r="AJ69" s="222"/>
    </row>
    <row r="70" spans="1:36" ht="110.25" customHeight="1">
      <c r="A70" s="211">
        <v>15</v>
      </c>
      <c r="B70" s="33" t="s">
        <v>71</v>
      </c>
      <c r="C70" s="33" t="s">
        <v>72</v>
      </c>
      <c r="D70" s="290" t="s">
        <v>209</v>
      </c>
      <c r="E70" s="48" t="s">
        <v>74</v>
      </c>
      <c r="F70" s="168" t="s">
        <v>190</v>
      </c>
      <c r="G70" s="225"/>
      <c r="H70" s="284">
        <v>13999</v>
      </c>
      <c r="I70" s="225"/>
      <c r="J70" s="225"/>
      <c r="K70" s="227"/>
      <c r="L70" s="227"/>
      <c r="M70" s="259"/>
      <c r="N70" s="260" t="s">
        <v>210</v>
      </c>
      <c r="O70" s="260">
        <v>42695</v>
      </c>
      <c r="P70" s="261">
        <v>13999</v>
      </c>
      <c r="Q70" s="227"/>
      <c r="R70" s="227"/>
      <c r="S70" s="285"/>
      <c r="T70" s="227"/>
      <c r="U70" s="227"/>
      <c r="V70" s="285"/>
      <c r="W70" s="286"/>
      <c r="X70" s="286"/>
      <c r="Y70" s="287"/>
      <c r="Z70" s="286"/>
      <c r="AA70" s="286"/>
      <c r="AB70" s="288"/>
      <c r="AC70" s="286"/>
      <c r="AD70" s="286"/>
      <c r="AE70" s="289"/>
      <c r="AF70" s="168"/>
      <c r="AG70" s="225"/>
      <c r="AH70" s="236"/>
      <c r="AJ70" s="222"/>
    </row>
    <row r="71" spans="1:36" ht="138" customHeight="1">
      <c r="A71" s="223">
        <v>16</v>
      </c>
      <c r="B71" s="81" t="s">
        <v>88</v>
      </c>
      <c r="C71" s="81" t="s">
        <v>89</v>
      </c>
      <c r="D71" s="291" t="s">
        <v>211</v>
      </c>
      <c r="E71" s="83" t="s">
        <v>212</v>
      </c>
      <c r="F71" s="168" t="s">
        <v>190</v>
      </c>
      <c r="G71" s="225"/>
      <c r="H71" s="284">
        <v>32733</v>
      </c>
      <c r="I71" s="225"/>
      <c r="J71" s="225"/>
      <c r="K71" s="227"/>
      <c r="L71" s="227"/>
      <c r="M71" s="259"/>
      <c r="N71" s="260" t="s">
        <v>213</v>
      </c>
      <c r="O71" s="260">
        <v>42499</v>
      </c>
      <c r="P71" s="261">
        <v>32733</v>
      </c>
      <c r="Q71" s="227"/>
      <c r="R71" s="227"/>
      <c r="S71" s="285"/>
      <c r="T71" s="227"/>
      <c r="U71" s="227"/>
      <c r="V71" s="285"/>
      <c r="W71" s="286"/>
      <c r="X71" s="286"/>
      <c r="Y71" s="287"/>
      <c r="Z71" s="286"/>
      <c r="AA71" s="286"/>
      <c r="AB71" s="288"/>
      <c r="AC71" s="286"/>
      <c r="AD71" s="286"/>
      <c r="AE71" s="289"/>
      <c r="AF71" s="168"/>
      <c r="AG71" s="225"/>
      <c r="AH71" s="236"/>
      <c r="AJ71" s="222"/>
    </row>
    <row r="72" spans="1:36" ht="120.75" customHeight="1">
      <c r="A72" s="211">
        <v>17</v>
      </c>
      <c r="B72" s="81" t="s">
        <v>104</v>
      </c>
      <c r="C72" s="81" t="s">
        <v>193</v>
      </c>
      <c r="D72" s="292" t="s">
        <v>214</v>
      </c>
      <c r="E72" s="83" t="s">
        <v>106</v>
      </c>
      <c r="F72" s="168" t="s">
        <v>190</v>
      </c>
      <c r="G72" s="225"/>
      <c r="H72" s="284">
        <v>28461</v>
      </c>
      <c r="I72" s="225"/>
      <c r="J72" s="225"/>
      <c r="K72" s="227"/>
      <c r="L72" s="227"/>
      <c r="M72" s="259"/>
      <c r="N72" s="260">
        <v>42452</v>
      </c>
      <c r="O72" s="260">
        <v>42602</v>
      </c>
      <c r="P72" s="261">
        <v>28461</v>
      </c>
      <c r="Q72" s="227"/>
      <c r="R72" s="227"/>
      <c r="S72" s="285"/>
      <c r="T72" s="227"/>
      <c r="U72" s="227"/>
      <c r="V72" s="285"/>
      <c r="W72" s="286"/>
      <c r="X72" s="286"/>
      <c r="Y72" s="287"/>
      <c r="Z72" s="286"/>
      <c r="AA72" s="286"/>
      <c r="AB72" s="288"/>
      <c r="AC72" s="286"/>
      <c r="AD72" s="286"/>
      <c r="AE72" s="289"/>
      <c r="AF72" s="168"/>
      <c r="AG72" s="225"/>
      <c r="AH72" s="236"/>
      <c r="AJ72" s="222"/>
    </row>
    <row r="73" spans="1:36" ht="172.5" customHeight="1">
      <c r="A73" s="223">
        <v>18</v>
      </c>
      <c r="B73" s="81" t="s">
        <v>88</v>
      </c>
      <c r="C73" s="81" t="s">
        <v>89</v>
      </c>
      <c r="D73" s="293" t="s">
        <v>98</v>
      </c>
      <c r="E73" s="83" t="s">
        <v>91</v>
      </c>
      <c r="F73" s="168" t="s">
        <v>190</v>
      </c>
      <c r="G73" s="225"/>
      <c r="H73" s="284">
        <v>23825</v>
      </c>
      <c r="I73" s="225"/>
      <c r="J73" s="225"/>
      <c r="K73" s="227"/>
      <c r="L73" s="227"/>
      <c r="M73" s="259"/>
      <c r="N73" s="260">
        <v>42454</v>
      </c>
      <c r="O73" s="260"/>
      <c r="P73" s="261">
        <v>23825</v>
      </c>
      <c r="Q73" s="227"/>
      <c r="R73" s="227"/>
      <c r="S73" s="285"/>
      <c r="T73" s="227"/>
      <c r="U73" s="227"/>
      <c r="V73" s="285"/>
      <c r="W73" s="286"/>
      <c r="X73" s="286"/>
      <c r="Y73" s="287"/>
      <c r="Z73" s="286"/>
      <c r="AA73" s="286"/>
      <c r="AB73" s="288"/>
      <c r="AC73" s="286"/>
      <c r="AD73" s="286"/>
      <c r="AE73" s="289"/>
      <c r="AF73" s="168"/>
      <c r="AG73" s="225"/>
      <c r="AH73" s="236"/>
      <c r="AJ73" s="222"/>
    </row>
    <row r="74" spans="1:36" ht="111.75" customHeight="1">
      <c r="A74" s="211">
        <v>19</v>
      </c>
      <c r="B74" s="81" t="s">
        <v>93</v>
      </c>
      <c r="C74" s="116" t="s">
        <v>65</v>
      </c>
      <c r="D74" s="293" t="s">
        <v>94</v>
      </c>
      <c r="E74" s="83" t="s">
        <v>95</v>
      </c>
      <c r="F74" s="81" t="s">
        <v>96</v>
      </c>
      <c r="G74" s="225"/>
      <c r="H74" s="284">
        <v>24954</v>
      </c>
      <c r="I74" s="225"/>
      <c r="J74" s="225"/>
      <c r="K74" s="227"/>
      <c r="L74" s="227"/>
      <c r="M74" s="259"/>
      <c r="N74" s="260">
        <v>42460</v>
      </c>
      <c r="O74" s="260">
        <v>42624</v>
      </c>
      <c r="P74" s="261">
        <v>24954</v>
      </c>
      <c r="Q74" s="227"/>
      <c r="R74" s="227"/>
      <c r="S74" s="285"/>
      <c r="T74" s="227"/>
      <c r="U74" s="227"/>
      <c r="V74" s="285"/>
      <c r="W74" s="286"/>
      <c r="X74" s="286"/>
      <c r="Y74" s="287"/>
      <c r="Z74" s="286"/>
      <c r="AA74" s="286"/>
      <c r="AB74" s="288"/>
      <c r="AC74" s="286"/>
      <c r="AD74" s="286"/>
      <c r="AE74" s="289"/>
      <c r="AF74" s="168"/>
      <c r="AG74" s="225"/>
      <c r="AH74" s="236"/>
      <c r="AJ74" s="222"/>
    </row>
    <row r="75" spans="1:36" ht="111.75" customHeight="1">
      <c r="A75" s="223">
        <v>20</v>
      </c>
      <c r="B75" s="81" t="s">
        <v>100</v>
      </c>
      <c r="C75" s="81" t="s">
        <v>72</v>
      </c>
      <c r="D75" s="293" t="s">
        <v>101</v>
      </c>
      <c r="E75" s="83" t="s">
        <v>102</v>
      </c>
      <c r="F75" s="81" t="s">
        <v>92</v>
      </c>
      <c r="G75" s="225"/>
      <c r="H75" s="284">
        <v>25000</v>
      </c>
      <c r="I75" s="225"/>
      <c r="J75" s="225"/>
      <c r="K75" s="227"/>
      <c r="L75" s="227"/>
      <c r="M75" s="259"/>
      <c r="N75" s="260">
        <v>43268</v>
      </c>
      <c r="O75" s="260"/>
      <c r="P75" s="261">
        <v>25000</v>
      </c>
      <c r="Q75" s="227"/>
      <c r="R75" s="227"/>
      <c r="S75" s="285"/>
      <c r="T75" s="227"/>
      <c r="U75" s="227"/>
      <c r="V75" s="285"/>
      <c r="W75" s="286"/>
      <c r="X75" s="286"/>
      <c r="Y75" s="287"/>
      <c r="Z75" s="286"/>
      <c r="AA75" s="286"/>
      <c r="AB75" s="288"/>
      <c r="AC75" s="286"/>
      <c r="AD75" s="286"/>
      <c r="AE75" s="289"/>
      <c r="AF75" s="168"/>
      <c r="AG75" s="225"/>
      <c r="AH75" s="236"/>
      <c r="AJ75" s="222"/>
    </row>
    <row r="76" spans="1:36" ht="111.75" customHeight="1">
      <c r="A76" s="211">
        <v>21</v>
      </c>
      <c r="B76" s="81" t="s">
        <v>100</v>
      </c>
      <c r="C76" s="81" t="s">
        <v>107</v>
      </c>
      <c r="D76" s="293" t="s">
        <v>108</v>
      </c>
      <c r="E76" s="83" t="s">
        <v>109</v>
      </c>
      <c r="F76" s="81" t="s">
        <v>92</v>
      </c>
      <c r="G76" s="225"/>
      <c r="H76" s="284">
        <v>12438</v>
      </c>
      <c r="I76" s="225"/>
      <c r="J76" s="225"/>
      <c r="K76" s="227"/>
      <c r="L76" s="227"/>
      <c r="M76" s="259"/>
      <c r="N76" s="260">
        <v>42522</v>
      </c>
      <c r="O76" s="260"/>
      <c r="P76" s="261">
        <v>12438</v>
      </c>
      <c r="Q76" s="227"/>
      <c r="R76" s="227"/>
      <c r="S76" s="285"/>
      <c r="T76" s="227"/>
      <c r="U76" s="227"/>
      <c r="V76" s="285"/>
      <c r="W76" s="286"/>
      <c r="X76" s="286"/>
      <c r="Y76" s="287"/>
      <c r="Z76" s="286"/>
      <c r="AA76" s="286"/>
      <c r="AB76" s="288"/>
      <c r="AC76" s="286"/>
      <c r="AD76" s="286"/>
      <c r="AE76" s="289"/>
      <c r="AF76" s="168"/>
      <c r="AG76" s="225"/>
      <c r="AH76" s="236"/>
      <c r="AJ76" s="222"/>
    </row>
    <row r="77" spans="1:36" ht="97.5" customHeight="1">
      <c r="A77" s="223">
        <v>22</v>
      </c>
      <c r="B77" s="81" t="s">
        <v>93</v>
      </c>
      <c r="C77" s="116" t="s">
        <v>65</v>
      </c>
      <c r="D77" s="92" t="s">
        <v>94</v>
      </c>
      <c r="E77" s="83" t="s">
        <v>95</v>
      </c>
      <c r="F77" s="81" t="s">
        <v>96</v>
      </c>
      <c r="G77" s="225"/>
      <c r="H77" s="284">
        <v>20196</v>
      </c>
      <c r="I77" s="225"/>
      <c r="J77" s="225"/>
      <c r="K77" s="227"/>
      <c r="L77" s="227"/>
      <c r="M77" s="259"/>
      <c r="N77" s="260">
        <v>42460</v>
      </c>
      <c r="O77" s="260">
        <v>42624</v>
      </c>
      <c r="P77" s="261">
        <v>20196</v>
      </c>
      <c r="Q77" s="227"/>
      <c r="R77" s="227"/>
      <c r="S77" s="285"/>
      <c r="T77" s="227"/>
      <c r="U77" s="227"/>
      <c r="V77" s="285"/>
      <c r="W77" s="286"/>
      <c r="X77" s="286"/>
      <c r="Y77" s="287"/>
      <c r="Z77" s="286"/>
      <c r="AA77" s="286"/>
      <c r="AB77" s="288"/>
      <c r="AC77" s="286"/>
      <c r="AD77" s="286"/>
      <c r="AE77" s="289"/>
      <c r="AF77" s="168"/>
      <c r="AG77" s="225"/>
      <c r="AH77" s="236"/>
      <c r="AJ77" s="222"/>
    </row>
    <row r="78" spans="1:36" ht="170.25" customHeight="1">
      <c r="A78" s="211">
        <v>23</v>
      </c>
      <c r="B78" s="81" t="s">
        <v>88</v>
      </c>
      <c r="C78" s="81" t="s">
        <v>89</v>
      </c>
      <c r="D78" s="294" t="s">
        <v>215</v>
      </c>
      <c r="E78" s="83" t="s">
        <v>212</v>
      </c>
      <c r="F78" s="168" t="s">
        <v>190</v>
      </c>
      <c r="G78" s="225"/>
      <c r="H78" s="284">
        <v>1864</v>
      </c>
      <c r="I78" s="225"/>
      <c r="J78" s="225"/>
      <c r="K78" s="227"/>
      <c r="L78" s="227"/>
      <c r="M78" s="259"/>
      <c r="N78" s="260">
        <v>42524</v>
      </c>
      <c r="O78" s="260">
        <v>42544</v>
      </c>
      <c r="P78" s="261">
        <v>1864</v>
      </c>
      <c r="Q78" s="227"/>
      <c r="R78" s="227"/>
      <c r="S78" s="285"/>
      <c r="T78" s="227"/>
      <c r="U78" s="227"/>
      <c r="V78" s="285"/>
      <c r="W78" s="286"/>
      <c r="X78" s="286"/>
      <c r="Y78" s="287"/>
      <c r="Z78" s="286"/>
      <c r="AA78" s="286"/>
      <c r="AB78" s="288"/>
      <c r="AC78" s="286"/>
      <c r="AD78" s="286"/>
      <c r="AE78" s="289"/>
      <c r="AF78" s="168"/>
      <c r="AG78" s="225"/>
      <c r="AH78" s="236"/>
      <c r="AJ78" s="222"/>
    </row>
    <row r="79" spans="1:36" ht="157.5" customHeight="1">
      <c r="A79" s="223">
        <v>24</v>
      </c>
      <c r="B79" s="81" t="s">
        <v>88</v>
      </c>
      <c r="C79" s="81" t="s">
        <v>89</v>
      </c>
      <c r="D79" s="295" t="s">
        <v>216</v>
      </c>
      <c r="E79" s="83" t="s">
        <v>212</v>
      </c>
      <c r="F79" s="168" t="s">
        <v>190</v>
      </c>
      <c r="G79" s="225"/>
      <c r="H79" s="284">
        <v>57602</v>
      </c>
      <c r="I79" s="225"/>
      <c r="J79" s="225"/>
      <c r="K79" s="227"/>
      <c r="L79" s="227"/>
      <c r="M79" s="259"/>
      <c r="N79" s="260">
        <v>42590</v>
      </c>
      <c r="O79" s="260">
        <v>42635</v>
      </c>
      <c r="P79" s="261">
        <v>57602</v>
      </c>
      <c r="Q79" s="227"/>
      <c r="R79" s="227"/>
      <c r="S79" s="285"/>
      <c r="T79" s="227"/>
      <c r="U79" s="227"/>
      <c r="V79" s="285"/>
      <c r="W79" s="286"/>
      <c r="X79" s="286"/>
      <c r="Y79" s="287"/>
      <c r="Z79" s="286"/>
      <c r="AA79" s="286"/>
      <c r="AB79" s="288"/>
      <c r="AC79" s="286"/>
      <c r="AD79" s="286"/>
      <c r="AE79" s="289"/>
      <c r="AF79" s="168"/>
      <c r="AG79" s="225"/>
      <c r="AH79" s="236"/>
      <c r="AJ79" s="222"/>
    </row>
    <row r="80" spans="1:36" ht="111.75" customHeight="1">
      <c r="A80" s="211">
        <v>25</v>
      </c>
      <c r="B80" s="81" t="s">
        <v>100</v>
      </c>
      <c r="C80" s="81" t="s">
        <v>107</v>
      </c>
      <c r="D80" s="296" t="s">
        <v>217</v>
      </c>
      <c r="E80" s="83" t="s">
        <v>109</v>
      </c>
      <c r="F80" s="168" t="s">
        <v>190</v>
      </c>
      <c r="G80" s="225"/>
      <c r="H80" s="284">
        <v>254</v>
      </c>
      <c r="I80" s="225"/>
      <c r="J80" s="225"/>
      <c r="K80" s="227"/>
      <c r="L80" s="227"/>
      <c r="M80" s="259"/>
      <c r="N80" s="260">
        <v>42524</v>
      </c>
      <c r="O80" s="260">
        <v>42534</v>
      </c>
      <c r="P80" s="261">
        <v>254</v>
      </c>
      <c r="Q80" s="227"/>
      <c r="R80" s="227"/>
      <c r="S80" s="285"/>
      <c r="T80" s="227"/>
      <c r="U80" s="227"/>
      <c r="V80" s="285"/>
      <c r="W80" s="286"/>
      <c r="X80" s="286"/>
      <c r="Y80" s="287"/>
      <c r="Z80" s="286"/>
      <c r="AA80" s="286"/>
      <c r="AB80" s="288"/>
      <c r="AC80" s="286"/>
      <c r="AD80" s="286"/>
      <c r="AE80" s="289"/>
      <c r="AF80" s="168"/>
      <c r="AG80" s="225"/>
      <c r="AH80" s="236"/>
      <c r="AJ80" s="222"/>
    </row>
    <row r="81" spans="1:36" ht="92.25" customHeight="1">
      <c r="A81" s="223">
        <v>26</v>
      </c>
      <c r="B81" s="81" t="s">
        <v>100</v>
      </c>
      <c r="C81" s="81" t="s">
        <v>107</v>
      </c>
      <c r="D81" s="297" t="s">
        <v>218</v>
      </c>
      <c r="E81" s="83" t="s">
        <v>109</v>
      </c>
      <c r="F81" s="168" t="s">
        <v>190</v>
      </c>
      <c r="G81" s="225"/>
      <c r="H81" s="284">
        <v>8349</v>
      </c>
      <c r="I81" s="225"/>
      <c r="J81" s="225"/>
      <c r="K81" s="227"/>
      <c r="L81" s="227"/>
      <c r="M81" s="259"/>
      <c r="N81" s="260">
        <v>42591</v>
      </c>
      <c r="O81" s="260">
        <v>42621</v>
      </c>
      <c r="P81" s="261">
        <v>8349</v>
      </c>
      <c r="Q81" s="227"/>
      <c r="R81" s="227"/>
      <c r="S81" s="285"/>
      <c r="T81" s="227"/>
      <c r="U81" s="227"/>
      <c r="V81" s="285"/>
      <c r="W81" s="286"/>
      <c r="X81" s="286"/>
      <c r="Y81" s="287"/>
      <c r="Z81" s="286"/>
      <c r="AA81" s="286"/>
      <c r="AB81" s="288"/>
      <c r="AC81" s="286"/>
      <c r="AD81" s="286"/>
      <c r="AE81" s="289"/>
      <c r="AF81" s="168"/>
      <c r="AG81" s="225"/>
      <c r="AH81" s="236"/>
      <c r="AJ81" s="222"/>
    </row>
    <row r="82" spans="1:36" ht="63.75" customHeight="1">
      <c r="A82" s="211">
        <v>27</v>
      </c>
      <c r="B82" s="81"/>
      <c r="C82" s="81"/>
      <c r="D82" s="296" t="s">
        <v>219</v>
      </c>
      <c r="E82" s="83"/>
      <c r="F82" s="168" t="s">
        <v>190</v>
      </c>
      <c r="G82" s="225"/>
      <c r="H82" s="284">
        <v>26612</v>
      </c>
      <c r="I82" s="225"/>
      <c r="J82" s="225"/>
      <c r="K82" s="227"/>
      <c r="L82" s="227"/>
      <c r="M82" s="259"/>
      <c r="N82" s="260">
        <v>42521</v>
      </c>
      <c r="O82" s="260">
        <v>42561</v>
      </c>
      <c r="P82" s="261">
        <v>26612</v>
      </c>
      <c r="Q82" s="227"/>
      <c r="R82" s="227"/>
      <c r="S82" s="285"/>
      <c r="T82" s="227"/>
      <c r="U82" s="227"/>
      <c r="V82" s="285"/>
      <c r="W82" s="286"/>
      <c r="X82" s="286"/>
      <c r="Y82" s="287"/>
      <c r="Z82" s="286"/>
      <c r="AA82" s="286"/>
      <c r="AB82" s="288"/>
      <c r="AC82" s="286"/>
      <c r="AD82" s="286"/>
      <c r="AE82" s="289"/>
      <c r="AF82" s="168"/>
      <c r="AG82" s="225"/>
      <c r="AH82" s="236"/>
      <c r="AJ82" s="222"/>
    </row>
    <row r="83" spans="1:36" ht="119.25" customHeight="1">
      <c r="A83" s="223">
        <v>28</v>
      </c>
      <c r="B83" s="81" t="s">
        <v>104</v>
      </c>
      <c r="C83" s="81" t="s">
        <v>193</v>
      </c>
      <c r="D83" s="298" t="s">
        <v>220</v>
      </c>
      <c r="E83" s="83" t="s">
        <v>106</v>
      </c>
      <c r="F83" s="168" t="s">
        <v>190</v>
      </c>
      <c r="G83" s="225"/>
      <c r="H83" s="284">
        <v>5900</v>
      </c>
      <c r="I83" s="225"/>
      <c r="J83" s="225"/>
      <c r="K83" s="227"/>
      <c r="L83" s="227"/>
      <c r="M83" s="259"/>
      <c r="N83" s="260">
        <v>42543</v>
      </c>
      <c r="O83" s="260">
        <v>42568</v>
      </c>
      <c r="P83" s="261">
        <v>5900</v>
      </c>
      <c r="Q83" s="227"/>
      <c r="R83" s="227"/>
      <c r="S83" s="285"/>
      <c r="T83" s="227"/>
      <c r="U83" s="227"/>
      <c r="V83" s="285"/>
      <c r="W83" s="286"/>
      <c r="X83" s="286"/>
      <c r="Y83" s="287"/>
      <c r="Z83" s="286"/>
      <c r="AA83" s="286"/>
      <c r="AB83" s="288"/>
      <c r="AC83" s="286"/>
      <c r="AD83" s="286"/>
      <c r="AE83" s="289"/>
      <c r="AF83" s="168"/>
      <c r="AG83" s="225"/>
      <c r="AH83" s="236"/>
      <c r="AJ83" s="222"/>
    </row>
    <row r="84" spans="1:36" ht="145.5" customHeight="1">
      <c r="A84" s="211">
        <v>29</v>
      </c>
      <c r="B84" s="81" t="s">
        <v>104</v>
      </c>
      <c r="C84" s="81" t="s">
        <v>193</v>
      </c>
      <c r="D84" s="299" t="s">
        <v>221</v>
      </c>
      <c r="E84" s="83" t="s">
        <v>106</v>
      </c>
      <c r="F84" s="168" t="s">
        <v>190</v>
      </c>
      <c r="G84" s="225"/>
      <c r="H84" s="284">
        <v>8260</v>
      </c>
      <c r="I84" s="225"/>
      <c r="J84" s="225"/>
      <c r="K84" s="227"/>
      <c r="L84" s="227"/>
      <c r="M84" s="259"/>
      <c r="N84" s="260">
        <v>42543</v>
      </c>
      <c r="O84" s="260">
        <v>42563</v>
      </c>
      <c r="P84" s="261">
        <v>8260</v>
      </c>
      <c r="Q84" s="227"/>
      <c r="R84" s="227"/>
      <c r="S84" s="285"/>
      <c r="T84" s="227"/>
      <c r="U84" s="227"/>
      <c r="V84" s="285"/>
      <c r="W84" s="286"/>
      <c r="X84" s="286"/>
      <c r="Y84" s="287"/>
      <c r="Z84" s="286"/>
      <c r="AA84" s="286"/>
      <c r="AB84" s="288"/>
      <c r="AC84" s="286"/>
      <c r="AD84" s="286"/>
      <c r="AE84" s="289"/>
      <c r="AF84" s="168"/>
      <c r="AG84" s="225"/>
      <c r="AH84" s="236"/>
      <c r="AJ84" s="222"/>
    </row>
    <row r="85" spans="1:36" ht="125.25" customHeight="1">
      <c r="A85" s="223">
        <v>30</v>
      </c>
      <c r="B85" s="81" t="s">
        <v>104</v>
      </c>
      <c r="C85" s="81" t="s">
        <v>193</v>
      </c>
      <c r="D85" s="300" t="s">
        <v>222</v>
      </c>
      <c r="E85" s="83" t="s">
        <v>106</v>
      </c>
      <c r="F85" s="168" t="s">
        <v>190</v>
      </c>
      <c r="G85" s="225"/>
      <c r="H85" s="284">
        <v>3422</v>
      </c>
      <c r="I85" s="225"/>
      <c r="J85" s="225"/>
      <c r="K85" s="227"/>
      <c r="L85" s="227"/>
      <c r="M85" s="259"/>
      <c r="N85" s="260">
        <v>42543</v>
      </c>
      <c r="O85" s="260">
        <v>42553</v>
      </c>
      <c r="P85" s="261">
        <v>3422</v>
      </c>
      <c r="Q85" s="227"/>
      <c r="R85" s="227"/>
      <c r="S85" s="285"/>
      <c r="T85" s="227"/>
      <c r="U85" s="227"/>
      <c r="V85" s="285"/>
      <c r="W85" s="286"/>
      <c r="X85" s="286"/>
      <c r="Y85" s="287"/>
      <c r="Z85" s="286"/>
      <c r="AA85" s="286"/>
      <c r="AB85" s="288"/>
      <c r="AC85" s="286"/>
      <c r="AD85" s="286"/>
      <c r="AE85" s="289"/>
      <c r="AF85" s="168"/>
      <c r="AG85" s="225"/>
      <c r="AH85" s="236"/>
      <c r="AJ85" s="222"/>
    </row>
    <row r="86" spans="1:36" ht="123.75" customHeight="1">
      <c r="A86" s="211">
        <v>31</v>
      </c>
      <c r="B86" s="81" t="s">
        <v>104</v>
      </c>
      <c r="C86" s="81" t="s">
        <v>193</v>
      </c>
      <c r="D86" s="301" t="s">
        <v>223</v>
      </c>
      <c r="E86" s="83" t="s">
        <v>106</v>
      </c>
      <c r="F86" s="168" t="s">
        <v>190</v>
      </c>
      <c r="G86" s="225"/>
      <c r="H86" s="284">
        <v>2300</v>
      </c>
      <c r="I86" s="225"/>
      <c r="J86" s="225"/>
      <c r="K86" s="227"/>
      <c r="L86" s="227"/>
      <c r="M86" s="259"/>
      <c r="N86" s="260">
        <v>42569</v>
      </c>
      <c r="O86" s="260">
        <v>42594</v>
      </c>
      <c r="P86" s="261">
        <v>2300</v>
      </c>
      <c r="Q86" s="227"/>
      <c r="R86" s="227"/>
      <c r="S86" s="285"/>
      <c r="T86" s="227"/>
      <c r="U86" s="227"/>
      <c r="V86" s="285"/>
      <c r="W86" s="286"/>
      <c r="X86" s="286"/>
      <c r="Y86" s="287"/>
      <c r="Z86" s="286"/>
      <c r="AA86" s="286"/>
      <c r="AB86" s="288"/>
      <c r="AC86" s="286"/>
      <c r="AD86" s="286"/>
      <c r="AE86" s="289"/>
      <c r="AF86" s="168"/>
      <c r="AG86" s="225"/>
      <c r="AH86" s="236"/>
      <c r="AJ86" s="222"/>
    </row>
    <row r="87" spans="1:36" ht="123" customHeight="1">
      <c r="A87" s="223">
        <v>32</v>
      </c>
      <c r="B87" s="81" t="s">
        <v>104</v>
      </c>
      <c r="C87" s="81" t="s">
        <v>193</v>
      </c>
      <c r="D87" s="302" t="s">
        <v>224</v>
      </c>
      <c r="E87" s="83" t="s">
        <v>106</v>
      </c>
      <c r="F87" s="168" t="s">
        <v>190</v>
      </c>
      <c r="G87" s="225"/>
      <c r="H87" s="284">
        <v>343</v>
      </c>
      <c r="I87" s="225"/>
      <c r="J87" s="225"/>
      <c r="K87" s="227"/>
      <c r="L87" s="227"/>
      <c r="M87" s="259"/>
      <c r="N87" s="260">
        <v>42569</v>
      </c>
      <c r="O87" s="260">
        <v>42579</v>
      </c>
      <c r="P87" s="261">
        <v>343</v>
      </c>
      <c r="Q87" s="227"/>
      <c r="R87" s="227"/>
      <c r="S87" s="285"/>
      <c r="T87" s="227"/>
      <c r="U87" s="227"/>
      <c r="V87" s="285"/>
      <c r="W87" s="286"/>
      <c r="X87" s="286"/>
      <c r="Y87" s="287"/>
      <c r="Z87" s="286"/>
      <c r="AA87" s="286"/>
      <c r="AB87" s="288"/>
      <c r="AC87" s="286"/>
      <c r="AD87" s="286"/>
      <c r="AE87" s="289"/>
      <c r="AF87" s="168"/>
      <c r="AG87" s="225"/>
      <c r="AH87" s="236"/>
      <c r="AJ87" s="222"/>
    </row>
    <row r="88" spans="1:36" ht="93.75" customHeight="1">
      <c r="A88" s="211">
        <v>33</v>
      </c>
      <c r="B88" s="81" t="s">
        <v>100</v>
      </c>
      <c r="C88" s="81" t="s">
        <v>72</v>
      </c>
      <c r="D88" s="303" t="s">
        <v>225</v>
      </c>
      <c r="E88" s="83" t="s">
        <v>102</v>
      </c>
      <c r="F88" s="168" t="s">
        <v>190</v>
      </c>
      <c r="G88" s="225"/>
      <c r="H88" s="284">
        <v>4847</v>
      </c>
      <c r="I88" s="225"/>
      <c r="J88" s="225"/>
      <c r="K88" s="227"/>
      <c r="L88" s="227"/>
      <c r="M88" s="259"/>
      <c r="N88" s="260">
        <v>42643</v>
      </c>
      <c r="O88" s="260">
        <v>42673</v>
      </c>
      <c r="P88" s="261">
        <v>4847</v>
      </c>
      <c r="Q88" s="227"/>
      <c r="R88" s="227"/>
      <c r="S88" s="285"/>
      <c r="T88" s="227"/>
      <c r="U88" s="227"/>
      <c r="V88" s="285"/>
      <c r="W88" s="286"/>
      <c r="X88" s="286"/>
      <c r="Y88" s="287"/>
      <c r="Z88" s="286"/>
      <c r="AA88" s="286"/>
      <c r="AB88" s="288"/>
      <c r="AC88" s="286"/>
      <c r="AD88" s="286"/>
      <c r="AE88" s="289"/>
      <c r="AF88" s="168"/>
      <c r="AG88" s="225"/>
      <c r="AH88" s="236"/>
      <c r="AJ88" s="222"/>
    </row>
    <row r="89" spans="1:36" ht="253.5" customHeight="1">
      <c r="A89" s="223">
        <v>34</v>
      </c>
      <c r="B89" s="81"/>
      <c r="C89" s="81"/>
      <c r="D89" s="304" t="s">
        <v>226</v>
      </c>
      <c r="E89" s="83"/>
      <c r="F89" s="81" t="s">
        <v>174</v>
      </c>
      <c r="G89" s="225"/>
      <c r="H89" s="284">
        <v>845</v>
      </c>
      <c r="I89" s="225"/>
      <c r="J89" s="225"/>
      <c r="K89" s="227"/>
      <c r="L89" s="227"/>
      <c r="M89" s="259"/>
      <c r="N89" s="260">
        <v>42681</v>
      </c>
      <c r="O89" s="260">
        <v>42691</v>
      </c>
      <c r="P89" s="261">
        <v>845</v>
      </c>
      <c r="Q89" s="227"/>
      <c r="R89" s="227"/>
      <c r="S89" s="285"/>
      <c r="T89" s="227"/>
      <c r="U89" s="227"/>
      <c r="V89" s="285"/>
      <c r="W89" s="286"/>
      <c r="X89" s="286"/>
      <c r="Y89" s="287"/>
      <c r="Z89" s="286"/>
      <c r="AA89" s="286"/>
      <c r="AB89" s="288"/>
      <c r="AC89" s="286"/>
      <c r="AD89" s="286"/>
      <c r="AE89" s="289"/>
      <c r="AF89" s="168"/>
      <c r="AG89" s="225"/>
      <c r="AH89" s="236"/>
      <c r="AJ89" s="222"/>
    </row>
    <row r="90" spans="1:36" ht="149.25" customHeight="1">
      <c r="A90" s="211">
        <v>35</v>
      </c>
      <c r="B90" s="81" t="s">
        <v>88</v>
      </c>
      <c r="C90" s="81" t="s">
        <v>89</v>
      </c>
      <c r="D90" s="303" t="s">
        <v>227</v>
      </c>
      <c r="E90" s="83" t="s">
        <v>212</v>
      </c>
      <c r="F90" s="168" t="s">
        <v>190</v>
      </c>
      <c r="G90" s="225"/>
      <c r="H90" s="284">
        <v>210</v>
      </c>
      <c r="I90" s="225"/>
      <c r="J90" s="225"/>
      <c r="K90" s="227"/>
      <c r="L90" s="227"/>
      <c r="M90" s="259"/>
      <c r="N90" s="260">
        <v>42643</v>
      </c>
      <c r="O90" s="260">
        <v>42653</v>
      </c>
      <c r="P90" s="261">
        <v>210</v>
      </c>
      <c r="Q90" s="227"/>
      <c r="R90" s="227"/>
      <c r="S90" s="285"/>
      <c r="T90" s="227"/>
      <c r="U90" s="227"/>
      <c r="V90" s="285"/>
      <c r="W90" s="286"/>
      <c r="X90" s="286"/>
      <c r="Y90" s="287"/>
      <c r="Z90" s="286"/>
      <c r="AA90" s="286"/>
      <c r="AB90" s="288"/>
      <c r="AC90" s="286"/>
      <c r="AD90" s="286"/>
      <c r="AE90" s="289"/>
      <c r="AF90" s="168"/>
      <c r="AG90" s="225"/>
      <c r="AH90" s="236"/>
      <c r="AJ90" s="222"/>
    </row>
    <row r="91" spans="1:36" ht="150">
      <c r="A91" s="223">
        <v>36</v>
      </c>
      <c r="B91" s="81" t="s">
        <v>104</v>
      </c>
      <c r="C91" s="81" t="s">
        <v>193</v>
      </c>
      <c r="D91" s="305" t="s">
        <v>228</v>
      </c>
      <c r="E91" s="83" t="s">
        <v>106</v>
      </c>
      <c r="F91" s="168" t="s">
        <v>190</v>
      </c>
      <c r="G91" s="225"/>
      <c r="H91" s="284">
        <v>16508</v>
      </c>
      <c r="I91" s="225"/>
      <c r="J91" s="225"/>
      <c r="K91" s="227"/>
      <c r="L91" s="227"/>
      <c r="M91" s="259"/>
      <c r="N91" s="260">
        <v>42656</v>
      </c>
      <c r="O91" s="260">
        <v>42686</v>
      </c>
      <c r="P91" s="261">
        <v>16508</v>
      </c>
      <c r="Q91" s="227"/>
      <c r="R91" s="227"/>
      <c r="S91" s="285"/>
      <c r="T91" s="227"/>
      <c r="U91" s="227"/>
      <c r="V91" s="285"/>
      <c r="W91" s="286"/>
      <c r="X91" s="286"/>
      <c r="Y91" s="287"/>
      <c r="Z91" s="286"/>
      <c r="AA91" s="286"/>
      <c r="AB91" s="288"/>
      <c r="AC91" s="286"/>
      <c r="AD91" s="286"/>
      <c r="AE91" s="289"/>
      <c r="AF91" s="168"/>
      <c r="AG91" s="225"/>
      <c r="AH91" s="236"/>
      <c r="AJ91" s="222"/>
    </row>
    <row r="92" spans="1:36" ht="123.75" customHeight="1">
      <c r="A92" s="211">
        <v>37</v>
      </c>
      <c r="B92" s="81" t="s">
        <v>104</v>
      </c>
      <c r="C92" s="81" t="s">
        <v>193</v>
      </c>
      <c r="D92" s="305" t="s">
        <v>229</v>
      </c>
      <c r="E92" s="83" t="s">
        <v>106</v>
      </c>
      <c r="F92" s="168" t="s">
        <v>190</v>
      </c>
      <c r="G92" s="225"/>
      <c r="H92" s="284">
        <v>8784</v>
      </c>
      <c r="I92" s="225"/>
      <c r="J92" s="225"/>
      <c r="K92" s="227"/>
      <c r="L92" s="227"/>
      <c r="M92" s="259"/>
      <c r="N92" s="260">
        <v>42662</v>
      </c>
      <c r="O92" s="260">
        <v>42692</v>
      </c>
      <c r="P92" s="261">
        <v>8784</v>
      </c>
      <c r="Q92" s="227"/>
      <c r="R92" s="227"/>
      <c r="S92" s="285"/>
      <c r="T92" s="227"/>
      <c r="U92" s="227"/>
      <c r="V92" s="285"/>
      <c r="W92" s="286"/>
      <c r="X92" s="286"/>
      <c r="Y92" s="287"/>
      <c r="Z92" s="286"/>
      <c r="AA92" s="286"/>
      <c r="AB92" s="288"/>
      <c r="AC92" s="286"/>
      <c r="AD92" s="286"/>
      <c r="AE92" s="289"/>
      <c r="AF92" s="168"/>
      <c r="AG92" s="225"/>
      <c r="AH92" s="236"/>
      <c r="AJ92" s="222"/>
    </row>
    <row r="93" spans="1:36" ht="150">
      <c r="A93" s="223">
        <v>38</v>
      </c>
      <c r="B93" s="81" t="s">
        <v>104</v>
      </c>
      <c r="C93" s="81" t="s">
        <v>193</v>
      </c>
      <c r="D93" s="305" t="s">
        <v>230</v>
      </c>
      <c r="E93" s="83" t="s">
        <v>106</v>
      </c>
      <c r="F93" s="168" t="s">
        <v>190</v>
      </c>
      <c r="G93" s="225"/>
      <c r="H93" s="284">
        <v>10620</v>
      </c>
      <c r="I93" s="225"/>
      <c r="J93" s="225"/>
      <c r="K93" s="227"/>
      <c r="L93" s="227"/>
      <c r="M93" s="259"/>
      <c r="N93" s="260">
        <v>42683</v>
      </c>
      <c r="O93" s="260">
        <v>42713</v>
      </c>
      <c r="P93" s="261">
        <v>10620</v>
      </c>
      <c r="Q93" s="227"/>
      <c r="R93" s="227"/>
      <c r="S93" s="285"/>
      <c r="T93" s="227"/>
      <c r="U93" s="227"/>
      <c r="V93" s="285"/>
      <c r="W93" s="286"/>
      <c r="X93" s="286"/>
      <c r="Y93" s="287"/>
      <c r="Z93" s="286"/>
      <c r="AA93" s="286"/>
      <c r="AB93" s="288"/>
      <c r="AC93" s="286"/>
      <c r="AD93" s="286"/>
      <c r="AE93" s="289"/>
      <c r="AF93" s="168"/>
      <c r="AG93" s="225"/>
      <c r="AH93" s="236"/>
      <c r="AJ93" s="222"/>
    </row>
    <row r="94" spans="1:36" ht="150">
      <c r="A94" s="211">
        <v>39</v>
      </c>
      <c r="B94" s="81" t="s">
        <v>104</v>
      </c>
      <c r="C94" s="81" t="s">
        <v>193</v>
      </c>
      <c r="D94" s="305" t="s">
        <v>231</v>
      </c>
      <c r="E94" s="83" t="s">
        <v>106</v>
      </c>
      <c r="F94" s="168" t="s">
        <v>190</v>
      </c>
      <c r="G94" s="225"/>
      <c r="H94" s="284">
        <v>152166</v>
      </c>
      <c r="I94" s="225"/>
      <c r="J94" s="225"/>
      <c r="K94" s="227"/>
      <c r="L94" s="227"/>
      <c r="M94" s="259"/>
      <c r="N94" s="260">
        <v>42650</v>
      </c>
      <c r="O94" s="260"/>
      <c r="P94" s="261">
        <v>152166</v>
      </c>
      <c r="Q94" s="227"/>
      <c r="R94" s="227"/>
      <c r="S94" s="285"/>
      <c r="T94" s="227"/>
      <c r="U94" s="227"/>
      <c r="V94" s="285"/>
      <c r="W94" s="286"/>
      <c r="X94" s="286"/>
      <c r="Y94" s="287"/>
      <c r="Z94" s="286"/>
      <c r="AA94" s="286"/>
      <c r="AB94" s="288"/>
      <c r="AC94" s="286"/>
      <c r="AD94" s="286"/>
      <c r="AE94" s="289"/>
      <c r="AF94" s="168"/>
      <c r="AG94" s="225"/>
      <c r="AH94" s="236"/>
      <c r="AJ94" s="222"/>
    </row>
    <row r="95" spans="1:36" ht="50.25" customHeight="1">
      <c r="A95" s="223">
        <v>40</v>
      </c>
      <c r="B95" s="81"/>
      <c r="C95" s="81"/>
      <c r="D95" s="305" t="s">
        <v>232</v>
      </c>
      <c r="E95" s="83"/>
      <c r="F95" s="168"/>
      <c r="G95" s="225"/>
      <c r="H95" s="284">
        <v>214759</v>
      </c>
      <c r="I95" s="225"/>
      <c r="J95" s="225"/>
      <c r="K95" s="227"/>
      <c r="L95" s="227"/>
      <c r="M95" s="259"/>
      <c r="N95" s="260">
        <v>42653</v>
      </c>
      <c r="O95" s="260">
        <v>42743</v>
      </c>
      <c r="P95" s="261">
        <v>214759</v>
      </c>
      <c r="Q95" s="227"/>
      <c r="R95" s="227"/>
      <c r="S95" s="285"/>
      <c r="T95" s="227"/>
      <c r="U95" s="227"/>
      <c r="V95" s="285"/>
      <c r="W95" s="286"/>
      <c r="X95" s="286"/>
      <c r="Y95" s="287"/>
      <c r="Z95" s="286"/>
      <c r="AA95" s="286"/>
      <c r="AB95" s="288"/>
      <c r="AC95" s="286"/>
      <c r="AD95" s="286"/>
      <c r="AE95" s="289"/>
      <c r="AF95" s="168"/>
      <c r="AG95" s="225"/>
      <c r="AH95" s="236"/>
      <c r="AJ95" s="222"/>
    </row>
    <row r="96" spans="1:36" ht="122.25" customHeight="1">
      <c r="A96" s="211">
        <v>41</v>
      </c>
      <c r="B96" s="81" t="s">
        <v>104</v>
      </c>
      <c r="C96" s="81" t="s">
        <v>193</v>
      </c>
      <c r="D96" s="305" t="s">
        <v>233</v>
      </c>
      <c r="E96" s="83" t="s">
        <v>106</v>
      </c>
      <c r="F96" s="168" t="s">
        <v>190</v>
      </c>
      <c r="G96" s="225"/>
      <c r="H96" s="284">
        <v>42</v>
      </c>
      <c r="I96" s="225"/>
      <c r="J96" s="225"/>
      <c r="K96" s="227"/>
      <c r="L96" s="227"/>
      <c r="M96" s="259"/>
      <c r="N96" s="260">
        <v>42433</v>
      </c>
      <c r="O96" s="260">
        <v>42437</v>
      </c>
      <c r="P96" s="261">
        <v>42</v>
      </c>
      <c r="Q96" s="227"/>
      <c r="R96" s="227"/>
      <c r="S96" s="285"/>
      <c r="T96" s="227"/>
      <c r="U96" s="227"/>
      <c r="V96" s="285"/>
      <c r="W96" s="286"/>
      <c r="X96" s="286"/>
      <c r="Y96" s="287"/>
      <c r="Z96" s="286"/>
      <c r="AA96" s="286"/>
      <c r="AB96" s="288"/>
      <c r="AC96" s="286"/>
      <c r="AD96" s="286"/>
      <c r="AE96" s="289"/>
      <c r="AF96" s="168"/>
      <c r="AG96" s="225"/>
      <c r="AH96" s="236"/>
      <c r="AJ96" s="222"/>
    </row>
    <row r="97" spans="1:36" ht="123" customHeight="1">
      <c r="A97" s="223">
        <v>42</v>
      </c>
      <c r="B97" s="81" t="s">
        <v>104</v>
      </c>
      <c r="C97" s="81" t="s">
        <v>193</v>
      </c>
      <c r="D97" s="300" t="s">
        <v>234</v>
      </c>
      <c r="E97" s="83" t="s">
        <v>106</v>
      </c>
      <c r="F97" s="168" t="s">
        <v>190</v>
      </c>
      <c r="G97" s="225"/>
      <c r="H97" s="284">
        <v>1309</v>
      </c>
      <c r="I97" s="225"/>
      <c r="J97" s="225"/>
      <c r="K97" s="227"/>
      <c r="L97" s="227"/>
      <c r="M97" s="259"/>
      <c r="N97" s="260">
        <v>42695</v>
      </c>
      <c r="O97" s="260">
        <v>42700</v>
      </c>
      <c r="P97" s="261">
        <v>1309</v>
      </c>
      <c r="Q97" s="227"/>
      <c r="R97" s="227"/>
      <c r="S97" s="285"/>
      <c r="T97" s="227"/>
      <c r="U97" s="227"/>
      <c r="V97" s="285"/>
      <c r="W97" s="286"/>
      <c r="X97" s="286"/>
      <c r="Y97" s="287"/>
      <c r="Z97" s="286"/>
      <c r="AA97" s="286"/>
      <c r="AB97" s="288"/>
      <c r="AC97" s="286"/>
      <c r="AD97" s="286"/>
      <c r="AE97" s="289"/>
      <c r="AF97" s="168"/>
      <c r="AG97" s="225"/>
      <c r="AH97" s="236"/>
      <c r="AJ97" s="222"/>
    </row>
    <row r="98" spans="1:36" ht="93.75" customHeight="1">
      <c r="A98" s="211">
        <v>43</v>
      </c>
      <c r="B98" s="81" t="s">
        <v>93</v>
      </c>
      <c r="C98" s="116" t="s">
        <v>65</v>
      </c>
      <c r="D98" s="306" t="s">
        <v>235</v>
      </c>
      <c r="E98" s="83" t="s">
        <v>95</v>
      </c>
      <c r="F98" s="168" t="s">
        <v>190</v>
      </c>
      <c r="G98" s="225"/>
      <c r="H98" s="284">
        <v>1350</v>
      </c>
      <c r="I98" s="225"/>
      <c r="J98" s="225"/>
      <c r="K98" s="227"/>
      <c r="L98" s="227"/>
      <c r="M98" s="259"/>
      <c r="N98" s="260">
        <v>42487</v>
      </c>
      <c r="O98" s="260">
        <v>42502</v>
      </c>
      <c r="P98" s="261">
        <v>1350</v>
      </c>
      <c r="Q98" s="227"/>
      <c r="R98" s="227"/>
      <c r="S98" s="285"/>
      <c r="T98" s="227"/>
      <c r="U98" s="227"/>
      <c r="V98" s="285"/>
      <c r="W98" s="286"/>
      <c r="X98" s="286"/>
      <c r="Y98" s="287"/>
      <c r="Z98" s="286"/>
      <c r="AA98" s="286"/>
      <c r="AB98" s="288"/>
      <c r="AC98" s="286"/>
      <c r="AD98" s="286"/>
      <c r="AE98" s="289"/>
      <c r="AF98" s="168"/>
      <c r="AG98" s="225"/>
      <c r="AH98" s="236"/>
      <c r="AJ98" s="222"/>
    </row>
    <row r="99" spans="1:36" ht="90">
      <c r="A99" s="223">
        <v>44</v>
      </c>
      <c r="B99" s="81"/>
      <c r="C99" s="81"/>
      <c r="D99" s="300" t="s">
        <v>236</v>
      </c>
      <c r="E99" s="83"/>
      <c r="F99" s="168" t="s">
        <v>190</v>
      </c>
      <c r="G99" s="225"/>
      <c r="H99" s="284">
        <v>100</v>
      </c>
      <c r="I99" s="225"/>
      <c r="J99" s="225"/>
      <c r="K99" s="227"/>
      <c r="L99" s="227"/>
      <c r="M99" s="259"/>
      <c r="N99" s="260">
        <v>42429</v>
      </c>
      <c r="O99" s="260">
        <v>42444</v>
      </c>
      <c r="P99" s="261">
        <v>100</v>
      </c>
      <c r="Q99" s="227"/>
      <c r="R99" s="227"/>
      <c r="S99" s="285"/>
      <c r="T99" s="227"/>
      <c r="U99" s="227"/>
      <c r="V99" s="285"/>
      <c r="W99" s="286"/>
      <c r="X99" s="286"/>
      <c r="Y99" s="287"/>
      <c r="Z99" s="286"/>
      <c r="AA99" s="286"/>
      <c r="AB99" s="288"/>
      <c r="AC99" s="286"/>
      <c r="AD99" s="286"/>
      <c r="AE99" s="289"/>
      <c r="AF99" s="168"/>
      <c r="AG99" s="225"/>
      <c r="AH99" s="236"/>
      <c r="AJ99" s="222"/>
    </row>
    <row r="100" spans="1:36" ht="75">
      <c r="A100" s="211">
        <v>45</v>
      </c>
      <c r="B100" s="81"/>
      <c r="C100" s="81"/>
      <c r="D100" s="300" t="s">
        <v>237</v>
      </c>
      <c r="E100" s="83"/>
      <c r="F100" s="168" t="s">
        <v>190</v>
      </c>
      <c r="G100" s="225"/>
      <c r="H100" s="284">
        <v>152</v>
      </c>
      <c r="I100" s="225"/>
      <c r="J100" s="225"/>
      <c r="K100" s="227"/>
      <c r="L100" s="227"/>
      <c r="M100" s="259"/>
      <c r="N100" s="260">
        <v>42429</v>
      </c>
      <c r="O100" s="260">
        <v>42444</v>
      </c>
      <c r="P100" s="261">
        <v>152</v>
      </c>
      <c r="Q100" s="227"/>
      <c r="R100" s="227"/>
      <c r="S100" s="285"/>
      <c r="T100" s="227"/>
      <c r="U100" s="227"/>
      <c r="V100" s="285"/>
      <c r="W100" s="286"/>
      <c r="X100" s="286"/>
      <c r="Y100" s="287"/>
      <c r="Z100" s="286"/>
      <c r="AA100" s="286"/>
      <c r="AB100" s="288"/>
      <c r="AC100" s="286"/>
      <c r="AD100" s="286"/>
      <c r="AE100" s="289"/>
      <c r="AF100" s="168"/>
      <c r="AG100" s="225"/>
      <c r="AH100" s="236"/>
      <c r="AJ100" s="222"/>
    </row>
    <row r="101" spans="1:36" ht="120">
      <c r="A101" s="223">
        <v>46</v>
      </c>
      <c r="B101" s="81"/>
      <c r="C101" s="81"/>
      <c r="D101" s="300" t="s">
        <v>238</v>
      </c>
      <c r="E101" s="83"/>
      <c r="F101" s="168" t="s">
        <v>190</v>
      </c>
      <c r="G101" s="225"/>
      <c r="H101" s="284">
        <v>800</v>
      </c>
      <c r="I101" s="225"/>
      <c r="J101" s="225"/>
      <c r="K101" s="227"/>
      <c r="L101" s="227"/>
      <c r="M101" s="259"/>
      <c r="N101" s="260">
        <v>42429</v>
      </c>
      <c r="O101" s="260">
        <v>42444</v>
      </c>
      <c r="P101" s="261">
        <v>800</v>
      </c>
      <c r="Q101" s="227"/>
      <c r="R101" s="227"/>
      <c r="S101" s="285"/>
      <c r="T101" s="227"/>
      <c r="U101" s="227"/>
      <c r="V101" s="285"/>
      <c r="W101" s="286"/>
      <c r="X101" s="286"/>
      <c r="Y101" s="287"/>
      <c r="Z101" s="286"/>
      <c r="AA101" s="286"/>
      <c r="AB101" s="288"/>
      <c r="AC101" s="286"/>
      <c r="AD101" s="286"/>
      <c r="AE101" s="289"/>
      <c r="AF101" s="168"/>
      <c r="AG101" s="225"/>
      <c r="AH101" s="236"/>
      <c r="AJ101" s="222"/>
    </row>
    <row r="102" spans="1:36" ht="113.25" customHeight="1">
      <c r="A102" s="211">
        <v>47</v>
      </c>
      <c r="B102" s="81" t="s">
        <v>93</v>
      </c>
      <c r="C102" s="116" t="s">
        <v>65</v>
      </c>
      <c r="D102" s="306" t="s">
        <v>239</v>
      </c>
      <c r="E102" s="83" t="s">
        <v>95</v>
      </c>
      <c r="F102" s="168" t="s">
        <v>190</v>
      </c>
      <c r="G102" s="225"/>
      <c r="H102" s="284">
        <v>1604</v>
      </c>
      <c r="I102" s="225"/>
      <c r="J102" s="225"/>
      <c r="K102" s="227"/>
      <c r="L102" s="227"/>
      <c r="M102" s="259"/>
      <c r="N102" s="260" t="s">
        <v>54</v>
      </c>
      <c r="O102" s="260" t="s">
        <v>54</v>
      </c>
      <c r="P102" s="261">
        <v>1604</v>
      </c>
      <c r="Q102" s="227"/>
      <c r="R102" s="227"/>
      <c r="S102" s="285"/>
      <c r="T102" s="227"/>
      <c r="U102" s="227"/>
      <c r="V102" s="285"/>
      <c r="W102" s="286"/>
      <c r="X102" s="286"/>
      <c r="Y102" s="287"/>
      <c r="Z102" s="286"/>
      <c r="AA102" s="286"/>
      <c r="AB102" s="288"/>
      <c r="AC102" s="286"/>
      <c r="AD102" s="286"/>
      <c r="AE102" s="289"/>
      <c r="AF102" s="168"/>
      <c r="AG102" s="225"/>
      <c r="AH102" s="236"/>
      <c r="AJ102" s="222"/>
    </row>
    <row r="103" spans="1:36" ht="113.25" customHeight="1">
      <c r="A103" s="223">
        <v>48</v>
      </c>
      <c r="B103" s="81"/>
      <c r="C103" s="116"/>
      <c r="D103" s="306" t="s">
        <v>240</v>
      </c>
      <c r="E103" s="83"/>
      <c r="F103" s="168" t="s">
        <v>190</v>
      </c>
      <c r="G103" s="225"/>
      <c r="H103" s="284">
        <v>40</v>
      </c>
      <c r="I103" s="225"/>
      <c r="J103" s="225"/>
      <c r="K103" s="227"/>
      <c r="L103" s="227"/>
      <c r="M103" s="259"/>
      <c r="N103" s="307">
        <v>42391</v>
      </c>
      <c r="O103" s="307">
        <v>42396</v>
      </c>
      <c r="P103" s="261">
        <v>40</v>
      </c>
      <c r="Q103" s="227"/>
      <c r="R103" s="227"/>
      <c r="S103" s="285"/>
      <c r="T103" s="227"/>
      <c r="U103" s="227"/>
      <c r="V103" s="285"/>
      <c r="W103" s="286"/>
      <c r="X103" s="286"/>
      <c r="Y103" s="287"/>
      <c r="Z103" s="286"/>
      <c r="AA103" s="286"/>
      <c r="AB103" s="288"/>
      <c r="AC103" s="286"/>
      <c r="AD103" s="286"/>
      <c r="AE103" s="289"/>
      <c r="AF103" s="168"/>
      <c r="AG103" s="225"/>
      <c r="AH103" s="236"/>
      <c r="AJ103" s="222"/>
    </row>
    <row r="104" spans="1:36" ht="60">
      <c r="A104" s="211">
        <v>49</v>
      </c>
      <c r="B104" s="81"/>
      <c r="C104" s="81"/>
      <c r="D104" s="306" t="s">
        <v>241</v>
      </c>
      <c r="E104" s="83"/>
      <c r="F104" s="168" t="s">
        <v>190</v>
      </c>
      <c r="G104" s="225"/>
      <c r="H104" s="284">
        <v>761</v>
      </c>
      <c r="I104" s="225"/>
      <c r="J104" s="225"/>
      <c r="K104" s="227"/>
      <c r="L104" s="227"/>
      <c r="M104" s="259"/>
      <c r="N104" s="260">
        <v>42692</v>
      </c>
      <c r="O104" s="260">
        <v>42702</v>
      </c>
      <c r="P104" s="261">
        <v>761</v>
      </c>
      <c r="Q104" s="227"/>
      <c r="R104" s="227"/>
      <c r="S104" s="285"/>
      <c r="T104" s="227"/>
      <c r="U104" s="227"/>
      <c r="V104" s="285"/>
      <c r="W104" s="286"/>
      <c r="X104" s="286"/>
      <c r="Y104" s="287"/>
      <c r="Z104" s="286"/>
      <c r="AA104" s="286"/>
      <c r="AB104" s="288"/>
      <c r="AC104" s="286"/>
      <c r="AD104" s="286"/>
      <c r="AE104" s="289"/>
      <c r="AF104" s="168"/>
      <c r="AG104" s="225"/>
      <c r="AH104" s="236"/>
      <c r="AJ104" s="222"/>
    </row>
    <row r="105" spans="1:36" ht="60">
      <c r="A105" s="223">
        <v>50</v>
      </c>
      <c r="B105" s="81"/>
      <c r="C105" s="81"/>
      <c r="D105" s="308" t="s">
        <v>242</v>
      </c>
      <c r="E105" s="83"/>
      <c r="F105" s="168" t="s">
        <v>190</v>
      </c>
      <c r="G105" s="225"/>
      <c r="H105" s="284">
        <v>2099</v>
      </c>
      <c r="I105" s="225"/>
      <c r="J105" s="225"/>
      <c r="K105" s="227"/>
      <c r="L105" s="227"/>
      <c r="M105" s="259"/>
      <c r="N105" s="260">
        <v>42552</v>
      </c>
      <c r="O105" s="260">
        <v>42562</v>
      </c>
      <c r="P105" s="261">
        <v>2099</v>
      </c>
      <c r="Q105" s="227"/>
      <c r="R105" s="227"/>
      <c r="S105" s="285"/>
      <c r="T105" s="227"/>
      <c r="U105" s="227"/>
      <c r="V105" s="285"/>
      <c r="W105" s="286"/>
      <c r="X105" s="286"/>
      <c r="Y105" s="287"/>
      <c r="Z105" s="286"/>
      <c r="AA105" s="286"/>
      <c r="AB105" s="288"/>
      <c r="AC105" s="286"/>
      <c r="AD105" s="286"/>
      <c r="AE105" s="289"/>
      <c r="AF105" s="168"/>
      <c r="AG105" s="225"/>
      <c r="AH105" s="236"/>
      <c r="AJ105" s="222"/>
    </row>
    <row r="106" spans="1:36" ht="105">
      <c r="A106" s="211">
        <v>51</v>
      </c>
      <c r="B106" s="81"/>
      <c r="C106" s="81"/>
      <c r="D106" s="309" t="s">
        <v>243</v>
      </c>
      <c r="E106" s="83"/>
      <c r="F106" s="168" t="s">
        <v>190</v>
      </c>
      <c r="G106" s="225"/>
      <c r="H106" s="284">
        <v>84</v>
      </c>
      <c r="I106" s="225"/>
      <c r="J106" s="225"/>
      <c r="K106" s="227"/>
      <c r="L106" s="227"/>
      <c r="M106" s="259"/>
      <c r="N106" s="260">
        <v>42524</v>
      </c>
      <c r="O106" s="260">
        <v>42534</v>
      </c>
      <c r="P106" s="261">
        <v>84</v>
      </c>
      <c r="Q106" s="227"/>
      <c r="R106" s="227"/>
      <c r="S106" s="285"/>
      <c r="T106" s="227"/>
      <c r="U106" s="227"/>
      <c r="V106" s="285"/>
      <c r="W106" s="286"/>
      <c r="X106" s="286"/>
      <c r="Y106" s="287"/>
      <c r="Z106" s="286"/>
      <c r="AA106" s="286"/>
      <c r="AB106" s="288"/>
      <c r="AC106" s="286"/>
      <c r="AD106" s="286"/>
      <c r="AE106" s="289"/>
      <c r="AF106" s="168"/>
      <c r="AG106" s="225"/>
      <c r="AH106" s="236"/>
      <c r="AJ106" s="222"/>
    </row>
    <row r="107" spans="1:36" ht="81" customHeight="1">
      <c r="A107" s="223">
        <v>52</v>
      </c>
      <c r="B107" s="81"/>
      <c r="C107" s="81"/>
      <c r="D107" s="309" t="s">
        <v>244</v>
      </c>
      <c r="E107" s="83"/>
      <c r="F107" s="168" t="s">
        <v>190</v>
      </c>
      <c r="G107" s="225"/>
      <c r="H107" s="284">
        <v>3776</v>
      </c>
      <c r="I107" s="225"/>
      <c r="J107" s="225"/>
      <c r="K107" s="227"/>
      <c r="L107" s="227"/>
      <c r="M107" s="259"/>
      <c r="N107" s="260">
        <v>42622</v>
      </c>
      <c r="O107" s="260">
        <v>42642</v>
      </c>
      <c r="P107" s="261">
        <v>3776</v>
      </c>
      <c r="Q107" s="227"/>
      <c r="R107" s="227"/>
      <c r="S107" s="285"/>
      <c r="T107" s="227"/>
      <c r="U107" s="227"/>
      <c r="V107" s="285"/>
      <c r="W107" s="286"/>
      <c r="X107" s="286"/>
      <c r="Y107" s="287"/>
      <c r="Z107" s="286"/>
      <c r="AA107" s="286"/>
      <c r="AB107" s="288"/>
      <c r="AC107" s="286"/>
      <c r="AD107" s="286"/>
      <c r="AE107" s="289"/>
      <c r="AF107" s="168"/>
      <c r="AG107" s="225"/>
      <c r="AH107" s="236"/>
      <c r="AJ107" s="222"/>
    </row>
    <row r="108" spans="1:36" ht="76.5" customHeight="1">
      <c r="A108" s="211">
        <v>53</v>
      </c>
      <c r="B108" s="81"/>
      <c r="C108" s="81"/>
      <c r="D108" s="297" t="s">
        <v>245</v>
      </c>
      <c r="E108" s="83"/>
      <c r="F108" s="168" t="s">
        <v>190</v>
      </c>
      <c r="G108" s="225"/>
      <c r="H108" s="284">
        <v>1000</v>
      </c>
      <c r="I108" s="225"/>
      <c r="J108" s="225"/>
      <c r="K108" s="227"/>
      <c r="L108" s="227"/>
      <c r="M108" s="259"/>
      <c r="N108" s="260">
        <v>42569</v>
      </c>
      <c r="O108" s="260">
        <v>42589</v>
      </c>
      <c r="P108" s="261">
        <v>1000</v>
      </c>
      <c r="Q108" s="227"/>
      <c r="R108" s="227"/>
      <c r="S108" s="285"/>
      <c r="T108" s="227"/>
      <c r="U108" s="227"/>
      <c r="V108" s="285"/>
      <c r="W108" s="286"/>
      <c r="X108" s="286"/>
      <c r="Y108" s="287"/>
      <c r="Z108" s="286"/>
      <c r="AA108" s="286"/>
      <c r="AB108" s="288"/>
      <c r="AC108" s="286"/>
      <c r="AD108" s="286"/>
      <c r="AE108" s="289"/>
      <c r="AF108" s="168"/>
      <c r="AG108" s="225"/>
      <c r="AH108" s="236"/>
      <c r="AJ108" s="222"/>
    </row>
    <row r="109" spans="1:36" ht="58.5" customHeight="1">
      <c r="A109" s="223">
        <v>54</v>
      </c>
      <c r="B109" s="81"/>
      <c r="C109" s="81"/>
      <c r="D109" s="297" t="s">
        <v>246</v>
      </c>
      <c r="E109" s="83"/>
      <c r="F109" s="168" t="s">
        <v>190</v>
      </c>
      <c r="G109" s="225"/>
      <c r="H109" s="284">
        <v>42074</v>
      </c>
      <c r="I109" s="225"/>
      <c r="J109" s="225"/>
      <c r="K109" s="227"/>
      <c r="L109" s="227"/>
      <c r="M109" s="259"/>
      <c r="N109" s="260">
        <v>42692</v>
      </c>
      <c r="O109" s="260">
        <v>42737</v>
      </c>
      <c r="P109" s="261">
        <v>42074</v>
      </c>
      <c r="Q109" s="227"/>
      <c r="R109" s="227"/>
      <c r="S109" s="285"/>
      <c r="T109" s="227"/>
      <c r="U109" s="227"/>
      <c r="V109" s="285"/>
      <c r="W109" s="286"/>
      <c r="X109" s="286"/>
      <c r="Y109" s="287"/>
      <c r="Z109" s="286"/>
      <c r="AA109" s="286"/>
      <c r="AB109" s="288"/>
      <c r="AC109" s="286"/>
      <c r="AD109" s="286"/>
      <c r="AE109" s="289"/>
      <c r="AF109" s="168"/>
      <c r="AG109" s="225"/>
      <c r="AH109" s="236"/>
      <c r="AJ109" s="222"/>
    </row>
    <row r="110" spans="1:36" ht="42" customHeight="1">
      <c r="A110" s="211">
        <v>55</v>
      </c>
      <c r="B110" s="81"/>
      <c r="C110" s="81"/>
      <c r="D110" s="295" t="s">
        <v>247</v>
      </c>
      <c r="E110" s="83"/>
      <c r="F110" s="168" t="s">
        <v>190</v>
      </c>
      <c r="G110" s="225"/>
      <c r="H110" s="284">
        <v>2299</v>
      </c>
      <c r="I110" s="225"/>
      <c r="J110" s="225"/>
      <c r="K110" s="227"/>
      <c r="L110" s="227"/>
      <c r="M110" s="259"/>
      <c r="N110" s="260">
        <v>42552</v>
      </c>
      <c r="O110" s="260">
        <v>42572</v>
      </c>
      <c r="P110" s="261">
        <v>2299</v>
      </c>
      <c r="Q110" s="227"/>
      <c r="R110" s="227"/>
      <c r="S110" s="285"/>
      <c r="T110" s="227"/>
      <c r="U110" s="227"/>
      <c r="V110" s="285"/>
      <c r="W110" s="286"/>
      <c r="X110" s="286"/>
      <c r="Y110" s="287"/>
      <c r="Z110" s="286"/>
      <c r="AA110" s="286"/>
      <c r="AB110" s="288"/>
      <c r="AC110" s="286"/>
      <c r="AD110" s="286"/>
      <c r="AE110" s="289"/>
      <c r="AF110" s="168"/>
      <c r="AG110" s="225"/>
      <c r="AH110" s="236"/>
      <c r="AJ110" s="222"/>
    </row>
    <row r="111" spans="1:36" ht="123.75" customHeight="1">
      <c r="A111" s="223">
        <v>56</v>
      </c>
      <c r="B111" s="81"/>
      <c r="C111" s="81"/>
      <c r="D111" s="308" t="s">
        <v>248</v>
      </c>
      <c r="E111" s="83"/>
      <c r="F111" s="168" t="s">
        <v>190</v>
      </c>
      <c r="G111" s="225"/>
      <c r="H111" s="284">
        <v>28086</v>
      </c>
      <c r="I111" s="225"/>
      <c r="J111" s="225"/>
      <c r="K111" s="227"/>
      <c r="L111" s="227"/>
      <c r="M111" s="259"/>
      <c r="N111" s="260">
        <v>42552</v>
      </c>
      <c r="O111" s="260">
        <v>42597</v>
      </c>
      <c r="P111" s="261">
        <v>28086</v>
      </c>
      <c r="Q111" s="227"/>
      <c r="R111" s="227"/>
      <c r="S111" s="285"/>
      <c r="T111" s="227"/>
      <c r="U111" s="227"/>
      <c r="V111" s="285"/>
      <c r="W111" s="286"/>
      <c r="X111" s="286"/>
      <c r="Y111" s="287"/>
      <c r="Z111" s="286"/>
      <c r="AA111" s="286"/>
      <c r="AB111" s="288"/>
      <c r="AC111" s="286"/>
      <c r="AD111" s="286"/>
      <c r="AE111" s="289"/>
      <c r="AF111" s="168"/>
      <c r="AG111" s="225"/>
      <c r="AH111" s="236"/>
      <c r="AJ111" s="222"/>
    </row>
    <row r="112" spans="1:36" ht="122.25" customHeight="1">
      <c r="A112" s="211">
        <v>57</v>
      </c>
      <c r="B112" s="81"/>
      <c r="C112" s="81"/>
      <c r="D112" s="305" t="s">
        <v>249</v>
      </c>
      <c r="E112" s="83"/>
      <c r="F112" s="168" t="s">
        <v>190</v>
      </c>
      <c r="G112" s="225"/>
      <c r="H112" s="284">
        <v>150</v>
      </c>
      <c r="I112" s="225"/>
      <c r="J112" s="225"/>
      <c r="K112" s="227"/>
      <c r="L112" s="227"/>
      <c r="M112" s="259"/>
      <c r="N112" s="260">
        <v>42569</v>
      </c>
      <c r="O112" s="260">
        <v>42576</v>
      </c>
      <c r="P112" s="261">
        <v>150</v>
      </c>
      <c r="Q112" s="227"/>
      <c r="R112" s="227"/>
      <c r="S112" s="285"/>
      <c r="T112" s="227"/>
      <c r="U112" s="227"/>
      <c r="V112" s="285"/>
      <c r="W112" s="286"/>
      <c r="X112" s="286"/>
      <c r="Y112" s="287"/>
      <c r="Z112" s="286"/>
      <c r="AA112" s="286"/>
      <c r="AB112" s="288"/>
      <c r="AC112" s="286"/>
      <c r="AD112" s="286"/>
      <c r="AE112" s="289"/>
      <c r="AF112" s="168"/>
      <c r="AG112" s="225"/>
      <c r="AH112" s="236"/>
      <c r="AJ112" s="222"/>
    </row>
    <row r="113" spans="1:36" ht="105">
      <c r="A113" s="223">
        <v>58</v>
      </c>
      <c r="B113" s="81"/>
      <c r="C113" s="81"/>
      <c r="D113" s="305" t="s">
        <v>250</v>
      </c>
      <c r="E113" s="83"/>
      <c r="F113" s="168" t="s">
        <v>190</v>
      </c>
      <c r="G113" s="225"/>
      <c r="H113" s="284">
        <v>4994</v>
      </c>
      <c r="I113" s="225"/>
      <c r="J113" s="225"/>
      <c r="K113" s="227"/>
      <c r="L113" s="227"/>
      <c r="M113" s="259"/>
      <c r="N113" s="260">
        <v>42692</v>
      </c>
      <c r="O113" s="260">
        <v>42707</v>
      </c>
      <c r="P113" s="261">
        <v>4994</v>
      </c>
      <c r="Q113" s="227"/>
      <c r="R113" s="227"/>
      <c r="S113" s="285"/>
      <c r="T113" s="227"/>
      <c r="U113" s="227"/>
      <c r="V113" s="285"/>
      <c r="W113" s="286"/>
      <c r="X113" s="286"/>
      <c r="Y113" s="287"/>
      <c r="Z113" s="286"/>
      <c r="AA113" s="286"/>
      <c r="AB113" s="288"/>
      <c r="AC113" s="286"/>
      <c r="AD113" s="286"/>
      <c r="AE113" s="289"/>
      <c r="AF113" s="168"/>
      <c r="AG113" s="225"/>
      <c r="AH113" s="236"/>
      <c r="AJ113" s="222"/>
    </row>
    <row r="114" spans="1:36" ht="153" customHeight="1">
      <c r="A114" s="211">
        <v>59</v>
      </c>
      <c r="B114" s="81" t="s">
        <v>104</v>
      </c>
      <c r="C114" s="81" t="s">
        <v>193</v>
      </c>
      <c r="D114" s="305" t="s">
        <v>251</v>
      </c>
      <c r="E114" s="83" t="s">
        <v>106</v>
      </c>
      <c r="F114" s="168" t="s">
        <v>190</v>
      </c>
      <c r="G114" s="225"/>
      <c r="H114" s="284">
        <v>200</v>
      </c>
      <c r="I114" s="225"/>
      <c r="J114" s="225"/>
      <c r="K114" s="227"/>
      <c r="L114" s="227"/>
      <c r="M114" s="259"/>
      <c r="N114" s="260">
        <v>42569</v>
      </c>
      <c r="O114" s="260">
        <v>42576</v>
      </c>
      <c r="P114" s="261">
        <v>200</v>
      </c>
      <c r="Q114" s="227"/>
      <c r="R114" s="227"/>
      <c r="S114" s="285"/>
      <c r="T114" s="227"/>
      <c r="U114" s="227"/>
      <c r="V114" s="285"/>
      <c r="W114" s="286"/>
      <c r="X114" s="286"/>
      <c r="Y114" s="287"/>
      <c r="Z114" s="286"/>
      <c r="AA114" s="286"/>
      <c r="AB114" s="288"/>
      <c r="AC114" s="286"/>
      <c r="AD114" s="286"/>
      <c r="AE114" s="289"/>
      <c r="AF114" s="168"/>
      <c r="AG114" s="225"/>
      <c r="AH114" s="236"/>
      <c r="AJ114" s="222"/>
    </row>
    <row r="115" spans="1:36" ht="155.25" customHeight="1">
      <c r="A115" s="223">
        <v>60</v>
      </c>
      <c r="B115" s="81" t="s">
        <v>104</v>
      </c>
      <c r="C115" s="81" t="s">
        <v>193</v>
      </c>
      <c r="D115" s="305" t="s">
        <v>252</v>
      </c>
      <c r="E115" s="83" t="s">
        <v>106</v>
      </c>
      <c r="F115" s="168" t="s">
        <v>190</v>
      </c>
      <c r="G115" s="225"/>
      <c r="H115" s="284">
        <v>9790</v>
      </c>
      <c r="I115" s="225"/>
      <c r="J115" s="225"/>
      <c r="K115" s="227"/>
      <c r="L115" s="227"/>
      <c r="M115" s="259"/>
      <c r="N115" s="260">
        <v>42654</v>
      </c>
      <c r="O115" s="260">
        <v>42669</v>
      </c>
      <c r="P115" s="261">
        <v>9790</v>
      </c>
      <c r="Q115" s="227"/>
      <c r="R115" s="227"/>
      <c r="S115" s="285"/>
      <c r="T115" s="227"/>
      <c r="U115" s="227"/>
      <c r="V115" s="285"/>
      <c r="W115" s="286"/>
      <c r="X115" s="286"/>
      <c r="Y115" s="287"/>
      <c r="Z115" s="286"/>
      <c r="AA115" s="286"/>
      <c r="AB115" s="288"/>
      <c r="AC115" s="286"/>
      <c r="AD115" s="286"/>
      <c r="AE115" s="289"/>
      <c r="AF115" s="168"/>
      <c r="AG115" s="225"/>
      <c r="AH115" s="236"/>
      <c r="AJ115" s="222"/>
    </row>
    <row r="116" spans="1:36" ht="48.75" customHeight="1">
      <c r="A116" s="211">
        <v>61</v>
      </c>
      <c r="B116" s="81"/>
      <c r="C116" s="81"/>
      <c r="D116" s="295" t="s">
        <v>253</v>
      </c>
      <c r="E116" s="83"/>
      <c r="F116" s="168" t="s">
        <v>190</v>
      </c>
      <c r="G116" s="225"/>
      <c r="H116" s="284">
        <v>42952</v>
      </c>
      <c r="I116" s="225"/>
      <c r="J116" s="225"/>
      <c r="K116" s="227"/>
      <c r="L116" s="227"/>
      <c r="M116" s="259"/>
      <c r="N116" s="260">
        <v>42520</v>
      </c>
      <c r="O116" s="260">
        <v>42535</v>
      </c>
      <c r="P116" s="261">
        <v>42952</v>
      </c>
      <c r="Q116" s="227"/>
      <c r="R116" s="227"/>
      <c r="S116" s="285"/>
      <c r="T116" s="227"/>
      <c r="U116" s="227"/>
      <c r="V116" s="285"/>
      <c r="W116" s="286"/>
      <c r="X116" s="286"/>
      <c r="Y116" s="287"/>
      <c r="Z116" s="286"/>
      <c r="AA116" s="286"/>
      <c r="AB116" s="288"/>
      <c r="AC116" s="286"/>
      <c r="AD116" s="286"/>
      <c r="AE116" s="289"/>
      <c r="AF116" s="168"/>
      <c r="AG116" s="225"/>
      <c r="AH116" s="236"/>
      <c r="AJ116" s="222"/>
    </row>
    <row r="117" spans="1:36" ht="45.75" customHeight="1">
      <c r="A117" s="223">
        <v>62</v>
      </c>
      <c r="B117" s="81"/>
      <c r="C117" s="81"/>
      <c r="D117" s="295" t="s">
        <v>254</v>
      </c>
      <c r="E117" s="83"/>
      <c r="F117" s="168" t="s">
        <v>190</v>
      </c>
      <c r="G117" s="225"/>
      <c r="H117" s="284">
        <v>22112</v>
      </c>
      <c r="I117" s="225"/>
      <c r="J117" s="225"/>
      <c r="K117" s="227"/>
      <c r="L117" s="227"/>
      <c r="M117" s="259"/>
      <c r="N117" s="260">
        <v>42520</v>
      </c>
      <c r="O117" s="260">
        <v>42535</v>
      </c>
      <c r="P117" s="261">
        <v>22112</v>
      </c>
      <c r="Q117" s="227"/>
      <c r="R117" s="227"/>
      <c r="S117" s="285"/>
      <c r="T117" s="227"/>
      <c r="U117" s="227"/>
      <c r="V117" s="285"/>
      <c r="W117" s="286"/>
      <c r="X117" s="286"/>
      <c r="Y117" s="287"/>
      <c r="Z117" s="286"/>
      <c r="AA117" s="286"/>
      <c r="AB117" s="288"/>
      <c r="AC117" s="286"/>
      <c r="AD117" s="286"/>
      <c r="AE117" s="289"/>
      <c r="AF117" s="168"/>
      <c r="AG117" s="225"/>
      <c r="AH117" s="236"/>
      <c r="AJ117" s="222"/>
    </row>
    <row r="118" spans="1:36" ht="68.25" customHeight="1">
      <c r="A118" s="211">
        <v>63</v>
      </c>
      <c r="B118" s="81"/>
      <c r="C118" s="81"/>
      <c r="D118" s="295" t="s">
        <v>255</v>
      </c>
      <c r="E118" s="83"/>
      <c r="F118" s="168" t="s">
        <v>190</v>
      </c>
      <c r="G118" s="225"/>
      <c r="H118" s="284">
        <v>27815</v>
      </c>
      <c r="I118" s="225"/>
      <c r="J118" s="225"/>
      <c r="K118" s="227"/>
      <c r="L118" s="227"/>
      <c r="M118" s="259"/>
      <c r="N118" s="260">
        <v>42520</v>
      </c>
      <c r="O118" s="260">
        <v>42609</v>
      </c>
      <c r="P118" s="261">
        <v>27815</v>
      </c>
      <c r="Q118" s="227"/>
      <c r="R118" s="227"/>
      <c r="S118" s="285"/>
      <c r="T118" s="227"/>
      <c r="U118" s="227"/>
      <c r="V118" s="285"/>
      <c r="W118" s="286"/>
      <c r="X118" s="286"/>
      <c r="Y118" s="287"/>
      <c r="Z118" s="286"/>
      <c r="AA118" s="286"/>
      <c r="AB118" s="288"/>
      <c r="AC118" s="286"/>
      <c r="AD118" s="286"/>
      <c r="AE118" s="289"/>
      <c r="AF118" s="168"/>
      <c r="AG118" s="225"/>
      <c r="AH118" s="236"/>
      <c r="AJ118" s="222"/>
    </row>
    <row r="119" spans="1:36" ht="75" customHeight="1">
      <c r="A119" s="223">
        <v>64</v>
      </c>
      <c r="B119" s="81"/>
      <c r="C119" s="81"/>
      <c r="D119" s="295" t="s">
        <v>256</v>
      </c>
      <c r="E119" s="83"/>
      <c r="F119" s="168" t="s">
        <v>190</v>
      </c>
      <c r="G119" s="225"/>
      <c r="H119" s="284">
        <v>31618</v>
      </c>
      <c r="I119" s="225"/>
      <c r="J119" s="225"/>
      <c r="K119" s="227"/>
      <c r="L119" s="227"/>
      <c r="M119" s="259"/>
      <c r="N119" s="260">
        <v>42520</v>
      </c>
      <c r="O119" s="260">
        <v>42535</v>
      </c>
      <c r="P119" s="261">
        <v>31618</v>
      </c>
      <c r="Q119" s="227"/>
      <c r="R119" s="227"/>
      <c r="S119" s="285"/>
      <c r="T119" s="227"/>
      <c r="U119" s="227"/>
      <c r="V119" s="285"/>
      <c r="W119" s="286"/>
      <c r="X119" s="286"/>
      <c r="Y119" s="287"/>
      <c r="Z119" s="286"/>
      <c r="AA119" s="286"/>
      <c r="AB119" s="288"/>
      <c r="AC119" s="286"/>
      <c r="AD119" s="286"/>
      <c r="AE119" s="289"/>
      <c r="AF119" s="168"/>
      <c r="AG119" s="225"/>
      <c r="AH119" s="236"/>
      <c r="AJ119" s="222"/>
    </row>
    <row r="120" spans="1:36" ht="26.25" customHeight="1">
      <c r="A120" s="1"/>
      <c r="B120" s="1200" t="s">
        <v>49</v>
      </c>
      <c r="C120" s="1200"/>
      <c r="D120" s="1200"/>
      <c r="E120" s="1200"/>
      <c r="F120" s="1200"/>
      <c r="G120" s="257"/>
      <c r="H120" s="310">
        <f>SUM(H56:H119)</f>
        <v>4688641.37</v>
      </c>
      <c r="I120" s="311"/>
      <c r="J120" s="311"/>
      <c r="K120" s="312"/>
      <c r="L120" s="312"/>
      <c r="M120" s="313">
        <f>SUM(M56:M119)</f>
        <v>62904</v>
      </c>
      <c r="N120" s="312"/>
      <c r="O120" s="312"/>
      <c r="P120" s="314">
        <f>SUM(P56:P119)</f>
        <v>2822399.37</v>
      </c>
      <c r="Q120" s="312"/>
      <c r="R120" s="312"/>
      <c r="S120" s="315">
        <f>SUM(S56:S119)</f>
        <v>115833.38</v>
      </c>
      <c r="T120" s="312"/>
      <c r="U120" s="312"/>
      <c r="V120" s="315"/>
      <c r="W120" s="316"/>
      <c r="X120" s="316"/>
      <c r="Y120" s="317"/>
      <c r="Z120" s="316"/>
      <c r="AA120" s="316"/>
      <c r="AB120" s="318"/>
      <c r="AC120" s="316"/>
      <c r="AD120" s="316"/>
      <c r="AE120" s="319"/>
      <c r="AF120" s="168"/>
      <c r="AG120" s="320"/>
      <c r="AH120" s="320"/>
      <c r="AJ120" s="321"/>
    </row>
    <row r="121" spans="1:36" ht="52.5" customHeight="1">
      <c r="A121" s="1201" t="s">
        <v>257</v>
      </c>
      <c r="B121" s="1201"/>
      <c r="C121" s="1201"/>
      <c r="D121" s="1201"/>
      <c r="E121" s="1201"/>
      <c r="F121" s="1201"/>
      <c r="G121" s="1201"/>
      <c r="H121" s="1201"/>
      <c r="I121" s="1201"/>
      <c r="J121" s="1201"/>
      <c r="K121" s="1201"/>
      <c r="L121" s="1201"/>
      <c r="M121" s="1201"/>
      <c r="N121" s="1201"/>
      <c r="O121" s="1201"/>
      <c r="P121" s="1201"/>
      <c r="Q121" s="1201"/>
      <c r="R121" s="1201"/>
      <c r="S121" s="1201"/>
      <c r="T121" s="1201"/>
      <c r="U121" s="1201"/>
      <c r="V121" s="1201"/>
      <c r="W121" s="1201"/>
      <c r="X121" s="1201"/>
      <c r="Y121" s="1201"/>
      <c r="Z121" s="1201"/>
      <c r="AA121" s="1201"/>
      <c r="AB121" s="1201"/>
      <c r="AC121" s="1201"/>
      <c r="AD121" s="1201"/>
      <c r="AE121" s="1201"/>
      <c r="AF121" s="1201"/>
      <c r="AG121" s="1201"/>
      <c r="AH121" s="1201"/>
    </row>
    <row r="122" spans="1:36" ht="173.25" customHeight="1">
      <c r="A122" s="322">
        <v>1</v>
      </c>
      <c r="B122" s="168" t="s">
        <v>88</v>
      </c>
      <c r="C122" s="168" t="s">
        <v>89</v>
      </c>
      <c r="D122" s="168" t="s">
        <v>258</v>
      </c>
      <c r="E122" s="168" t="s">
        <v>91</v>
      </c>
      <c r="F122" s="168" t="s">
        <v>190</v>
      </c>
      <c r="G122" s="226">
        <f t="shared" ref="G122:G129" si="0">P122+M122</f>
        <v>595137</v>
      </c>
      <c r="H122" s="257"/>
      <c r="I122" s="257"/>
      <c r="J122" s="257"/>
      <c r="K122" s="225" t="s">
        <v>57</v>
      </c>
      <c r="L122" s="225" t="s">
        <v>41</v>
      </c>
      <c r="M122" s="228">
        <v>463304</v>
      </c>
      <c r="N122" s="323" t="s">
        <v>57</v>
      </c>
      <c r="O122" s="323" t="s">
        <v>41</v>
      </c>
      <c r="P122" s="324">
        <v>131833</v>
      </c>
      <c r="Q122" s="225"/>
      <c r="R122" s="225"/>
      <c r="S122" s="325"/>
      <c r="T122" s="225"/>
      <c r="U122" s="225"/>
      <c r="V122" s="325"/>
      <c r="W122" s="326"/>
      <c r="X122" s="326"/>
      <c r="Y122" s="327"/>
      <c r="Z122" s="326"/>
      <c r="AA122" s="326"/>
      <c r="AB122" s="328"/>
      <c r="AC122" s="326"/>
      <c r="AD122" s="326"/>
      <c r="AE122" s="329"/>
      <c r="AF122" s="225"/>
      <c r="AG122" s="225"/>
      <c r="AH122" s="225"/>
    </row>
    <row r="123" spans="1:36" ht="112.5" customHeight="1">
      <c r="A123" s="227">
        <v>2</v>
      </c>
      <c r="B123" s="168" t="s">
        <v>93</v>
      </c>
      <c r="C123" s="168" t="s">
        <v>259</v>
      </c>
      <c r="D123" s="227" t="s">
        <v>260</v>
      </c>
      <c r="E123" s="168" t="s">
        <v>95</v>
      </c>
      <c r="F123" s="168" t="s">
        <v>190</v>
      </c>
      <c r="G123" s="226">
        <f t="shared" si="0"/>
        <v>21285</v>
      </c>
      <c r="H123" s="257"/>
      <c r="I123" s="257"/>
      <c r="J123" s="257"/>
      <c r="K123" s="225" t="s">
        <v>57</v>
      </c>
      <c r="L123" s="225" t="s">
        <v>41</v>
      </c>
      <c r="M123" s="228">
        <v>16015</v>
      </c>
      <c r="N123" s="323" t="s">
        <v>57</v>
      </c>
      <c r="O123" s="323" t="s">
        <v>41</v>
      </c>
      <c r="P123" s="324">
        <v>5270</v>
      </c>
      <c r="Q123" s="225"/>
      <c r="R123" s="225"/>
      <c r="S123" s="325"/>
      <c r="T123" s="225"/>
      <c r="U123" s="225"/>
      <c r="V123" s="325"/>
      <c r="W123" s="326"/>
      <c r="X123" s="326"/>
      <c r="Y123" s="327"/>
      <c r="Z123" s="326"/>
      <c r="AA123" s="326"/>
      <c r="AB123" s="328"/>
      <c r="AC123" s="326"/>
      <c r="AD123" s="326"/>
      <c r="AE123" s="329"/>
      <c r="AF123" s="225"/>
      <c r="AG123" s="225"/>
      <c r="AH123" s="225"/>
    </row>
    <row r="124" spans="1:36" ht="165.75" customHeight="1">
      <c r="A124" s="322">
        <v>3</v>
      </c>
      <c r="B124" s="168" t="s">
        <v>261</v>
      </c>
      <c r="C124" s="168" t="s">
        <v>262</v>
      </c>
      <c r="D124" s="227" t="s">
        <v>263</v>
      </c>
      <c r="E124" s="168" t="s">
        <v>264</v>
      </c>
      <c r="F124" s="168" t="s">
        <v>190</v>
      </c>
      <c r="G124" s="226">
        <f t="shared" si="0"/>
        <v>210557</v>
      </c>
      <c r="H124" s="257"/>
      <c r="I124" s="257"/>
      <c r="J124" s="257"/>
      <c r="K124" s="225" t="s">
        <v>57</v>
      </c>
      <c r="L124" s="225" t="s">
        <v>41</v>
      </c>
      <c r="M124" s="228">
        <v>53693</v>
      </c>
      <c r="N124" s="323" t="s">
        <v>57</v>
      </c>
      <c r="O124" s="323" t="s">
        <v>41</v>
      </c>
      <c r="P124" s="324">
        <v>156864</v>
      </c>
      <c r="Q124" s="225"/>
      <c r="R124" s="225"/>
      <c r="S124" s="325"/>
      <c r="T124" s="225"/>
      <c r="U124" s="225"/>
      <c r="V124" s="325"/>
      <c r="W124" s="326"/>
      <c r="X124" s="326"/>
      <c r="Y124" s="327"/>
      <c r="Z124" s="326"/>
      <c r="AA124" s="326"/>
      <c r="AB124" s="328"/>
      <c r="AC124" s="326"/>
      <c r="AD124" s="326"/>
      <c r="AE124" s="329"/>
      <c r="AF124" s="225"/>
      <c r="AG124" s="225"/>
      <c r="AH124" s="225"/>
    </row>
    <row r="125" spans="1:36" ht="129.75" customHeight="1">
      <c r="A125" s="227">
        <v>4</v>
      </c>
      <c r="B125" s="168" t="s">
        <v>104</v>
      </c>
      <c r="C125" s="168" t="s">
        <v>191</v>
      </c>
      <c r="D125" s="227" t="s">
        <v>265</v>
      </c>
      <c r="E125" s="168" t="s">
        <v>106</v>
      </c>
      <c r="F125" s="168" t="s">
        <v>190</v>
      </c>
      <c r="G125" s="226">
        <f t="shared" si="0"/>
        <v>595103</v>
      </c>
      <c r="H125" s="257"/>
      <c r="I125" s="257"/>
      <c r="J125" s="257"/>
      <c r="K125" s="225" t="s">
        <v>57</v>
      </c>
      <c r="L125" s="225" t="s">
        <v>41</v>
      </c>
      <c r="M125" s="228">
        <v>218361</v>
      </c>
      <c r="N125" s="323" t="s">
        <v>57</v>
      </c>
      <c r="O125" s="323" t="s">
        <v>41</v>
      </c>
      <c r="P125" s="324">
        <v>376742</v>
      </c>
      <c r="Q125" s="225"/>
      <c r="R125" s="225"/>
      <c r="S125" s="325"/>
      <c r="T125" s="225"/>
      <c r="U125" s="225"/>
      <c r="V125" s="325"/>
      <c r="W125" s="326"/>
      <c r="X125" s="326"/>
      <c r="Y125" s="327"/>
      <c r="Z125" s="326"/>
      <c r="AA125" s="326"/>
      <c r="AB125" s="328"/>
      <c r="AC125" s="326"/>
      <c r="AD125" s="326"/>
      <c r="AE125" s="329"/>
      <c r="AF125" s="225"/>
      <c r="AG125" s="225"/>
      <c r="AH125" s="225"/>
    </row>
    <row r="126" spans="1:36" ht="153" customHeight="1">
      <c r="A126" s="322">
        <v>5</v>
      </c>
      <c r="B126" s="168" t="s">
        <v>261</v>
      </c>
      <c r="C126" s="168" t="s">
        <v>262</v>
      </c>
      <c r="D126" s="227" t="s">
        <v>266</v>
      </c>
      <c r="E126" s="168" t="s">
        <v>267</v>
      </c>
      <c r="F126" s="168" t="s">
        <v>190</v>
      </c>
      <c r="G126" s="226">
        <f t="shared" si="0"/>
        <v>8556</v>
      </c>
      <c r="H126" s="257"/>
      <c r="I126" s="257"/>
      <c r="J126" s="257"/>
      <c r="K126" s="225" t="s">
        <v>57</v>
      </c>
      <c r="L126" s="225" t="s">
        <v>41</v>
      </c>
      <c r="M126" s="228">
        <v>8556</v>
      </c>
      <c r="N126" s="227"/>
      <c r="O126" s="227"/>
      <c r="P126" s="324"/>
      <c r="Q126" s="225"/>
      <c r="R126" s="225"/>
      <c r="S126" s="325"/>
      <c r="T126" s="225"/>
      <c r="U126" s="225"/>
      <c r="V126" s="325"/>
      <c r="W126" s="326"/>
      <c r="X126" s="326"/>
      <c r="Y126" s="327"/>
      <c r="Z126" s="326"/>
      <c r="AA126" s="326"/>
      <c r="AB126" s="328"/>
      <c r="AC126" s="326"/>
      <c r="AD126" s="326"/>
      <c r="AE126" s="329"/>
      <c r="AF126" s="225"/>
      <c r="AG126" s="225"/>
      <c r="AH126" s="225"/>
    </row>
    <row r="127" spans="1:36" ht="141" customHeight="1">
      <c r="A127" s="227">
        <v>6</v>
      </c>
      <c r="B127" s="168" t="s">
        <v>104</v>
      </c>
      <c r="C127" s="168" t="s">
        <v>198</v>
      </c>
      <c r="D127" s="227" t="s">
        <v>268</v>
      </c>
      <c r="E127" s="168" t="s">
        <v>140</v>
      </c>
      <c r="F127" s="168" t="s">
        <v>190</v>
      </c>
      <c r="G127" s="226">
        <f t="shared" si="0"/>
        <v>29115</v>
      </c>
      <c r="H127" s="257"/>
      <c r="I127" s="257"/>
      <c r="J127" s="257"/>
      <c r="K127" s="225" t="s">
        <v>57</v>
      </c>
      <c r="L127" s="225" t="s">
        <v>41</v>
      </c>
      <c r="M127" s="228">
        <v>14875</v>
      </c>
      <c r="N127" s="323" t="s">
        <v>57</v>
      </c>
      <c r="O127" s="323" t="s">
        <v>41</v>
      </c>
      <c r="P127" s="324">
        <v>14240</v>
      </c>
      <c r="Q127" s="225"/>
      <c r="R127" s="225"/>
      <c r="S127" s="325"/>
      <c r="T127" s="225"/>
      <c r="U127" s="225"/>
      <c r="V127" s="325"/>
      <c r="W127" s="326"/>
      <c r="X127" s="326"/>
      <c r="Y127" s="327"/>
      <c r="Z127" s="326"/>
      <c r="AA127" s="326"/>
      <c r="AB127" s="328"/>
      <c r="AC127" s="326"/>
      <c r="AD127" s="326"/>
      <c r="AE127" s="329"/>
      <c r="AF127" s="225"/>
      <c r="AG127" s="225"/>
      <c r="AH127" s="225"/>
    </row>
    <row r="128" spans="1:36" ht="77.25" customHeight="1">
      <c r="A128" s="322">
        <v>7</v>
      </c>
      <c r="B128" s="168" t="s">
        <v>104</v>
      </c>
      <c r="C128" s="168" t="s">
        <v>198</v>
      </c>
      <c r="D128" s="168" t="s">
        <v>269</v>
      </c>
      <c r="E128" s="168" t="s">
        <v>270</v>
      </c>
      <c r="F128" s="168" t="s">
        <v>190</v>
      </c>
      <c r="G128" s="226">
        <f t="shared" si="0"/>
        <v>90256</v>
      </c>
      <c r="H128" s="257"/>
      <c r="I128" s="257"/>
      <c r="J128" s="257"/>
      <c r="K128" s="225" t="s">
        <v>57</v>
      </c>
      <c r="L128" s="225" t="s">
        <v>41</v>
      </c>
      <c r="M128" s="228">
        <v>7000</v>
      </c>
      <c r="N128" s="323" t="s">
        <v>57</v>
      </c>
      <c r="O128" s="323" t="s">
        <v>41</v>
      </c>
      <c r="P128" s="324">
        <v>83256</v>
      </c>
      <c r="Q128" s="225"/>
      <c r="R128" s="225"/>
      <c r="S128" s="325"/>
      <c r="T128" s="225"/>
      <c r="U128" s="225"/>
      <c r="V128" s="325"/>
      <c r="W128" s="326"/>
      <c r="X128" s="326"/>
      <c r="Y128" s="327"/>
      <c r="Z128" s="326"/>
      <c r="AA128" s="326"/>
      <c r="AB128" s="328"/>
      <c r="AC128" s="326"/>
      <c r="AD128" s="326"/>
      <c r="AE128" s="329"/>
      <c r="AF128" s="257"/>
      <c r="AG128" s="257"/>
      <c r="AH128" s="225"/>
    </row>
    <row r="129" spans="1:34" ht="120">
      <c r="A129" s="227">
        <v>8</v>
      </c>
      <c r="B129" s="81" t="s">
        <v>100</v>
      </c>
      <c r="C129" s="81" t="s">
        <v>107</v>
      </c>
      <c r="D129" s="168" t="s">
        <v>271</v>
      </c>
      <c r="E129" s="81" t="s">
        <v>272</v>
      </c>
      <c r="F129" s="168" t="s">
        <v>190</v>
      </c>
      <c r="G129" s="226">
        <f t="shared" si="0"/>
        <v>22835</v>
      </c>
      <c r="H129" s="257"/>
      <c r="I129" s="257"/>
      <c r="J129" s="257"/>
      <c r="K129" s="225"/>
      <c r="L129" s="225"/>
      <c r="M129" s="228"/>
      <c r="N129" s="323" t="s">
        <v>57</v>
      </c>
      <c r="O129" s="323" t="s">
        <v>41</v>
      </c>
      <c r="P129" s="324">
        <v>22835</v>
      </c>
      <c r="Q129" s="225"/>
      <c r="R129" s="225"/>
      <c r="S129" s="325"/>
      <c r="T129" s="225"/>
      <c r="U129" s="225"/>
      <c r="V129" s="325"/>
      <c r="W129" s="326"/>
      <c r="X129" s="326"/>
      <c r="Y129" s="327"/>
      <c r="Z129" s="326"/>
      <c r="AA129" s="326"/>
      <c r="AB129" s="328"/>
      <c r="AC129" s="326"/>
      <c r="AD129" s="326"/>
      <c r="AE129" s="329"/>
      <c r="AF129" s="225"/>
      <c r="AG129" s="225"/>
      <c r="AH129" s="225"/>
    </row>
    <row r="130" spans="1:34" ht="60">
      <c r="A130" s="322">
        <v>9</v>
      </c>
      <c r="B130" s="168" t="s">
        <v>104</v>
      </c>
      <c r="C130" s="168" t="s">
        <v>198</v>
      </c>
      <c r="D130" s="227" t="s">
        <v>273</v>
      </c>
      <c r="E130" s="168" t="s">
        <v>274</v>
      </c>
      <c r="F130" s="168" t="s">
        <v>190</v>
      </c>
      <c r="G130" s="226">
        <v>42825</v>
      </c>
      <c r="H130" s="257"/>
      <c r="I130" s="257"/>
      <c r="J130" s="257"/>
      <c r="K130" s="225" t="s">
        <v>57</v>
      </c>
      <c r="L130" s="225" t="s">
        <v>41</v>
      </c>
      <c r="M130" s="228">
        <v>42825</v>
      </c>
      <c r="N130" s="323" t="s">
        <v>57</v>
      </c>
      <c r="O130" s="323" t="s">
        <v>41</v>
      </c>
      <c r="P130" s="324">
        <v>57271</v>
      </c>
      <c r="Q130" s="225"/>
      <c r="R130" s="225"/>
      <c r="S130" s="325"/>
      <c r="T130" s="225"/>
      <c r="U130" s="225"/>
      <c r="V130" s="325"/>
      <c r="W130" s="326"/>
      <c r="X130" s="326"/>
      <c r="Y130" s="327"/>
      <c r="Z130" s="326"/>
      <c r="AA130" s="326"/>
      <c r="AB130" s="328"/>
      <c r="AC130" s="326"/>
      <c r="AD130" s="326"/>
      <c r="AE130" s="329"/>
      <c r="AF130" s="225"/>
      <c r="AG130" s="225"/>
      <c r="AH130" s="225"/>
    </row>
    <row r="131" spans="1:34" ht="18.75">
      <c r="A131" s="330"/>
      <c r="B131" s="1186" t="s">
        <v>49</v>
      </c>
      <c r="C131" s="1187"/>
      <c r="D131" s="1187"/>
      <c r="E131" s="1187"/>
      <c r="F131" s="1188"/>
      <c r="G131" s="331">
        <f>V131+P131+M131</f>
        <v>1672940</v>
      </c>
      <c r="H131" s="332"/>
      <c r="I131" s="332"/>
      <c r="J131" s="332"/>
      <c r="K131" s="333"/>
      <c r="L131" s="333"/>
      <c r="M131" s="334">
        <f>SUM(M122:M130)</f>
        <v>824629</v>
      </c>
      <c r="N131" s="333"/>
      <c r="O131" s="333"/>
      <c r="P131" s="335">
        <f>SUM(P122:P130)</f>
        <v>848311</v>
      </c>
      <c r="Q131" s="333"/>
      <c r="R131" s="333"/>
      <c r="S131" s="336">
        <v>0</v>
      </c>
      <c r="T131" s="333"/>
      <c r="U131" s="333"/>
      <c r="V131" s="336"/>
      <c r="W131" s="337"/>
      <c r="X131" s="337"/>
      <c r="Y131" s="338"/>
      <c r="Z131" s="337"/>
      <c r="AA131" s="337"/>
      <c r="AB131" s="339"/>
      <c r="AC131" s="337"/>
      <c r="AD131" s="337"/>
      <c r="AE131" s="340"/>
      <c r="AF131" s="333"/>
      <c r="AG131" s="333"/>
      <c r="AH131" s="333"/>
    </row>
    <row r="132" spans="1:34" ht="18.75">
      <c r="A132" s="333"/>
      <c r="B132" s="333"/>
      <c r="C132" s="1189" t="s">
        <v>275</v>
      </c>
      <c r="D132" s="1190"/>
      <c r="E132" s="1190"/>
      <c r="F132" s="1190"/>
      <c r="G132" s="1190"/>
      <c r="H132" s="1190"/>
      <c r="I132" s="1190"/>
      <c r="J132" s="1190"/>
      <c r="K132" s="1190"/>
      <c r="L132" s="1190"/>
      <c r="M132" s="1190"/>
      <c r="N132" s="1190"/>
      <c r="O132" s="1190"/>
      <c r="P132" s="1190"/>
      <c r="Q132" s="1190"/>
      <c r="R132" s="1190"/>
      <c r="S132" s="1190"/>
      <c r="T132" s="1190"/>
      <c r="U132" s="1190"/>
      <c r="V132" s="1190"/>
      <c r="W132" s="1190"/>
      <c r="X132" s="1190"/>
      <c r="Y132" s="1190"/>
      <c r="Z132" s="1190"/>
      <c r="AA132" s="1190"/>
      <c r="AB132" s="1190"/>
      <c r="AC132" s="1190"/>
      <c r="AD132" s="1190"/>
      <c r="AE132" s="1190"/>
      <c r="AF132" s="1190"/>
      <c r="AG132" s="1190"/>
      <c r="AH132" s="1191"/>
    </row>
    <row r="133" spans="1:34" ht="120">
      <c r="A133" s="330">
        <v>1</v>
      </c>
      <c r="B133" s="168" t="s">
        <v>104</v>
      </c>
      <c r="C133" s="81" t="s">
        <v>196</v>
      </c>
      <c r="D133" s="341" t="s">
        <v>276</v>
      </c>
      <c r="E133" s="81" t="s">
        <v>106</v>
      </c>
      <c r="F133" s="168" t="s">
        <v>190</v>
      </c>
      <c r="G133" s="342">
        <v>7704</v>
      </c>
      <c r="H133" s="333"/>
      <c r="I133" s="333"/>
      <c r="J133" s="333"/>
      <c r="K133" s="343">
        <v>42258</v>
      </c>
      <c r="L133" s="343">
        <v>42278</v>
      </c>
      <c r="M133" s="344">
        <v>7704</v>
      </c>
      <c r="N133" s="333"/>
      <c r="O133" s="333"/>
      <c r="P133" s="345"/>
      <c r="Q133" s="333"/>
      <c r="R133" s="333"/>
      <c r="S133" s="346"/>
      <c r="T133" s="333"/>
      <c r="U133" s="333"/>
      <c r="V133" s="346"/>
      <c r="W133" s="347"/>
      <c r="X133" s="347"/>
      <c r="Y133" s="348"/>
      <c r="Z133" s="347"/>
      <c r="AA133" s="347"/>
      <c r="AB133" s="349"/>
      <c r="AC133" s="347"/>
      <c r="AD133" s="347"/>
      <c r="AE133" s="350"/>
      <c r="AF133" s="333"/>
      <c r="AG133" s="333"/>
      <c r="AH133" s="333"/>
    </row>
    <row r="134" spans="1:34" ht="120">
      <c r="A134" s="330">
        <v>2</v>
      </c>
      <c r="B134" s="168" t="s">
        <v>104</v>
      </c>
      <c r="C134" s="81" t="s">
        <v>196</v>
      </c>
      <c r="D134" s="341" t="s">
        <v>277</v>
      </c>
      <c r="E134" s="81" t="s">
        <v>106</v>
      </c>
      <c r="F134" s="168" t="s">
        <v>190</v>
      </c>
      <c r="G134" s="342">
        <v>68144</v>
      </c>
      <c r="H134" s="333"/>
      <c r="I134" s="333"/>
      <c r="J134" s="333"/>
      <c r="K134" s="343">
        <v>42276</v>
      </c>
      <c r="L134" s="343">
        <v>42366</v>
      </c>
      <c r="M134" s="351">
        <v>64160</v>
      </c>
      <c r="N134" s="333"/>
      <c r="O134" s="333"/>
      <c r="P134" s="345"/>
      <c r="Q134" s="333"/>
      <c r="R134" s="333"/>
      <c r="S134" s="346"/>
      <c r="T134" s="333"/>
      <c r="U134" s="333"/>
      <c r="V134" s="346"/>
      <c r="W134" s="347"/>
      <c r="X134" s="347"/>
      <c r="Y134" s="348"/>
      <c r="Z134" s="347"/>
      <c r="AA134" s="347"/>
      <c r="AB134" s="349"/>
      <c r="AC134" s="347"/>
      <c r="AD134" s="347"/>
      <c r="AE134" s="350"/>
      <c r="AF134" s="333"/>
      <c r="AG134" s="333"/>
      <c r="AH134" s="333"/>
    </row>
    <row r="135" spans="1:34" ht="120">
      <c r="A135" s="330">
        <v>3</v>
      </c>
      <c r="B135" s="168" t="s">
        <v>104</v>
      </c>
      <c r="C135" s="81" t="s">
        <v>196</v>
      </c>
      <c r="D135" s="341" t="s">
        <v>278</v>
      </c>
      <c r="E135" s="81" t="s">
        <v>106</v>
      </c>
      <c r="F135" s="168" t="s">
        <v>190</v>
      </c>
      <c r="G135" s="342">
        <v>14280</v>
      </c>
      <c r="H135" s="333"/>
      <c r="I135" s="333"/>
      <c r="J135" s="333"/>
      <c r="K135" s="343">
        <v>42249</v>
      </c>
      <c r="L135" s="343">
        <v>42279</v>
      </c>
      <c r="M135" s="344">
        <v>14280</v>
      </c>
      <c r="N135" s="333"/>
      <c r="O135" s="333"/>
      <c r="P135" s="345"/>
      <c r="Q135" s="333"/>
      <c r="R135" s="333"/>
      <c r="S135" s="346"/>
      <c r="T135" s="333"/>
      <c r="U135" s="333"/>
      <c r="V135" s="346"/>
      <c r="W135" s="347"/>
      <c r="X135" s="347"/>
      <c r="Y135" s="348"/>
      <c r="Z135" s="347"/>
      <c r="AA135" s="347"/>
      <c r="AB135" s="349"/>
      <c r="AC135" s="347"/>
      <c r="AD135" s="347"/>
      <c r="AE135" s="350"/>
      <c r="AF135" s="333"/>
      <c r="AG135" s="333"/>
      <c r="AH135" s="333"/>
    </row>
    <row r="136" spans="1:34" ht="120">
      <c r="A136" s="330">
        <v>4</v>
      </c>
      <c r="B136" s="168" t="s">
        <v>104</v>
      </c>
      <c r="C136" s="81" t="s">
        <v>196</v>
      </c>
      <c r="D136" s="341" t="s">
        <v>279</v>
      </c>
      <c r="E136" s="81" t="s">
        <v>106</v>
      </c>
      <c r="F136" s="168" t="s">
        <v>190</v>
      </c>
      <c r="G136" s="352">
        <v>8928</v>
      </c>
      <c r="H136" s="330"/>
      <c r="I136" s="330"/>
      <c r="J136" s="330"/>
      <c r="K136" s="343">
        <v>42241</v>
      </c>
      <c r="L136" s="343">
        <v>42259</v>
      </c>
      <c r="M136" s="353">
        <v>8592</v>
      </c>
      <c r="N136" s="333"/>
      <c r="O136" s="333"/>
      <c r="P136" s="345"/>
      <c r="Q136" s="333"/>
      <c r="R136" s="333"/>
      <c r="S136" s="346"/>
      <c r="T136" s="333"/>
      <c r="U136" s="333"/>
      <c r="V136" s="346"/>
      <c r="W136" s="347"/>
      <c r="X136" s="347"/>
      <c r="Y136" s="348"/>
      <c r="Z136" s="347"/>
      <c r="AA136" s="347"/>
      <c r="AB136" s="349"/>
      <c r="AC136" s="347"/>
      <c r="AD136" s="347"/>
      <c r="AE136" s="350"/>
      <c r="AF136" s="333"/>
      <c r="AG136" s="333"/>
      <c r="AH136" s="333"/>
    </row>
    <row r="137" spans="1:34" ht="120">
      <c r="A137" s="330">
        <v>5</v>
      </c>
      <c r="B137" s="168" t="s">
        <v>104</v>
      </c>
      <c r="C137" s="81" t="s">
        <v>196</v>
      </c>
      <c r="D137" s="341" t="s">
        <v>280</v>
      </c>
      <c r="E137" s="81" t="s">
        <v>106</v>
      </c>
      <c r="F137" s="168" t="s">
        <v>190</v>
      </c>
      <c r="G137" s="352">
        <v>4818</v>
      </c>
      <c r="H137" s="333"/>
      <c r="I137" s="333"/>
      <c r="J137" s="333"/>
      <c r="K137" s="343">
        <v>42241</v>
      </c>
      <c r="L137" s="343">
        <v>42260</v>
      </c>
      <c r="M137" s="351">
        <v>4752</v>
      </c>
      <c r="N137" s="333"/>
      <c r="O137" s="333"/>
      <c r="P137" s="345"/>
      <c r="Q137" s="333"/>
      <c r="R137" s="333"/>
      <c r="S137" s="346"/>
      <c r="T137" s="333"/>
      <c r="U137" s="333"/>
      <c r="V137" s="346"/>
      <c r="W137" s="347"/>
      <c r="X137" s="347"/>
      <c r="Y137" s="348"/>
      <c r="Z137" s="347"/>
      <c r="AA137" s="347"/>
      <c r="AB137" s="349"/>
      <c r="AC137" s="347"/>
      <c r="AD137" s="347"/>
      <c r="AE137" s="350"/>
      <c r="AF137" s="333"/>
      <c r="AG137" s="333"/>
      <c r="AH137" s="333"/>
    </row>
    <row r="138" spans="1:34" ht="120">
      <c r="A138" s="330">
        <v>6</v>
      </c>
      <c r="B138" s="168" t="s">
        <v>104</v>
      </c>
      <c r="C138" s="81" t="s">
        <v>196</v>
      </c>
      <c r="D138" s="341" t="s">
        <v>281</v>
      </c>
      <c r="E138" s="81" t="s">
        <v>106</v>
      </c>
      <c r="F138" s="168" t="s">
        <v>190</v>
      </c>
      <c r="G138" s="352">
        <v>34744</v>
      </c>
      <c r="H138" s="330"/>
      <c r="I138" s="330"/>
      <c r="J138" s="330"/>
      <c r="K138" s="343">
        <v>42241</v>
      </c>
      <c r="L138" s="343">
        <v>42271</v>
      </c>
      <c r="M138" s="353">
        <v>31000</v>
      </c>
      <c r="N138" s="333"/>
      <c r="O138" s="333"/>
      <c r="P138" s="345"/>
      <c r="Q138" s="333"/>
      <c r="R138" s="333"/>
      <c r="S138" s="346"/>
      <c r="T138" s="333"/>
      <c r="U138" s="333"/>
      <c r="V138" s="346"/>
      <c r="W138" s="347"/>
      <c r="X138" s="347"/>
      <c r="Y138" s="348"/>
      <c r="Z138" s="347"/>
      <c r="AA138" s="347"/>
      <c r="AB138" s="349"/>
      <c r="AC138" s="347"/>
      <c r="AD138" s="347"/>
      <c r="AE138" s="350"/>
      <c r="AF138" s="333"/>
      <c r="AG138" s="333"/>
      <c r="AH138" s="333"/>
    </row>
    <row r="139" spans="1:34" ht="120">
      <c r="A139" s="330">
        <v>7</v>
      </c>
      <c r="B139" s="168" t="s">
        <v>104</v>
      </c>
      <c r="C139" s="81" t="s">
        <v>196</v>
      </c>
      <c r="D139" s="341" t="s">
        <v>282</v>
      </c>
      <c r="E139" s="81" t="s">
        <v>106</v>
      </c>
      <c r="F139" s="168" t="s">
        <v>190</v>
      </c>
      <c r="G139" s="342">
        <v>918510</v>
      </c>
      <c r="H139" s="333"/>
      <c r="I139" s="333"/>
      <c r="J139" s="333"/>
      <c r="K139" s="343">
        <v>42366</v>
      </c>
      <c r="L139" s="333"/>
      <c r="M139" s="354">
        <v>400000</v>
      </c>
      <c r="N139" s="333"/>
      <c r="O139" s="343">
        <v>42675</v>
      </c>
      <c r="P139" s="355">
        <v>518510</v>
      </c>
      <c r="Q139" s="333"/>
      <c r="R139" s="333"/>
      <c r="S139" s="346"/>
      <c r="T139" s="333"/>
      <c r="U139" s="333"/>
      <c r="V139" s="346"/>
      <c r="W139" s="347"/>
      <c r="X139" s="347"/>
      <c r="Y139" s="348"/>
      <c r="Z139" s="347"/>
      <c r="AA139" s="347"/>
      <c r="AB139" s="349"/>
      <c r="AC139" s="347"/>
      <c r="AD139" s="347"/>
      <c r="AE139" s="350"/>
      <c r="AF139" s="333"/>
      <c r="AG139" s="333"/>
      <c r="AH139" s="333"/>
    </row>
    <row r="140" spans="1:34" ht="28.5">
      <c r="A140" s="330"/>
      <c r="B140" s="333"/>
      <c r="C140" s="333"/>
      <c r="D140" s="341" t="s">
        <v>283</v>
      </c>
      <c r="E140" s="333"/>
      <c r="F140" s="168" t="s">
        <v>190</v>
      </c>
      <c r="G140" s="352">
        <v>33787</v>
      </c>
      <c r="H140" s="333"/>
      <c r="I140" s="333"/>
      <c r="J140" s="333"/>
      <c r="K140" s="343">
        <v>42236</v>
      </c>
      <c r="L140" s="343">
        <v>42246</v>
      </c>
      <c r="M140" s="353">
        <v>33027</v>
      </c>
      <c r="N140" s="333"/>
      <c r="O140" s="333"/>
      <c r="P140" s="345"/>
      <c r="Q140" s="333"/>
      <c r="R140" s="333"/>
      <c r="S140" s="346"/>
      <c r="T140" s="333"/>
      <c r="U140" s="333"/>
      <c r="V140" s="346"/>
      <c r="W140" s="347"/>
      <c r="X140" s="347"/>
      <c r="Y140" s="348"/>
      <c r="Z140" s="347"/>
      <c r="AA140" s="347"/>
      <c r="AB140" s="349"/>
      <c r="AC140" s="347"/>
      <c r="AD140" s="347"/>
      <c r="AE140" s="350"/>
      <c r="AF140" s="333"/>
      <c r="AG140" s="333"/>
      <c r="AH140" s="333"/>
    </row>
    <row r="141" spans="1:34" ht="18.75">
      <c r="A141" s="1189" t="s">
        <v>284</v>
      </c>
      <c r="B141" s="1190"/>
      <c r="C141" s="1190"/>
      <c r="D141" s="1190"/>
      <c r="E141" s="1190"/>
      <c r="F141" s="1190"/>
      <c r="G141" s="1190"/>
      <c r="H141" s="1190"/>
      <c r="I141" s="1190"/>
      <c r="J141" s="1190"/>
      <c r="K141" s="1190"/>
      <c r="L141" s="1190"/>
      <c r="M141" s="1190"/>
      <c r="N141" s="1190"/>
      <c r="O141" s="1190"/>
      <c r="P141" s="1190"/>
      <c r="Q141" s="1190"/>
      <c r="R141" s="1190"/>
      <c r="S141" s="1190"/>
      <c r="T141" s="1190"/>
      <c r="U141" s="1190"/>
      <c r="V141" s="1190"/>
      <c r="W141" s="1190"/>
      <c r="X141" s="1190"/>
      <c r="Y141" s="1190"/>
      <c r="Z141" s="1190"/>
      <c r="AA141" s="1190"/>
      <c r="AB141" s="1190"/>
      <c r="AC141" s="1190"/>
      <c r="AD141" s="1190"/>
      <c r="AE141" s="1190"/>
      <c r="AF141" s="1190"/>
      <c r="AG141" s="1190"/>
      <c r="AH141" s="1191"/>
    </row>
    <row r="142" spans="1:34" ht="135">
      <c r="A142" s="330">
        <v>1</v>
      </c>
      <c r="B142" s="81" t="s">
        <v>285</v>
      </c>
      <c r="C142" s="116" t="s">
        <v>286</v>
      </c>
      <c r="D142" s="81" t="s">
        <v>287</v>
      </c>
      <c r="E142" s="81" t="s">
        <v>288</v>
      </c>
      <c r="F142" s="81" t="s">
        <v>174</v>
      </c>
      <c r="G142" s="356">
        <v>200000</v>
      </c>
      <c r="H142" s="333"/>
      <c r="I142" s="333"/>
      <c r="J142" s="333"/>
      <c r="K142" s="333"/>
      <c r="L142" s="333"/>
      <c r="M142" s="357"/>
      <c r="N142" s="333"/>
      <c r="O142" s="333"/>
      <c r="P142" s="345"/>
      <c r="Q142" s="358">
        <v>42860</v>
      </c>
      <c r="R142" s="358">
        <v>43225</v>
      </c>
      <c r="S142" s="359">
        <v>200000</v>
      </c>
      <c r="T142" s="358"/>
      <c r="U142" s="358"/>
      <c r="V142" s="359"/>
      <c r="W142" s="360"/>
      <c r="X142" s="360"/>
      <c r="Y142" s="361"/>
      <c r="Z142" s="360"/>
      <c r="AA142" s="360"/>
      <c r="AB142" s="362"/>
      <c r="AC142" s="360"/>
      <c r="AD142" s="360"/>
      <c r="AE142" s="363"/>
      <c r="AF142" s="333"/>
      <c r="AG142" s="333"/>
      <c r="AH142" s="333"/>
    </row>
    <row r="143" spans="1:34" ht="150">
      <c r="A143" s="330">
        <v>2</v>
      </c>
      <c r="B143" s="81" t="s">
        <v>106</v>
      </c>
      <c r="C143" s="81" t="s">
        <v>106</v>
      </c>
      <c r="D143" s="124" t="s">
        <v>289</v>
      </c>
      <c r="E143" s="364" t="s">
        <v>290</v>
      </c>
      <c r="F143" s="365" t="s">
        <v>291</v>
      </c>
      <c r="G143" s="366">
        <v>950000</v>
      </c>
      <c r="H143" s="366">
        <v>50000</v>
      </c>
      <c r="I143" s="333"/>
      <c r="J143" s="333"/>
      <c r="K143" s="333"/>
      <c r="L143" s="333"/>
      <c r="M143" s="357"/>
      <c r="N143" s="333"/>
      <c r="O143" s="333"/>
      <c r="P143" s="345"/>
      <c r="Q143" s="333"/>
      <c r="R143" s="333"/>
      <c r="S143" s="333"/>
      <c r="T143" s="333"/>
      <c r="U143" s="333"/>
      <c r="V143" s="367">
        <v>1000000</v>
      </c>
      <c r="W143" s="368"/>
      <c r="X143" s="368"/>
      <c r="Y143" s="369"/>
      <c r="Z143" s="368"/>
      <c r="AA143" s="368"/>
      <c r="AB143" s="370"/>
      <c r="AC143" s="368"/>
      <c r="AD143" s="368"/>
      <c r="AE143" s="371"/>
      <c r="AF143" s="333"/>
      <c r="AG143" s="333"/>
      <c r="AH143" s="333"/>
    </row>
    <row r="144" spans="1:34" ht="150">
      <c r="A144" s="330">
        <v>3</v>
      </c>
      <c r="B144" s="81" t="s">
        <v>106</v>
      </c>
      <c r="C144" s="81" t="s">
        <v>106</v>
      </c>
      <c r="D144" s="372" t="s">
        <v>292</v>
      </c>
      <c r="E144" s="373" t="s">
        <v>290</v>
      </c>
      <c r="F144" s="365" t="s">
        <v>163</v>
      </c>
      <c r="G144" s="374">
        <v>570000</v>
      </c>
      <c r="H144" s="374">
        <v>30000</v>
      </c>
      <c r="I144" s="333"/>
      <c r="J144" s="333"/>
      <c r="K144" s="333"/>
      <c r="L144" s="333"/>
      <c r="M144" s="357"/>
      <c r="N144" s="333"/>
      <c r="O144" s="333"/>
      <c r="P144" s="345"/>
      <c r="Q144" s="333"/>
      <c r="R144" s="333"/>
      <c r="S144" s="333"/>
      <c r="T144" s="333"/>
      <c r="U144" s="333"/>
      <c r="V144" s="375">
        <v>600000</v>
      </c>
      <c r="W144" s="376"/>
      <c r="X144" s="376"/>
      <c r="Y144" s="369"/>
      <c r="Z144" s="376"/>
      <c r="AA144" s="376"/>
      <c r="AB144" s="370"/>
      <c r="AC144" s="376"/>
      <c r="AD144" s="376"/>
      <c r="AE144" s="371"/>
      <c r="AF144" s="333"/>
      <c r="AG144" s="333"/>
      <c r="AH144" s="333"/>
    </row>
    <row r="145" spans="1:34" ht="150">
      <c r="A145" s="330">
        <v>4</v>
      </c>
      <c r="B145" s="81" t="s">
        <v>106</v>
      </c>
      <c r="C145" s="81" t="s">
        <v>106</v>
      </c>
      <c r="D145" s="372" t="s">
        <v>293</v>
      </c>
      <c r="E145" s="59" t="s">
        <v>290</v>
      </c>
      <c r="F145" s="365" t="s">
        <v>184</v>
      </c>
      <c r="G145" s="374">
        <v>190000</v>
      </c>
      <c r="H145" s="374">
        <v>10000</v>
      </c>
      <c r="I145" s="333"/>
      <c r="J145" s="333"/>
      <c r="K145" s="333"/>
      <c r="L145" s="333"/>
      <c r="M145" s="357"/>
      <c r="N145" s="333"/>
      <c r="O145" s="333"/>
      <c r="P145" s="345"/>
      <c r="Q145" s="333"/>
      <c r="R145" s="333"/>
      <c r="S145" s="333"/>
      <c r="T145" s="333"/>
      <c r="U145" s="333"/>
      <c r="V145" s="375">
        <v>200000</v>
      </c>
      <c r="W145" s="376"/>
      <c r="X145" s="376"/>
      <c r="Y145" s="369"/>
      <c r="Z145" s="376"/>
      <c r="AA145" s="376"/>
      <c r="AB145" s="370"/>
      <c r="AC145" s="376"/>
      <c r="AD145" s="376"/>
      <c r="AE145" s="371"/>
      <c r="AF145" s="333"/>
      <c r="AG145" s="333"/>
      <c r="AH145" s="333"/>
    </row>
    <row r="146" spans="1:34" ht="150">
      <c r="A146" s="330">
        <v>5</v>
      </c>
      <c r="B146" s="81" t="s">
        <v>106</v>
      </c>
      <c r="C146" s="81" t="s">
        <v>106</v>
      </c>
      <c r="D146" s="372" t="s">
        <v>151</v>
      </c>
      <c r="E146" s="59" t="s">
        <v>290</v>
      </c>
      <c r="F146" s="365" t="s">
        <v>152</v>
      </c>
      <c r="G146" s="374">
        <v>1425000</v>
      </c>
      <c r="H146" s="374">
        <v>75000</v>
      </c>
      <c r="I146" s="333"/>
      <c r="J146" s="333"/>
      <c r="K146" s="333"/>
      <c r="L146" s="333"/>
      <c r="M146" s="357"/>
      <c r="N146" s="333"/>
      <c r="O146" s="333"/>
      <c r="P146" s="345"/>
      <c r="Q146" s="333"/>
      <c r="R146" s="333"/>
      <c r="S146" s="333"/>
      <c r="T146" s="333"/>
      <c r="U146" s="333"/>
      <c r="V146" s="375">
        <v>1500000</v>
      </c>
      <c r="W146" s="376"/>
      <c r="X146" s="376"/>
      <c r="Y146" s="369"/>
      <c r="Z146" s="376"/>
      <c r="AA146" s="376"/>
      <c r="AB146" s="370"/>
      <c r="AC146" s="376"/>
      <c r="AD146" s="376"/>
      <c r="AE146" s="371"/>
      <c r="AF146" s="333"/>
      <c r="AG146" s="333"/>
      <c r="AH146" s="333"/>
    </row>
    <row r="147" spans="1:34" ht="150">
      <c r="A147" s="330">
        <v>6</v>
      </c>
      <c r="B147" s="81" t="s">
        <v>106</v>
      </c>
      <c r="C147" s="81" t="s">
        <v>106</v>
      </c>
      <c r="D147" s="377" t="s">
        <v>154</v>
      </c>
      <c r="E147" s="59" t="s">
        <v>290</v>
      </c>
      <c r="F147" s="365" t="s">
        <v>155</v>
      </c>
      <c r="G147" s="378">
        <v>1425000</v>
      </c>
      <c r="H147" s="378">
        <v>75000</v>
      </c>
      <c r="I147" s="333"/>
      <c r="J147" s="333"/>
      <c r="K147" s="333"/>
      <c r="L147" s="333"/>
      <c r="M147" s="357"/>
      <c r="N147" s="333"/>
      <c r="O147" s="333"/>
      <c r="P147" s="345"/>
      <c r="Q147" s="333"/>
      <c r="R147" s="333"/>
      <c r="S147" s="333"/>
      <c r="T147" s="333"/>
      <c r="U147" s="333"/>
      <c r="V147" s="379">
        <v>1500000</v>
      </c>
      <c r="W147" s="376"/>
      <c r="X147" s="376"/>
      <c r="Y147" s="369"/>
      <c r="Z147" s="376"/>
      <c r="AA147" s="376"/>
      <c r="AB147" s="370"/>
      <c r="AC147" s="376"/>
      <c r="AD147" s="376"/>
      <c r="AE147" s="371"/>
      <c r="AF147" s="333"/>
      <c r="AG147" s="333"/>
      <c r="AH147" s="333"/>
    </row>
    <row r="148" spans="1:34" ht="60">
      <c r="A148" s="330">
        <v>7</v>
      </c>
      <c r="B148" s="81" t="s">
        <v>294</v>
      </c>
      <c r="C148" s="81" t="s">
        <v>294</v>
      </c>
      <c r="D148" s="377" t="s">
        <v>295</v>
      </c>
      <c r="E148" s="81" t="s">
        <v>109</v>
      </c>
      <c r="F148" s="330" t="s">
        <v>92</v>
      </c>
      <c r="G148" s="378">
        <v>665000</v>
      </c>
      <c r="H148" s="378">
        <v>35000</v>
      </c>
      <c r="I148" s="333"/>
      <c r="J148" s="333"/>
      <c r="K148" s="333"/>
      <c r="L148" s="333"/>
      <c r="M148" s="357"/>
      <c r="N148" s="333"/>
      <c r="O148" s="333"/>
      <c r="P148" s="345"/>
      <c r="Q148" s="333"/>
      <c r="R148" s="333"/>
      <c r="S148" s="333"/>
      <c r="T148" s="333"/>
      <c r="U148" s="333"/>
      <c r="V148" s="379">
        <v>700000</v>
      </c>
      <c r="W148" s="376"/>
      <c r="X148" s="376"/>
      <c r="Y148" s="369"/>
      <c r="Z148" s="376"/>
      <c r="AA148" s="376"/>
      <c r="AB148" s="370"/>
      <c r="AC148" s="376"/>
      <c r="AD148" s="376"/>
      <c r="AE148" s="371"/>
      <c r="AF148" s="333"/>
      <c r="AG148" s="333"/>
      <c r="AH148" s="333"/>
    </row>
    <row r="149" spans="1:34" ht="75">
      <c r="A149" s="330">
        <v>8</v>
      </c>
      <c r="B149" s="81" t="s">
        <v>296</v>
      </c>
      <c r="C149" s="81" t="s">
        <v>296</v>
      </c>
      <c r="D149" s="377" t="s">
        <v>297</v>
      </c>
      <c r="E149" s="81" t="s">
        <v>298</v>
      </c>
      <c r="F149" s="365" t="s">
        <v>113</v>
      </c>
      <c r="G149" s="378">
        <v>570000</v>
      </c>
      <c r="H149" s="378">
        <v>30000</v>
      </c>
      <c r="I149" s="333"/>
      <c r="J149" s="333"/>
      <c r="K149" s="333"/>
      <c r="L149" s="333"/>
      <c r="M149" s="357"/>
      <c r="N149" s="333"/>
      <c r="O149" s="333"/>
      <c r="P149" s="345"/>
      <c r="Q149" s="333"/>
      <c r="R149" s="333"/>
      <c r="S149" s="333"/>
      <c r="T149" s="333"/>
      <c r="U149" s="333"/>
      <c r="V149" s="379">
        <v>600000</v>
      </c>
      <c r="W149" s="376"/>
      <c r="X149" s="376"/>
      <c r="Y149" s="369"/>
      <c r="Z149" s="376"/>
      <c r="AA149" s="376"/>
      <c r="AB149" s="370"/>
      <c r="AC149" s="376"/>
      <c r="AD149" s="376"/>
      <c r="AE149" s="371"/>
      <c r="AF149" s="333"/>
      <c r="AG149" s="333"/>
      <c r="AH149" s="333"/>
    </row>
    <row r="150" spans="1:34" ht="180">
      <c r="A150" s="330">
        <v>9</v>
      </c>
      <c r="B150" s="168" t="s">
        <v>299</v>
      </c>
      <c r="C150" s="168" t="s">
        <v>137</v>
      </c>
      <c r="D150" s="377" t="s">
        <v>300</v>
      </c>
      <c r="E150" s="60" t="s">
        <v>173</v>
      </c>
      <c r="F150" s="330" t="s">
        <v>174</v>
      </c>
      <c r="G150" s="378">
        <v>237500</v>
      </c>
      <c r="H150" s="378">
        <v>12500</v>
      </c>
      <c r="I150" s="333"/>
      <c r="J150" s="333"/>
      <c r="K150" s="333"/>
      <c r="L150" s="333"/>
      <c r="M150" s="357"/>
      <c r="N150" s="333"/>
      <c r="O150" s="333"/>
      <c r="P150" s="345"/>
      <c r="Q150" s="333"/>
      <c r="R150" s="333"/>
      <c r="S150" s="333"/>
      <c r="T150" s="333"/>
      <c r="U150" s="333"/>
      <c r="V150" s="379">
        <v>250000</v>
      </c>
      <c r="W150" s="376"/>
      <c r="X150" s="376"/>
      <c r="Y150" s="369"/>
      <c r="Z150" s="376"/>
      <c r="AA150" s="376"/>
      <c r="AB150" s="370"/>
      <c r="AC150" s="376"/>
      <c r="AD150" s="376"/>
      <c r="AE150" s="371"/>
      <c r="AF150" s="333"/>
      <c r="AG150" s="333"/>
      <c r="AH150" s="333"/>
    </row>
    <row r="151" spans="1:34" ht="60">
      <c r="A151" s="330">
        <v>10</v>
      </c>
      <c r="B151" s="168" t="s">
        <v>137</v>
      </c>
      <c r="C151" s="168" t="s">
        <v>299</v>
      </c>
      <c r="D151" s="377" t="s">
        <v>301</v>
      </c>
      <c r="E151" s="81" t="s">
        <v>302</v>
      </c>
      <c r="F151" s="330" t="s">
        <v>174</v>
      </c>
      <c r="G151" s="378">
        <v>475000</v>
      </c>
      <c r="H151" s="378">
        <v>25000</v>
      </c>
      <c r="I151" s="333"/>
      <c r="J151" s="333"/>
      <c r="K151" s="333"/>
      <c r="L151" s="333"/>
      <c r="M151" s="357"/>
      <c r="N151" s="333"/>
      <c r="O151" s="333"/>
      <c r="P151" s="345"/>
      <c r="Q151" s="333"/>
      <c r="R151" s="333"/>
      <c r="S151" s="333"/>
      <c r="T151" s="333"/>
      <c r="U151" s="333"/>
      <c r="V151" s="379">
        <v>500000</v>
      </c>
      <c r="W151" s="376"/>
      <c r="X151" s="376"/>
      <c r="Y151" s="369"/>
      <c r="Z151" s="376"/>
      <c r="AA151" s="376"/>
      <c r="AB151" s="370"/>
      <c r="AC151" s="376"/>
      <c r="AD151" s="376"/>
      <c r="AE151" s="371"/>
      <c r="AF151" s="333"/>
      <c r="AG151" s="333"/>
      <c r="AH151" s="333"/>
    </row>
    <row r="152" spans="1:34" ht="75">
      <c r="A152" s="330">
        <v>11</v>
      </c>
      <c r="B152" s="81" t="s">
        <v>296</v>
      </c>
      <c r="C152" s="81" t="s">
        <v>296</v>
      </c>
      <c r="D152" s="377" t="s">
        <v>303</v>
      </c>
      <c r="E152" s="81" t="s">
        <v>298</v>
      </c>
      <c r="F152" s="365" t="s">
        <v>291</v>
      </c>
      <c r="G152" s="378">
        <v>665000</v>
      </c>
      <c r="H152" s="378">
        <v>35000</v>
      </c>
      <c r="I152" s="333"/>
      <c r="J152" s="333"/>
      <c r="K152" s="333"/>
      <c r="L152" s="333"/>
      <c r="M152" s="357"/>
      <c r="N152" s="333"/>
      <c r="O152" s="333"/>
      <c r="P152" s="345"/>
      <c r="Q152" s="333"/>
      <c r="R152" s="333"/>
      <c r="S152" s="333"/>
      <c r="T152" s="333"/>
      <c r="U152" s="333"/>
      <c r="V152" s="379">
        <v>700000</v>
      </c>
      <c r="W152" s="376"/>
      <c r="X152" s="376"/>
      <c r="Y152" s="369"/>
      <c r="Z152" s="376"/>
      <c r="AA152" s="376"/>
      <c r="AB152" s="370"/>
      <c r="AC152" s="376"/>
      <c r="AD152" s="376"/>
      <c r="AE152" s="371"/>
      <c r="AF152" s="333"/>
      <c r="AG152" s="333"/>
      <c r="AH152" s="333"/>
    </row>
    <row r="153" spans="1:34">
      <c r="W153" s="383"/>
      <c r="X153" s="383"/>
      <c r="Z153" s="383"/>
      <c r="AA153" s="383"/>
      <c r="AC153" s="383"/>
      <c r="AD153" s="383"/>
    </row>
    <row r="154" spans="1:34">
      <c r="W154" s="383"/>
      <c r="X154" s="383"/>
      <c r="Z154" s="383"/>
      <c r="AA154" s="383"/>
      <c r="AC154" s="383"/>
      <c r="AD154" s="383"/>
    </row>
    <row r="155" spans="1:34">
      <c r="W155" s="383"/>
      <c r="X155" s="383"/>
      <c r="Z155" s="383"/>
      <c r="AA155" s="383"/>
      <c r="AC155" s="383"/>
      <c r="AD155" s="383"/>
    </row>
    <row r="156" spans="1:34">
      <c r="W156" s="383"/>
      <c r="X156" s="383"/>
      <c r="Z156" s="383"/>
      <c r="AA156" s="383"/>
      <c r="AC156" s="383"/>
      <c r="AD156" s="383"/>
    </row>
    <row r="157" spans="1:34">
      <c r="W157" s="383"/>
      <c r="X157" s="383"/>
      <c r="Z157" s="383"/>
      <c r="AA157" s="383"/>
      <c r="AC157" s="383"/>
      <c r="AD157" s="383"/>
    </row>
    <row r="158" spans="1:34">
      <c r="W158" s="383"/>
      <c r="X158" s="383"/>
      <c r="Z158" s="383"/>
      <c r="AA158" s="383"/>
      <c r="AC158" s="383"/>
      <c r="AD158" s="383"/>
    </row>
    <row r="159" spans="1:34">
      <c r="W159" s="383"/>
      <c r="X159" s="383"/>
      <c r="Z159" s="383"/>
      <c r="AA159" s="383"/>
      <c r="AC159" s="383"/>
      <c r="AD159" s="383"/>
    </row>
    <row r="160" spans="1:34">
      <c r="W160" s="383"/>
      <c r="X160" s="383"/>
      <c r="Z160" s="383"/>
      <c r="AA160" s="383"/>
      <c r="AC160" s="383"/>
      <c r="AD160" s="383"/>
    </row>
    <row r="161" spans="23:30">
      <c r="W161" s="383"/>
      <c r="X161" s="383"/>
      <c r="Z161" s="383"/>
      <c r="AA161" s="383"/>
      <c r="AC161" s="383"/>
      <c r="AD161" s="383"/>
    </row>
    <row r="162" spans="23:30">
      <c r="W162" s="383"/>
      <c r="X162" s="383"/>
      <c r="Z162" s="383"/>
      <c r="AA162" s="383"/>
      <c r="AC162" s="383"/>
      <c r="AD162" s="383"/>
    </row>
    <row r="163" spans="23:30">
      <c r="W163" s="383"/>
      <c r="X163" s="383"/>
      <c r="Z163" s="383"/>
      <c r="AA163" s="383"/>
      <c r="AC163" s="383"/>
      <c r="AD163" s="383"/>
    </row>
    <row r="164" spans="23:30">
      <c r="W164" s="383"/>
      <c r="X164" s="383"/>
      <c r="Z164" s="383"/>
      <c r="AA164" s="383"/>
      <c r="AC164" s="383"/>
      <c r="AD164" s="383"/>
    </row>
    <row r="165" spans="23:30">
      <c r="W165" s="383"/>
      <c r="X165" s="383"/>
      <c r="Z165" s="383"/>
      <c r="AA165" s="383"/>
      <c r="AC165" s="383"/>
      <c r="AD165" s="383"/>
    </row>
    <row r="166" spans="23:30">
      <c r="W166" s="383"/>
      <c r="X166" s="383"/>
      <c r="Z166" s="383"/>
      <c r="AA166" s="383"/>
      <c r="AC166" s="383"/>
      <c r="AD166" s="383"/>
    </row>
    <row r="167" spans="23:30">
      <c r="W167" s="383"/>
      <c r="X167" s="383"/>
      <c r="Z167" s="383"/>
      <c r="AA167" s="383"/>
      <c r="AC167" s="383"/>
      <c r="AD167" s="383"/>
    </row>
    <row r="168" spans="23:30">
      <c r="W168" s="383"/>
      <c r="X168" s="383"/>
      <c r="Z168" s="383"/>
      <c r="AA168" s="383"/>
      <c r="AC168" s="383"/>
      <c r="AD168" s="383"/>
    </row>
    <row r="169" spans="23:30">
      <c r="W169" s="383"/>
      <c r="X169" s="383"/>
      <c r="Z169" s="383"/>
      <c r="AA169" s="383"/>
      <c r="AC169" s="383"/>
      <c r="AD169" s="383"/>
    </row>
    <row r="170" spans="23:30">
      <c r="W170" s="383"/>
      <c r="X170" s="383"/>
      <c r="Z170" s="383"/>
      <c r="AA170" s="383"/>
      <c r="AC170" s="383"/>
      <c r="AD170" s="383"/>
    </row>
    <row r="171" spans="23:30">
      <c r="W171" s="383"/>
      <c r="X171" s="383"/>
      <c r="Z171" s="383"/>
      <c r="AA171" s="383"/>
      <c r="AC171" s="383"/>
      <c r="AD171" s="383"/>
    </row>
    <row r="172" spans="23:30">
      <c r="W172" s="383"/>
      <c r="X172" s="383"/>
      <c r="Z172" s="383"/>
      <c r="AA172" s="383"/>
      <c r="AC172" s="383"/>
      <c r="AD172" s="383"/>
    </row>
    <row r="173" spans="23:30">
      <c r="W173" s="383"/>
      <c r="X173" s="383"/>
      <c r="Z173" s="383"/>
      <c r="AA173" s="383"/>
      <c r="AC173" s="383"/>
      <c r="AD173" s="383"/>
    </row>
    <row r="174" spans="23:30">
      <c r="W174" s="383"/>
      <c r="X174" s="383"/>
      <c r="Z174" s="383"/>
      <c r="AA174" s="383"/>
      <c r="AC174" s="383"/>
      <c r="AD174" s="383"/>
    </row>
    <row r="175" spans="23:30">
      <c r="W175" s="383"/>
      <c r="X175" s="383"/>
      <c r="Z175" s="383"/>
      <c r="AA175" s="383"/>
      <c r="AC175" s="383"/>
      <c r="AD175" s="383"/>
    </row>
    <row r="176" spans="23:30">
      <c r="W176" s="383"/>
      <c r="X176" s="383"/>
      <c r="Z176" s="383"/>
      <c r="AA176" s="383"/>
      <c r="AC176" s="383"/>
      <c r="AD176" s="383"/>
    </row>
    <row r="177" spans="23:30">
      <c r="W177" s="383"/>
      <c r="X177" s="383"/>
      <c r="Z177" s="383"/>
      <c r="AA177" s="383"/>
      <c r="AC177" s="383"/>
      <c r="AD177" s="383"/>
    </row>
    <row r="178" spans="23:30">
      <c r="W178" s="383"/>
      <c r="X178" s="383"/>
      <c r="Z178" s="383"/>
      <c r="AA178" s="383"/>
      <c r="AC178" s="383"/>
      <c r="AD178" s="383"/>
    </row>
    <row r="179" spans="23:30">
      <c r="W179" s="383"/>
      <c r="X179" s="383"/>
      <c r="Z179" s="383"/>
      <c r="AA179" s="383"/>
      <c r="AC179" s="383"/>
      <c r="AD179" s="383"/>
    </row>
    <row r="180" spans="23:30">
      <c r="W180" s="383"/>
      <c r="X180" s="383"/>
      <c r="Z180" s="383"/>
      <c r="AA180" s="383"/>
      <c r="AC180" s="383"/>
      <c r="AD180" s="383"/>
    </row>
    <row r="181" spans="23:30">
      <c r="W181" s="383"/>
      <c r="X181" s="383"/>
      <c r="Z181" s="383"/>
      <c r="AA181" s="383"/>
      <c r="AC181" s="383"/>
      <c r="AD181" s="383"/>
    </row>
    <row r="182" spans="23:30">
      <c r="W182" s="383"/>
      <c r="X182" s="383"/>
      <c r="Z182" s="383"/>
      <c r="AA182" s="383"/>
      <c r="AC182" s="383"/>
      <c r="AD182" s="383"/>
    </row>
    <row r="183" spans="23:30">
      <c r="W183" s="383"/>
      <c r="X183" s="383"/>
      <c r="Z183" s="383"/>
      <c r="AA183" s="383"/>
      <c r="AC183" s="383"/>
      <c r="AD183" s="383"/>
    </row>
    <row r="184" spans="23:30">
      <c r="W184" s="383"/>
      <c r="X184" s="383"/>
      <c r="Z184" s="383"/>
      <c r="AA184" s="383"/>
      <c r="AC184" s="383"/>
      <c r="AD184" s="383"/>
    </row>
    <row r="185" spans="23:30">
      <c r="W185" s="383"/>
      <c r="X185" s="383"/>
      <c r="Z185" s="383"/>
      <c r="AA185" s="383"/>
      <c r="AC185" s="383"/>
      <c r="AD185" s="383"/>
    </row>
    <row r="186" spans="23:30">
      <c r="W186" s="383"/>
      <c r="X186" s="383"/>
      <c r="Z186" s="383"/>
      <c r="AA186" s="383"/>
      <c r="AC186" s="383"/>
      <c r="AD186" s="383"/>
    </row>
    <row r="187" spans="23:30">
      <c r="W187" s="383"/>
      <c r="X187" s="383"/>
      <c r="Z187" s="383"/>
      <c r="AA187" s="383"/>
      <c r="AC187" s="383"/>
      <c r="AD187" s="383"/>
    </row>
    <row r="188" spans="23:30">
      <c r="W188" s="383"/>
      <c r="X188" s="383"/>
      <c r="Z188" s="383"/>
      <c r="AA188" s="383"/>
      <c r="AC188" s="383"/>
      <c r="AD188" s="383"/>
    </row>
    <row r="189" spans="23:30">
      <c r="W189" s="383"/>
      <c r="X189" s="383"/>
      <c r="Z189" s="383"/>
      <c r="AA189" s="383"/>
      <c r="AC189" s="383"/>
      <c r="AD189" s="383"/>
    </row>
    <row r="190" spans="23:30">
      <c r="W190" s="383"/>
      <c r="X190" s="383"/>
      <c r="Z190" s="383"/>
      <c r="AA190" s="383"/>
      <c r="AC190" s="383"/>
      <c r="AD190" s="383"/>
    </row>
    <row r="191" spans="23:30">
      <c r="W191" s="383"/>
      <c r="X191" s="383"/>
      <c r="Z191" s="383"/>
      <c r="AA191" s="383"/>
      <c r="AC191" s="383"/>
      <c r="AD191" s="383"/>
    </row>
    <row r="192" spans="23:30">
      <c r="W192" s="383"/>
      <c r="X192" s="383"/>
      <c r="Z192" s="383"/>
      <c r="AA192" s="383"/>
      <c r="AC192" s="383"/>
      <c r="AD192" s="383"/>
    </row>
    <row r="193" spans="23:30">
      <c r="W193" s="383"/>
      <c r="X193" s="383"/>
      <c r="Z193" s="383"/>
      <c r="AA193" s="383"/>
      <c r="AC193" s="383"/>
      <c r="AD193" s="383"/>
    </row>
    <row r="194" spans="23:30">
      <c r="W194" s="383"/>
      <c r="X194" s="383"/>
      <c r="Z194" s="383"/>
      <c r="AA194" s="383"/>
      <c r="AC194" s="383"/>
      <c r="AD194" s="383"/>
    </row>
    <row r="195" spans="23:30">
      <c r="W195" s="383"/>
      <c r="X195" s="383"/>
      <c r="Z195" s="383"/>
      <c r="AA195" s="383"/>
      <c r="AC195" s="383"/>
      <c r="AD195" s="383"/>
    </row>
    <row r="196" spans="23:30">
      <c r="W196" s="383"/>
      <c r="X196" s="383"/>
      <c r="Z196" s="383"/>
      <c r="AA196" s="383"/>
      <c r="AC196" s="383"/>
      <c r="AD196" s="383"/>
    </row>
    <row r="197" spans="23:30">
      <c r="W197" s="383"/>
      <c r="X197" s="383"/>
      <c r="Z197" s="383"/>
      <c r="AA197" s="383"/>
      <c r="AC197" s="383"/>
      <c r="AD197" s="383"/>
    </row>
    <row r="198" spans="23:30">
      <c r="W198" s="383"/>
      <c r="X198" s="383"/>
      <c r="Z198" s="383"/>
      <c r="AA198" s="383"/>
      <c r="AC198" s="383"/>
      <c r="AD198" s="383"/>
    </row>
    <row r="199" spans="23:30">
      <c r="W199" s="383"/>
      <c r="X199" s="383"/>
      <c r="Z199" s="383"/>
      <c r="AA199" s="383"/>
      <c r="AC199" s="383"/>
      <c r="AD199" s="383"/>
    </row>
    <row r="200" spans="23:30">
      <c r="W200" s="383"/>
      <c r="X200" s="383"/>
      <c r="Z200" s="383"/>
      <c r="AA200" s="383"/>
      <c r="AC200" s="383"/>
      <c r="AD200" s="383"/>
    </row>
    <row r="201" spans="23:30">
      <c r="W201" s="383"/>
      <c r="X201" s="383"/>
      <c r="Z201" s="383"/>
      <c r="AA201" s="383"/>
      <c r="AC201" s="383"/>
      <c r="AD201" s="383"/>
    </row>
    <row r="202" spans="23:30">
      <c r="W202" s="383"/>
      <c r="X202" s="383"/>
      <c r="Z202" s="383"/>
      <c r="AA202" s="383"/>
      <c r="AC202" s="383"/>
      <c r="AD202" s="383"/>
    </row>
    <row r="203" spans="23:30">
      <c r="W203" s="383"/>
      <c r="X203" s="383"/>
      <c r="Z203" s="383"/>
      <c r="AA203" s="383"/>
      <c r="AC203" s="383"/>
      <c r="AD203" s="383"/>
    </row>
    <row r="204" spans="23:30">
      <c r="W204" s="383"/>
      <c r="X204" s="383"/>
      <c r="Z204" s="383"/>
      <c r="AA204" s="383"/>
      <c r="AC204" s="383"/>
      <c r="AD204" s="383"/>
    </row>
    <row r="205" spans="23:30">
      <c r="W205" s="383"/>
      <c r="X205" s="383"/>
      <c r="Z205" s="383"/>
      <c r="AA205" s="383"/>
      <c r="AC205" s="383"/>
      <c r="AD205" s="383"/>
    </row>
    <row r="206" spans="23:30">
      <c r="W206" s="383"/>
      <c r="X206" s="383"/>
      <c r="Z206" s="383"/>
      <c r="AA206" s="383"/>
      <c r="AC206" s="383"/>
      <c r="AD206" s="383"/>
    </row>
    <row r="207" spans="23:30">
      <c r="W207" s="383"/>
      <c r="X207" s="383"/>
      <c r="Z207" s="383"/>
      <c r="AA207" s="383"/>
      <c r="AC207" s="383"/>
      <c r="AD207" s="383"/>
    </row>
    <row r="208" spans="23:30">
      <c r="W208" s="383"/>
      <c r="X208" s="383"/>
      <c r="Z208" s="383"/>
      <c r="AA208" s="383"/>
      <c r="AC208" s="383"/>
      <c r="AD208" s="383"/>
    </row>
    <row r="209" spans="23:30">
      <c r="W209" s="383"/>
      <c r="X209" s="383"/>
      <c r="Z209" s="383"/>
      <c r="AA209" s="383"/>
      <c r="AC209" s="383"/>
      <c r="AD209" s="383"/>
    </row>
    <row r="210" spans="23:30">
      <c r="W210" s="383"/>
      <c r="X210" s="383"/>
      <c r="Z210" s="383"/>
      <c r="AA210" s="383"/>
      <c r="AC210" s="383"/>
      <c r="AD210" s="383"/>
    </row>
    <row r="211" spans="23:30">
      <c r="W211" s="383"/>
      <c r="X211" s="383"/>
      <c r="Z211" s="383"/>
      <c r="AA211" s="383"/>
      <c r="AC211" s="383"/>
      <c r="AD211" s="383"/>
    </row>
    <row r="212" spans="23:30">
      <c r="W212" s="383"/>
      <c r="X212" s="383"/>
      <c r="Z212" s="383"/>
      <c r="AA212" s="383"/>
      <c r="AC212" s="383"/>
      <c r="AD212" s="383"/>
    </row>
    <row r="213" spans="23:30">
      <c r="W213" s="383"/>
      <c r="X213" s="383"/>
      <c r="Z213" s="383"/>
      <c r="AA213" s="383"/>
      <c r="AC213" s="383"/>
      <c r="AD213" s="383"/>
    </row>
    <row r="214" spans="23:30">
      <c r="W214" s="383"/>
      <c r="X214" s="383"/>
      <c r="Z214" s="383"/>
      <c r="AA214" s="383"/>
      <c r="AC214" s="383"/>
      <c r="AD214" s="383"/>
    </row>
    <row r="215" spans="23:30">
      <c r="W215" s="383"/>
      <c r="X215" s="383"/>
      <c r="Z215" s="383"/>
      <c r="AA215" s="383"/>
      <c r="AC215" s="383"/>
      <c r="AD215" s="383"/>
    </row>
    <row r="216" spans="23:30">
      <c r="W216" s="383"/>
      <c r="X216" s="383"/>
      <c r="Z216" s="383"/>
      <c r="AA216" s="383"/>
      <c r="AC216" s="383"/>
      <c r="AD216" s="383"/>
    </row>
    <row r="217" spans="23:30">
      <c r="W217" s="383"/>
      <c r="X217" s="383"/>
      <c r="Z217" s="383"/>
      <c r="AA217" s="383"/>
      <c r="AC217" s="383"/>
      <c r="AD217" s="383"/>
    </row>
    <row r="218" spans="23:30">
      <c r="W218" s="383"/>
      <c r="X218" s="383"/>
      <c r="Z218" s="383"/>
      <c r="AA218" s="383"/>
      <c r="AC218" s="383"/>
      <c r="AD218" s="383"/>
    </row>
    <row r="219" spans="23:30">
      <c r="W219" s="383"/>
      <c r="X219" s="383"/>
      <c r="Z219" s="383"/>
      <c r="AA219" s="383"/>
      <c r="AC219" s="383"/>
      <c r="AD219" s="383"/>
    </row>
    <row r="220" spans="23:30">
      <c r="W220" s="383"/>
      <c r="X220" s="383"/>
      <c r="Z220" s="383"/>
      <c r="AA220" s="383"/>
      <c r="AC220" s="383"/>
      <c r="AD220" s="383"/>
    </row>
    <row r="221" spans="23:30">
      <c r="W221" s="383"/>
      <c r="X221" s="383"/>
      <c r="Z221" s="383"/>
      <c r="AA221" s="383"/>
      <c r="AC221" s="383"/>
      <c r="AD221" s="383"/>
    </row>
    <row r="222" spans="23:30">
      <c r="W222" s="383"/>
      <c r="X222" s="383"/>
      <c r="Z222" s="383"/>
      <c r="AA222" s="383"/>
      <c r="AC222" s="383"/>
      <c r="AD222" s="383"/>
    </row>
    <row r="223" spans="23:30">
      <c r="W223" s="383"/>
      <c r="X223" s="383"/>
      <c r="Z223" s="383"/>
      <c r="AA223" s="383"/>
      <c r="AC223" s="383"/>
      <c r="AD223" s="383"/>
    </row>
    <row r="224" spans="23:30">
      <c r="W224" s="383"/>
      <c r="X224" s="383"/>
      <c r="Z224" s="383"/>
      <c r="AA224" s="383"/>
      <c r="AC224" s="383"/>
      <c r="AD224" s="383"/>
    </row>
    <row r="225" spans="23:30">
      <c r="W225" s="383"/>
      <c r="X225" s="383"/>
      <c r="Z225" s="383"/>
      <c r="AA225" s="383"/>
      <c r="AC225" s="383"/>
      <c r="AD225" s="383"/>
    </row>
    <row r="226" spans="23:30">
      <c r="W226" s="383"/>
      <c r="X226" s="383"/>
      <c r="Z226" s="383"/>
      <c r="AA226" s="383"/>
      <c r="AC226" s="383"/>
      <c r="AD226" s="383"/>
    </row>
    <row r="227" spans="23:30">
      <c r="W227" s="383"/>
      <c r="X227" s="383"/>
      <c r="Z227" s="383"/>
      <c r="AA227" s="383"/>
      <c r="AC227" s="383"/>
      <c r="AD227" s="383"/>
    </row>
    <row r="228" spans="23:30">
      <c r="W228" s="383"/>
      <c r="X228" s="383"/>
      <c r="Z228" s="383"/>
      <c r="AA228" s="383"/>
      <c r="AC228" s="383"/>
      <c r="AD228" s="383"/>
    </row>
    <row r="229" spans="23:30">
      <c r="W229" s="383"/>
      <c r="X229" s="383"/>
      <c r="Z229" s="383"/>
      <c r="AA229" s="383"/>
      <c r="AC229" s="383"/>
      <c r="AD229" s="383"/>
    </row>
    <row r="230" spans="23:30">
      <c r="W230" s="383"/>
      <c r="X230" s="383"/>
      <c r="Z230" s="383"/>
      <c r="AA230" s="383"/>
      <c r="AC230" s="383"/>
      <c r="AD230" s="383"/>
    </row>
    <row r="231" spans="23:30">
      <c r="W231" s="383"/>
      <c r="X231" s="383"/>
      <c r="Z231" s="383"/>
      <c r="AA231" s="383"/>
      <c r="AC231" s="383"/>
      <c r="AD231" s="383"/>
    </row>
    <row r="232" spans="23:30">
      <c r="W232" s="383"/>
      <c r="X232" s="383"/>
      <c r="Z232" s="383"/>
      <c r="AA232" s="383"/>
      <c r="AC232" s="383"/>
      <c r="AD232" s="383"/>
    </row>
    <row r="233" spans="23:30">
      <c r="W233" s="383"/>
      <c r="X233" s="383"/>
      <c r="Z233" s="383"/>
      <c r="AA233" s="383"/>
      <c r="AC233" s="383"/>
      <c r="AD233" s="383"/>
    </row>
    <row r="234" spans="23:30">
      <c r="W234" s="383"/>
      <c r="X234" s="383"/>
      <c r="Z234" s="383"/>
      <c r="AA234" s="383"/>
      <c r="AC234" s="383"/>
      <c r="AD234" s="383"/>
    </row>
    <row r="235" spans="23:30">
      <c r="W235" s="383"/>
      <c r="X235" s="383"/>
      <c r="Z235" s="383"/>
      <c r="AA235" s="383"/>
      <c r="AC235" s="383"/>
      <c r="AD235" s="383"/>
    </row>
    <row r="236" spans="23:30">
      <c r="W236" s="383"/>
      <c r="X236" s="383"/>
      <c r="Z236" s="383"/>
      <c r="AA236" s="383"/>
      <c r="AC236" s="383"/>
      <c r="AD236" s="383"/>
    </row>
    <row r="237" spans="23:30">
      <c r="W237" s="383"/>
      <c r="X237" s="383"/>
      <c r="Z237" s="383"/>
      <c r="AA237" s="383"/>
      <c r="AC237" s="383"/>
      <c r="AD237" s="383"/>
    </row>
    <row r="238" spans="23:30">
      <c r="W238" s="383"/>
      <c r="X238" s="383"/>
      <c r="Z238" s="383"/>
      <c r="AA238" s="383"/>
      <c r="AC238" s="383"/>
      <c r="AD238" s="383"/>
    </row>
    <row r="239" spans="23:30">
      <c r="W239" s="383"/>
      <c r="X239" s="383"/>
      <c r="Z239" s="383"/>
      <c r="AA239" s="383"/>
      <c r="AC239" s="383"/>
      <c r="AD239" s="383"/>
    </row>
    <row r="240" spans="23:30">
      <c r="W240" s="383"/>
      <c r="X240" s="383"/>
      <c r="Z240" s="383"/>
      <c r="AA240" s="383"/>
      <c r="AC240" s="383"/>
      <c r="AD240" s="383"/>
    </row>
    <row r="241" spans="23:30">
      <c r="W241" s="383"/>
      <c r="X241" s="383"/>
      <c r="Z241" s="383"/>
      <c r="AA241" s="383"/>
      <c r="AC241" s="383"/>
      <c r="AD241" s="383"/>
    </row>
    <row r="242" spans="23:30">
      <c r="W242" s="383"/>
      <c r="X242" s="383"/>
      <c r="Z242" s="383"/>
      <c r="AA242" s="383"/>
      <c r="AC242" s="383"/>
      <c r="AD242" s="383"/>
    </row>
    <row r="243" spans="23:30">
      <c r="W243" s="383"/>
      <c r="X243" s="383"/>
      <c r="Z243" s="383"/>
      <c r="AA243" s="383"/>
      <c r="AC243" s="383"/>
      <c r="AD243" s="383"/>
    </row>
    <row r="244" spans="23:30">
      <c r="W244" s="383"/>
      <c r="X244" s="383"/>
      <c r="Z244" s="383"/>
      <c r="AA244" s="383"/>
      <c r="AC244" s="383"/>
      <c r="AD244" s="383"/>
    </row>
    <row r="245" spans="23:30">
      <c r="W245" s="383"/>
      <c r="X245" s="383"/>
      <c r="Z245" s="383"/>
      <c r="AA245" s="383"/>
      <c r="AC245" s="383"/>
      <c r="AD245" s="383"/>
    </row>
    <row r="246" spans="23:30">
      <c r="W246" s="383"/>
      <c r="X246" s="383"/>
      <c r="Z246" s="383"/>
      <c r="AA246" s="383"/>
      <c r="AC246" s="383"/>
      <c r="AD246" s="383"/>
    </row>
    <row r="247" spans="23:30">
      <c r="W247" s="383"/>
      <c r="X247" s="383"/>
      <c r="Z247" s="383"/>
      <c r="AA247" s="383"/>
      <c r="AC247" s="383"/>
      <c r="AD247" s="383"/>
    </row>
    <row r="248" spans="23:30">
      <c r="W248" s="383"/>
      <c r="X248" s="383"/>
      <c r="Z248" s="383"/>
      <c r="AA248" s="383"/>
      <c r="AC248" s="383"/>
      <c r="AD248" s="383"/>
    </row>
    <row r="249" spans="23:30">
      <c r="W249" s="383"/>
      <c r="X249" s="383"/>
      <c r="Z249" s="383"/>
      <c r="AA249" s="383"/>
      <c r="AC249" s="383"/>
      <c r="AD249" s="383"/>
    </row>
    <row r="250" spans="23:30">
      <c r="W250" s="383"/>
      <c r="X250" s="383"/>
      <c r="Z250" s="383"/>
      <c r="AA250" s="383"/>
      <c r="AC250" s="383"/>
      <c r="AD250" s="383"/>
    </row>
    <row r="251" spans="23:30">
      <c r="W251" s="383"/>
      <c r="X251" s="383"/>
      <c r="Z251" s="383"/>
      <c r="AA251" s="383"/>
      <c r="AC251" s="383"/>
      <c r="AD251" s="383"/>
    </row>
    <row r="252" spans="23:30">
      <c r="W252" s="383"/>
      <c r="X252" s="383"/>
      <c r="Z252" s="383"/>
      <c r="AA252" s="383"/>
      <c r="AC252" s="383"/>
      <c r="AD252" s="383"/>
    </row>
    <row r="253" spans="23:30">
      <c r="W253" s="383"/>
      <c r="X253" s="383"/>
      <c r="Z253" s="383"/>
      <c r="AA253" s="383"/>
      <c r="AC253" s="383"/>
      <c r="AD253" s="383"/>
    </row>
    <row r="254" spans="23:30">
      <c r="W254" s="383"/>
      <c r="X254" s="383"/>
      <c r="Z254" s="383"/>
      <c r="AA254" s="383"/>
      <c r="AC254" s="383"/>
      <c r="AD254" s="383"/>
    </row>
    <row r="255" spans="23:30">
      <c r="W255" s="383"/>
      <c r="X255" s="383"/>
      <c r="Z255" s="383"/>
      <c r="AA255" s="383"/>
      <c r="AC255" s="383"/>
      <c r="AD255" s="383"/>
    </row>
    <row r="256" spans="23:30">
      <c r="W256" s="383"/>
      <c r="X256" s="383"/>
      <c r="Z256" s="383"/>
      <c r="AA256" s="383"/>
      <c r="AC256" s="383"/>
      <c r="AD256" s="383"/>
    </row>
    <row r="257" spans="23:30">
      <c r="W257" s="383"/>
      <c r="X257" s="383"/>
      <c r="Z257" s="383"/>
      <c r="AA257" s="383"/>
      <c r="AC257" s="383"/>
      <c r="AD257" s="383"/>
    </row>
    <row r="258" spans="23:30">
      <c r="W258" s="383"/>
      <c r="X258" s="383"/>
      <c r="Z258" s="383"/>
      <c r="AA258" s="383"/>
      <c r="AC258" s="383"/>
      <c r="AD258" s="383"/>
    </row>
    <row r="259" spans="23:30">
      <c r="W259" s="383"/>
      <c r="X259" s="383"/>
      <c r="Z259" s="383"/>
      <c r="AA259" s="383"/>
      <c r="AC259" s="383"/>
      <c r="AD259" s="383"/>
    </row>
    <row r="260" spans="23:30">
      <c r="W260" s="383"/>
      <c r="X260" s="383"/>
      <c r="Z260" s="383"/>
      <c r="AA260" s="383"/>
      <c r="AC260" s="383"/>
      <c r="AD260" s="383"/>
    </row>
    <row r="261" spans="23:30">
      <c r="W261" s="383"/>
      <c r="X261" s="383"/>
      <c r="Z261" s="383"/>
      <c r="AA261" s="383"/>
      <c r="AC261" s="383"/>
      <c r="AD261" s="383"/>
    </row>
    <row r="262" spans="23:30">
      <c r="W262" s="383"/>
      <c r="X262" s="383"/>
      <c r="Z262" s="383"/>
      <c r="AA262" s="383"/>
      <c r="AC262" s="383"/>
      <c r="AD262" s="383"/>
    </row>
    <row r="263" spans="23:30">
      <c r="W263" s="383"/>
      <c r="X263" s="383"/>
      <c r="Z263" s="383"/>
      <c r="AA263" s="383"/>
      <c r="AC263" s="383"/>
      <c r="AD263" s="383"/>
    </row>
    <row r="264" spans="23:30">
      <c r="W264" s="383"/>
      <c r="X264" s="383"/>
      <c r="Z264" s="383"/>
      <c r="AA264" s="383"/>
      <c r="AC264" s="383"/>
      <c r="AD264" s="383"/>
    </row>
    <row r="265" spans="23:30">
      <c r="W265" s="383"/>
      <c r="X265" s="383"/>
      <c r="Z265" s="383"/>
      <c r="AA265" s="383"/>
      <c r="AC265" s="383"/>
      <c r="AD265" s="383"/>
    </row>
    <row r="266" spans="23:30">
      <c r="W266" s="383"/>
      <c r="X266" s="383"/>
      <c r="Z266" s="383"/>
      <c r="AA266" s="383"/>
      <c r="AC266" s="383"/>
      <c r="AD266" s="383"/>
    </row>
    <row r="267" spans="23:30">
      <c r="W267" s="383"/>
      <c r="X267" s="383"/>
      <c r="Z267" s="383"/>
      <c r="AA267" s="383"/>
      <c r="AC267" s="383"/>
      <c r="AD267" s="383"/>
    </row>
    <row r="268" spans="23:30">
      <c r="W268" s="383"/>
      <c r="X268" s="383"/>
      <c r="Z268" s="383"/>
      <c r="AA268" s="383"/>
      <c r="AC268" s="383"/>
      <c r="AD268" s="383"/>
    </row>
    <row r="269" spans="23:30">
      <c r="W269" s="383"/>
      <c r="X269" s="383"/>
      <c r="Z269" s="383"/>
      <c r="AA269" s="383"/>
      <c r="AC269" s="383"/>
      <c r="AD269" s="383"/>
    </row>
    <row r="270" spans="23:30">
      <c r="W270" s="383"/>
      <c r="X270" s="383"/>
      <c r="Z270" s="383"/>
      <c r="AA270" s="383"/>
      <c r="AC270" s="383"/>
      <c r="AD270" s="383"/>
    </row>
    <row r="271" spans="23:30">
      <c r="W271" s="383"/>
      <c r="X271" s="383"/>
      <c r="Z271" s="383"/>
      <c r="AA271" s="383"/>
      <c r="AC271" s="383"/>
      <c r="AD271" s="383"/>
    </row>
    <row r="272" spans="23:30">
      <c r="W272" s="383"/>
      <c r="X272" s="383"/>
      <c r="Z272" s="383"/>
      <c r="AA272" s="383"/>
      <c r="AC272" s="383"/>
      <c r="AD272" s="383"/>
    </row>
    <row r="273" spans="23:30">
      <c r="W273" s="383"/>
      <c r="X273" s="383"/>
      <c r="Z273" s="383"/>
      <c r="AA273" s="383"/>
      <c r="AC273" s="383"/>
      <c r="AD273" s="383"/>
    </row>
    <row r="274" spans="23:30">
      <c r="W274" s="383"/>
      <c r="X274" s="383"/>
      <c r="Z274" s="383"/>
      <c r="AA274" s="383"/>
      <c r="AC274" s="383"/>
      <c r="AD274" s="383"/>
    </row>
    <row r="275" spans="23:30">
      <c r="W275" s="383"/>
      <c r="X275" s="383"/>
      <c r="Z275" s="383"/>
      <c r="AA275" s="383"/>
      <c r="AC275" s="383"/>
      <c r="AD275" s="383"/>
    </row>
    <row r="276" spans="23:30">
      <c r="W276" s="383"/>
      <c r="X276" s="383"/>
      <c r="Z276" s="383"/>
      <c r="AA276" s="383"/>
      <c r="AC276" s="383"/>
      <c r="AD276" s="383"/>
    </row>
    <row r="277" spans="23:30">
      <c r="W277" s="383"/>
      <c r="X277" s="383"/>
      <c r="Z277" s="383"/>
      <c r="AA277" s="383"/>
      <c r="AC277" s="383"/>
      <c r="AD277" s="383"/>
    </row>
    <row r="278" spans="23:30">
      <c r="W278" s="383"/>
      <c r="X278" s="383"/>
      <c r="Z278" s="383"/>
      <c r="AA278" s="383"/>
      <c r="AC278" s="383"/>
      <c r="AD278" s="383"/>
    </row>
    <row r="279" spans="23:30">
      <c r="W279" s="383"/>
      <c r="X279" s="383"/>
      <c r="Z279" s="383"/>
      <c r="AA279" s="383"/>
      <c r="AC279" s="383"/>
      <c r="AD279" s="383"/>
    </row>
    <row r="280" spans="23:30">
      <c r="W280" s="383"/>
      <c r="X280" s="383"/>
      <c r="Z280" s="383"/>
      <c r="AA280" s="383"/>
      <c r="AC280" s="383"/>
      <c r="AD280" s="383"/>
    </row>
    <row r="281" spans="23:30">
      <c r="W281" s="383"/>
      <c r="X281" s="383"/>
      <c r="Z281" s="383"/>
      <c r="AA281" s="383"/>
      <c r="AC281" s="383"/>
      <c r="AD281" s="383"/>
    </row>
    <row r="282" spans="23:30">
      <c r="W282" s="383"/>
      <c r="X282" s="383"/>
      <c r="Z282" s="383"/>
      <c r="AA282" s="383"/>
      <c r="AC282" s="383"/>
      <c r="AD282" s="383"/>
    </row>
    <row r="283" spans="23:30">
      <c r="W283" s="383"/>
      <c r="X283" s="383"/>
      <c r="Z283" s="383"/>
      <c r="AA283" s="383"/>
      <c r="AC283" s="383"/>
      <c r="AD283" s="383"/>
    </row>
    <row r="284" spans="23:30">
      <c r="W284" s="383"/>
      <c r="X284" s="383"/>
      <c r="Z284" s="383"/>
      <c r="AA284" s="383"/>
      <c r="AC284" s="383"/>
      <c r="AD284" s="383"/>
    </row>
    <row r="285" spans="23:30">
      <c r="W285" s="383"/>
      <c r="X285" s="383"/>
      <c r="Z285" s="383"/>
      <c r="AA285" s="383"/>
      <c r="AC285" s="383"/>
      <c r="AD285" s="383"/>
    </row>
    <row r="286" spans="23:30">
      <c r="W286" s="383"/>
      <c r="X286" s="383"/>
      <c r="Z286" s="383"/>
      <c r="AA286" s="383"/>
      <c r="AC286" s="383"/>
      <c r="AD286" s="383"/>
    </row>
    <row r="287" spans="23:30">
      <c r="W287" s="383"/>
      <c r="X287" s="383"/>
      <c r="Z287" s="383"/>
      <c r="AA287" s="383"/>
      <c r="AC287" s="383"/>
      <c r="AD287" s="383"/>
    </row>
    <row r="288" spans="23:30">
      <c r="W288" s="383"/>
      <c r="X288" s="383"/>
      <c r="Z288" s="383"/>
      <c r="AA288" s="383"/>
      <c r="AC288" s="383"/>
      <c r="AD288" s="383"/>
    </row>
    <row r="289" spans="23:30">
      <c r="W289" s="383"/>
      <c r="X289" s="383"/>
      <c r="Z289" s="383"/>
      <c r="AA289" s="383"/>
      <c r="AC289" s="383"/>
      <c r="AD289" s="383"/>
    </row>
    <row r="290" spans="23:30">
      <c r="W290" s="383"/>
      <c r="X290" s="383"/>
      <c r="Z290" s="383"/>
      <c r="AA290" s="383"/>
      <c r="AC290" s="383"/>
      <c r="AD290" s="383"/>
    </row>
    <row r="291" spans="23:30">
      <c r="W291" s="383"/>
      <c r="X291" s="383"/>
      <c r="Z291" s="383"/>
      <c r="AA291" s="383"/>
      <c r="AC291" s="383"/>
      <c r="AD291" s="383"/>
    </row>
    <row r="292" spans="23:30">
      <c r="W292" s="383"/>
      <c r="X292" s="383"/>
      <c r="Z292" s="383"/>
      <c r="AA292" s="383"/>
      <c r="AC292" s="383"/>
      <c r="AD292" s="383"/>
    </row>
    <row r="293" spans="23:30">
      <c r="W293" s="383"/>
      <c r="X293" s="383"/>
      <c r="Z293" s="383"/>
      <c r="AA293" s="383"/>
      <c r="AC293" s="383"/>
      <c r="AD293" s="383"/>
    </row>
    <row r="294" spans="23:30">
      <c r="W294" s="383"/>
      <c r="X294" s="383"/>
      <c r="Z294" s="383"/>
      <c r="AA294" s="383"/>
      <c r="AC294" s="383"/>
      <c r="AD294" s="383"/>
    </row>
    <row r="295" spans="23:30">
      <c r="W295" s="383"/>
      <c r="X295" s="383"/>
      <c r="Z295" s="383"/>
      <c r="AA295" s="383"/>
      <c r="AC295" s="383"/>
      <c r="AD295" s="383"/>
    </row>
    <row r="296" spans="23:30">
      <c r="W296" s="383"/>
      <c r="X296" s="383"/>
      <c r="Z296" s="383"/>
      <c r="AA296" s="383"/>
      <c r="AC296" s="383"/>
      <c r="AD296" s="383"/>
    </row>
    <row r="297" spans="23:30">
      <c r="W297" s="383"/>
      <c r="X297" s="383"/>
      <c r="Z297" s="383"/>
      <c r="AA297" s="383"/>
      <c r="AC297" s="383"/>
      <c r="AD297" s="383"/>
    </row>
    <row r="298" spans="23:30">
      <c r="W298" s="383"/>
      <c r="X298" s="383"/>
      <c r="Z298" s="383"/>
      <c r="AA298" s="383"/>
      <c r="AC298" s="383"/>
      <c r="AD298" s="383"/>
    </row>
    <row r="299" spans="23:30">
      <c r="W299" s="383"/>
      <c r="X299" s="383"/>
      <c r="Z299" s="383"/>
      <c r="AA299" s="383"/>
      <c r="AC299" s="383"/>
      <c r="AD299" s="383"/>
    </row>
    <row r="300" spans="23:30">
      <c r="W300" s="383"/>
      <c r="X300" s="383"/>
      <c r="Z300" s="383"/>
      <c r="AA300" s="383"/>
      <c r="AC300" s="383"/>
      <c r="AD300" s="383"/>
    </row>
    <row r="301" spans="23:30">
      <c r="W301" s="383"/>
      <c r="X301" s="383"/>
      <c r="Z301" s="383"/>
      <c r="AA301" s="383"/>
      <c r="AC301" s="383"/>
      <c r="AD301" s="383"/>
    </row>
    <row r="302" spans="23:30">
      <c r="W302" s="383"/>
      <c r="X302" s="383"/>
      <c r="Z302" s="383"/>
      <c r="AA302" s="383"/>
      <c r="AC302" s="383"/>
      <c r="AD302" s="383"/>
    </row>
    <row r="303" spans="23:30">
      <c r="W303" s="383"/>
      <c r="X303" s="383"/>
      <c r="Z303" s="383"/>
      <c r="AA303" s="383"/>
      <c r="AC303" s="383"/>
      <c r="AD303" s="383"/>
    </row>
    <row r="304" spans="23:30">
      <c r="W304" s="383"/>
      <c r="X304" s="383"/>
      <c r="Z304" s="383"/>
      <c r="AA304" s="383"/>
      <c r="AC304" s="383"/>
      <c r="AD304" s="383"/>
    </row>
    <row r="305" spans="23:30">
      <c r="W305" s="383"/>
      <c r="X305" s="383"/>
      <c r="Z305" s="383"/>
      <c r="AA305" s="383"/>
      <c r="AC305" s="383"/>
      <c r="AD305" s="383"/>
    </row>
    <row r="306" spans="23:30">
      <c r="W306" s="383"/>
      <c r="X306" s="383"/>
      <c r="Z306" s="383"/>
      <c r="AA306" s="383"/>
      <c r="AC306" s="383"/>
      <c r="AD306" s="383"/>
    </row>
    <row r="307" spans="23:30">
      <c r="W307" s="383"/>
      <c r="X307" s="383"/>
      <c r="Z307" s="383"/>
      <c r="AA307" s="383"/>
      <c r="AC307" s="383"/>
      <c r="AD307" s="383"/>
    </row>
    <row r="308" spans="23:30">
      <c r="W308" s="383"/>
      <c r="X308" s="383"/>
      <c r="Z308" s="383"/>
      <c r="AA308" s="383"/>
      <c r="AC308" s="383"/>
      <c r="AD308" s="383"/>
    </row>
    <row r="309" spans="23:30">
      <c r="W309" s="383"/>
      <c r="X309" s="383"/>
      <c r="Z309" s="383"/>
      <c r="AA309" s="383"/>
      <c r="AC309" s="383"/>
      <c r="AD309" s="383"/>
    </row>
    <row r="310" spans="23:30">
      <c r="W310" s="383"/>
      <c r="X310" s="383"/>
      <c r="Z310" s="383"/>
      <c r="AA310" s="383"/>
      <c r="AC310" s="383"/>
      <c r="AD310" s="383"/>
    </row>
    <row r="311" spans="23:30">
      <c r="W311" s="383"/>
      <c r="X311" s="383"/>
      <c r="Z311" s="383"/>
      <c r="AA311" s="383"/>
      <c r="AC311" s="383"/>
      <c r="AD311" s="383"/>
    </row>
    <row r="312" spans="23:30">
      <c r="W312" s="383"/>
      <c r="X312" s="383"/>
      <c r="Z312" s="383"/>
      <c r="AA312" s="383"/>
      <c r="AC312" s="383"/>
      <c r="AD312" s="383"/>
    </row>
    <row r="313" spans="23:30">
      <c r="W313" s="383"/>
      <c r="X313" s="383"/>
      <c r="Z313" s="383"/>
      <c r="AA313" s="383"/>
      <c r="AC313" s="383"/>
      <c r="AD313" s="383"/>
    </row>
    <row r="314" spans="23:30">
      <c r="W314" s="383"/>
      <c r="X314" s="383"/>
      <c r="Z314" s="383"/>
      <c r="AA314" s="383"/>
      <c r="AC314" s="383"/>
      <c r="AD314" s="383"/>
    </row>
    <row r="315" spans="23:30">
      <c r="W315" s="383"/>
      <c r="X315" s="383"/>
      <c r="Z315" s="383"/>
      <c r="AA315" s="383"/>
      <c r="AC315" s="383"/>
      <c r="AD315" s="383"/>
    </row>
    <row r="316" spans="23:30">
      <c r="W316" s="383"/>
      <c r="X316" s="383"/>
      <c r="Z316" s="383"/>
      <c r="AA316" s="383"/>
      <c r="AC316" s="383"/>
      <c r="AD316" s="383"/>
    </row>
    <row r="317" spans="23:30">
      <c r="W317" s="383"/>
      <c r="X317" s="383"/>
      <c r="Z317" s="383"/>
      <c r="AA317" s="383"/>
      <c r="AC317" s="383"/>
      <c r="AD317" s="383"/>
    </row>
    <row r="318" spans="23:30">
      <c r="W318" s="383"/>
      <c r="X318" s="383"/>
      <c r="Z318" s="383"/>
      <c r="AA318" s="383"/>
      <c r="AC318" s="383"/>
      <c r="AD318" s="383"/>
    </row>
    <row r="319" spans="23:30">
      <c r="W319" s="383"/>
      <c r="X319" s="383"/>
      <c r="Z319" s="383"/>
      <c r="AA319" s="383"/>
      <c r="AC319" s="383"/>
      <c r="AD319" s="383"/>
    </row>
    <row r="320" spans="23:30">
      <c r="W320" s="383"/>
      <c r="X320" s="383"/>
      <c r="Z320" s="383"/>
      <c r="AA320" s="383"/>
      <c r="AC320" s="383"/>
      <c r="AD320" s="383"/>
    </row>
    <row r="321" spans="23:30">
      <c r="W321" s="383"/>
      <c r="X321" s="383"/>
      <c r="Z321" s="383"/>
      <c r="AA321" s="383"/>
      <c r="AC321" s="383"/>
      <c r="AD321" s="383"/>
    </row>
    <row r="322" spans="23:30">
      <c r="W322" s="383"/>
      <c r="X322" s="383"/>
      <c r="Z322" s="383"/>
      <c r="AA322" s="383"/>
      <c r="AC322" s="383"/>
      <c r="AD322" s="383"/>
    </row>
    <row r="323" spans="23:30">
      <c r="W323" s="383"/>
      <c r="X323" s="383"/>
      <c r="Z323" s="383"/>
      <c r="AA323" s="383"/>
      <c r="AC323" s="383"/>
      <c r="AD323" s="383"/>
    </row>
    <row r="324" spans="23:30">
      <c r="W324" s="383"/>
      <c r="X324" s="383"/>
      <c r="Z324" s="383"/>
      <c r="AA324" s="383"/>
      <c r="AC324" s="383"/>
      <c r="AD324" s="383"/>
    </row>
    <row r="325" spans="23:30">
      <c r="W325" s="383"/>
      <c r="X325" s="383"/>
      <c r="Z325" s="383"/>
      <c r="AA325" s="383"/>
      <c r="AC325" s="383"/>
      <c r="AD325" s="383"/>
    </row>
    <row r="326" spans="23:30">
      <c r="W326" s="383"/>
      <c r="X326" s="383"/>
      <c r="Z326" s="383"/>
      <c r="AA326" s="383"/>
      <c r="AC326" s="383"/>
      <c r="AD326" s="383"/>
    </row>
    <row r="327" spans="23:30">
      <c r="W327" s="383"/>
      <c r="X327" s="383"/>
      <c r="Z327" s="383"/>
      <c r="AA327" s="383"/>
      <c r="AC327" s="383"/>
      <c r="AD327" s="383"/>
    </row>
    <row r="328" spans="23:30">
      <c r="W328" s="383"/>
      <c r="X328" s="383"/>
      <c r="Z328" s="383"/>
      <c r="AA328" s="383"/>
      <c r="AC328" s="383"/>
      <c r="AD328" s="383"/>
    </row>
    <row r="329" spans="23:30">
      <c r="W329" s="383"/>
      <c r="X329" s="383"/>
      <c r="Z329" s="383"/>
      <c r="AA329" s="383"/>
      <c r="AC329" s="383"/>
      <c r="AD329" s="383"/>
    </row>
    <row r="330" spans="23:30">
      <c r="W330" s="383"/>
      <c r="X330" s="383"/>
      <c r="Z330" s="383"/>
      <c r="AA330" s="383"/>
      <c r="AC330" s="383"/>
      <c r="AD330" s="383"/>
    </row>
    <row r="331" spans="23:30">
      <c r="W331" s="383"/>
      <c r="X331" s="383"/>
      <c r="Z331" s="383"/>
      <c r="AA331" s="383"/>
      <c r="AC331" s="383"/>
      <c r="AD331" s="383"/>
    </row>
    <row r="332" spans="23:30">
      <c r="W332" s="383"/>
      <c r="X332" s="383"/>
      <c r="Z332" s="383"/>
      <c r="AA332" s="383"/>
      <c r="AC332" s="383"/>
      <c r="AD332" s="383"/>
    </row>
    <row r="333" spans="23:30">
      <c r="W333" s="383"/>
      <c r="X333" s="383"/>
      <c r="Z333" s="383"/>
      <c r="AA333" s="383"/>
      <c r="AC333" s="383"/>
      <c r="AD333" s="383"/>
    </row>
    <row r="334" spans="23:30">
      <c r="W334" s="383"/>
      <c r="X334" s="383"/>
      <c r="Z334" s="383"/>
      <c r="AA334" s="383"/>
      <c r="AC334" s="383"/>
      <c r="AD334" s="383"/>
    </row>
    <row r="335" spans="23:30">
      <c r="W335" s="383"/>
      <c r="X335" s="383"/>
      <c r="Z335" s="383"/>
      <c r="AA335" s="383"/>
      <c r="AC335" s="383"/>
      <c r="AD335" s="383"/>
    </row>
    <row r="336" spans="23:30">
      <c r="W336" s="383"/>
      <c r="X336" s="383"/>
      <c r="Z336" s="383"/>
      <c r="AA336" s="383"/>
      <c r="AC336" s="383"/>
      <c r="AD336" s="383"/>
    </row>
    <row r="337" spans="23:30">
      <c r="W337" s="383"/>
      <c r="X337" s="383"/>
      <c r="Z337" s="383"/>
      <c r="AA337" s="383"/>
      <c r="AC337" s="383"/>
      <c r="AD337" s="383"/>
    </row>
    <row r="338" spans="23:30">
      <c r="W338" s="383"/>
      <c r="X338" s="383"/>
      <c r="Z338" s="383"/>
      <c r="AA338" s="383"/>
      <c r="AC338" s="383"/>
      <c r="AD338" s="383"/>
    </row>
    <row r="339" spans="23:30">
      <c r="W339" s="383"/>
      <c r="X339" s="383"/>
      <c r="Z339" s="383"/>
      <c r="AA339" s="383"/>
      <c r="AC339" s="383"/>
      <c r="AD339" s="383"/>
    </row>
    <row r="340" spans="23:30">
      <c r="W340" s="383"/>
      <c r="X340" s="383"/>
      <c r="Z340" s="383"/>
      <c r="AA340" s="383"/>
      <c r="AC340" s="383"/>
      <c r="AD340" s="383"/>
    </row>
    <row r="341" spans="23:30">
      <c r="W341" s="383"/>
      <c r="X341" s="383"/>
      <c r="Z341" s="383"/>
      <c r="AA341" s="383"/>
      <c r="AC341" s="383"/>
      <c r="AD341" s="383"/>
    </row>
    <row r="342" spans="23:30">
      <c r="W342" s="383"/>
      <c r="X342" s="383"/>
      <c r="Z342" s="383"/>
      <c r="AA342" s="383"/>
      <c r="AC342" s="383"/>
      <c r="AD342" s="383"/>
    </row>
    <row r="343" spans="23:30">
      <c r="W343" s="383"/>
      <c r="X343" s="383"/>
      <c r="Z343" s="383"/>
      <c r="AA343" s="383"/>
      <c r="AC343" s="383"/>
      <c r="AD343" s="383"/>
    </row>
    <row r="344" spans="23:30">
      <c r="W344" s="383"/>
      <c r="X344" s="383"/>
      <c r="Z344" s="383"/>
      <c r="AA344" s="383"/>
      <c r="AC344" s="383"/>
      <c r="AD344" s="383"/>
    </row>
    <row r="345" spans="23:30">
      <c r="W345" s="383"/>
      <c r="X345" s="383"/>
      <c r="Z345" s="383"/>
      <c r="AA345" s="383"/>
      <c r="AC345" s="383"/>
      <c r="AD345" s="383"/>
    </row>
    <row r="346" spans="23:30">
      <c r="W346" s="383"/>
      <c r="X346" s="383"/>
      <c r="Z346" s="383"/>
      <c r="AA346" s="383"/>
      <c r="AC346" s="383"/>
      <c r="AD346" s="383"/>
    </row>
    <row r="347" spans="23:30">
      <c r="W347" s="383"/>
      <c r="X347" s="383"/>
      <c r="Z347" s="383"/>
      <c r="AA347" s="383"/>
      <c r="AC347" s="383"/>
      <c r="AD347" s="383"/>
    </row>
    <row r="348" spans="23:30">
      <c r="W348" s="383"/>
      <c r="X348" s="383"/>
      <c r="Z348" s="383"/>
      <c r="AA348" s="383"/>
      <c r="AC348" s="383"/>
      <c r="AD348" s="383"/>
    </row>
    <row r="349" spans="23:30">
      <c r="W349" s="383"/>
      <c r="X349" s="383"/>
      <c r="Z349" s="383"/>
      <c r="AA349" s="383"/>
      <c r="AC349" s="383"/>
      <c r="AD349" s="383"/>
    </row>
    <row r="350" spans="23:30">
      <c r="W350" s="383"/>
      <c r="X350" s="383"/>
      <c r="Z350" s="383"/>
      <c r="AA350" s="383"/>
      <c r="AC350" s="383"/>
      <c r="AD350" s="383"/>
    </row>
    <row r="351" spans="23:30">
      <c r="W351" s="383"/>
      <c r="X351" s="383"/>
      <c r="Z351" s="383"/>
      <c r="AA351" s="383"/>
      <c r="AC351" s="383"/>
      <c r="AD351" s="383"/>
    </row>
    <row r="352" spans="23:30">
      <c r="W352" s="383"/>
      <c r="X352" s="383"/>
      <c r="Z352" s="383"/>
      <c r="AA352" s="383"/>
      <c r="AC352" s="383"/>
      <c r="AD352" s="383"/>
    </row>
    <row r="353" spans="23:30">
      <c r="W353" s="383"/>
      <c r="X353" s="383"/>
      <c r="Z353" s="383"/>
      <c r="AA353" s="383"/>
      <c r="AC353" s="383"/>
      <c r="AD353" s="383"/>
    </row>
    <row r="354" spans="23:30">
      <c r="W354" s="383"/>
      <c r="X354" s="383"/>
      <c r="Z354" s="383"/>
      <c r="AA354" s="383"/>
      <c r="AC354" s="383"/>
      <c r="AD354" s="383"/>
    </row>
    <row r="355" spans="23:30">
      <c r="W355" s="383"/>
      <c r="X355" s="383"/>
      <c r="Z355" s="383"/>
      <c r="AA355" s="383"/>
      <c r="AC355" s="383"/>
      <c r="AD355" s="383"/>
    </row>
    <row r="356" spans="23:30">
      <c r="W356" s="383"/>
      <c r="X356" s="383"/>
      <c r="Z356" s="383"/>
      <c r="AA356" s="383"/>
      <c r="AC356" s="383"/>
      <c r="AD356" s="383"/>
    </row>
    <row r="357" spans="23:30">
      <c r="W357" s="383"/>
      <c r="X357" s="383"/>
      <c r="Z357" s="383"/>
      <c r="AA357" s="383"/>
      <c r="AC357" s="383"/>
      <c r="AD357" s="383"/>
    </row>
    <row r="358" spans="23:30">
      <c r="W358" s="383"/>
      <c r="X358" s="383"/>
      <c r="Z358" s="383"/>
      <c r="AA358" s="383"/>
      <c r="AC358" s="383"/>
      <c r="AD358" s="383"/>
    </row>
    <row r="359" spans="23:30">
      <c r="W359" s="383"/>
      <c r="X359" s="383"/>
      <c r="Z359" s="383"/>
      <c r="AA359" s="383"/>
      <c r="AC359" s="383"/>
      <c r="AD359" s="383"/>
    </row>
    <row r="360" spans="23:30">
      <c r="W360" s="383"/>
      <c r="X360" s="383"/>
      <c r="Z360" s="383"/>
      <c r="AA360" s="383"/>
      <c r="AC360" s="383"/>
      <c r="AD360" s="383"/>
    </row>
    <row r="361" spans="23:30">
      <c r="W361" s="383"/>
      <c r="X361" s="383"/>
      <c r="Z361" s="383"/>
      <c r="AA361" s="383"/>
      <c r="AC361" s="383"/>
      <c r="AD361" s="383"/>
    </row>
    <row r="362" spans="23:30">
      <c r="W362" s="383"/>
      <c r="X362" s="383"/>
      <c r="Z362" s="383"/>
      <c r="AA362" s="383"/>
      <c r="AC362" s="383"/>
      <c r="AD362" s="383"/>
    </row>
    <row r="363" spans="23:30">
      <c r="W363" s="383"/>
      <c r="X363" s="383"/>
      <c r="Z363" s="383"/>
      <c r="AA363" s="383"/>
      <c r="AC363" s="383"/>
      <c r="AD363" s="383"/>
    </row>
    <row r="364" spans="23:30">
      <c r="W364" s="383"/>
      <c r="X364" s="383"/>
      <c r="Z364" s="383"/>
      <c r="AA364" s="383"/>
      <c r="AC364" s="383"/>
      <c r="AD364" s="383"/>
    </row>
    <row r="365" spans="23:30">
      <c r="W365" s="383"/>
      <c r="X365" s="383"/>
      <c r="Z365" s="383"/>
      <c r="AA365" s="383"/>
      <c r="AC365" s="383"/>
      <c r="AD365" s="383"/>
    </row>
    <row r="366" spans="23:30">
      <c r="W366" s="383"/>
      <c r="X366" s="383"/>
      <c r="Z366" s="383"/>
      <c r="AA366" s="383"/>
      <c r="AC366" s="383"/>
      <c r="AD366" s="383"/>
    </row>
    <row r="367" spans="23:30">
      <c r="W367" s="383"/>
      <c r="X367" s="383"/>
      <c r="Z367" s="383"/>
      <c r="AA367" s="383"/>
      <c r="AC367" s="383"/>
      <c r="AD367" s="383"/>
    </row>
    <row r="368" spans="23:30">
      <c r="W368" s="383"/>
      <c r="X368" s="383"/>
      <c r="Z368" s="383"/>
      <c r="AA368" s="383"/>
      <c r="AC368" s="383"/>
      <c r="AD368" s="383"/>
    </row>
    <row r="369" spans="23:30">
      <c r="W369" s="383"/>
      <c r="X369" s="383"/>
      <c r="Z369" s="383"/>
      <c r="AA369" s="383"/>
      <c r="AC369" s="383"/>
      <c r="AD369" s="383"/>
    </row>
    <row r="370" spans="23:30">
      <c r="W370" s="383"/>
      <c r="X370" s="383"/>
      <c r="Z370" s="383"/>
      <c r="AA370" s="383"/>
      <c r="AC370" s="383"/>
      <c r="AD370" s="383"/>
    </row>
    <row r="371" spans="23:30">
      <c r="W371" s="383"/>
      <c r="X371" s="383"/>
      <c r="Z371" s="383"/>
      <c r="AA371" s="383"/>
      <c r="AC371" s="383"/>
      <c r="AD371" s="383"/>
    </row>
    <row r="372" spans="23:30">
      <c r="W372" s="383"/>
      <c r="X372" s="383"/>
      <c r="Z372" s="383"/>
      <c r="AA372" s="383"/>
      <c r="AC372" s="383"/>
      <c r="AD372" s="383"/>
    </row>
    <row r="373" spans="23:30">
      <c r="W373" s="383"/>
      <c r="X373" s="383"/>
      <c r="Z373" s="383"/>
      <c r="AA373" s="383"/>
      <c r="AC373" s="383"/>
      <c r="AD373" s="383"/>
    </row>
    <row r="374" spans="23:30">
      <c r="W374" s="383"/>
      <c r="X374" s="383"/>
      <c r="Z374" s="383"/>
      <c r="AA374" s="383"/>
      <c r="AC374" s="383"/>
      <c r="AD374" s="383"/>
    </row>
    <row r="375" spans="23:30">
      <c r="W375" s="383"/>
      <c r="X375" s="383"/>
      <c r="Z375" s="383"/>
      <c r="AA375" s="383"/>
      <c r="AC375" s="383"/>
      <c r="AD375" s="383"/>
    </row>
    <row r="376" spans="23:30">
      <c r="W376" s="383"/>
      <c r="X376" s="383"/>
      <c r="Z376" s="383"/>
      <c r="AA376" s="383"/>
      <c r="AC376" s="383"/>
      <c r="AD376" s="383"/>
    </row>
    <row r="377" spans="23:30">
      <c r="W377" s="383"/>
      <c r="X377" s="383"/>
      <c r="Z377" s="383"/>
      <c r="AA377" s="383"/>
      <c r="AC377" s="383"/>
      <c r="AD377" s="383"/>
    </row>
    <row r="378" spans="23:30">
      <c r="W378" s="383"/>
      <c r="X378" s="383"/>
      <c r="Z378" s="383"/>
      <c r="AA378" s="383"/>
      <c r="AC378" s="383"/>
      <c r="AD378" s="383"/>
    </row>
    <row r="379" spans="23:30">
      <c r="W379" s="383"/>
      <c r="X379" s="383"/>
      <c r="Z379" s="383"/>
      <c r="AA379" s="383"/>
      <c r="AC379" s="383"/>
      <c r="AD379" s="383"/>
    </row>
    <row r="380" spans="23:30">
      <c r="W380" s="383"/>
      <c r="X380" s="383"/>
      <c r="Z380" s="383"/>
      <c r="AA380" s="383"/>
      <c r="AC380" s="383"/>
      <c r="AD380" s="383"/>
    </row>
    <row r="381" spans="23:30">
      <c r="W381" s="383"/>
      <c r="X381" s="383"/>
      <c r="Z381" s="383"/>
      <c r="AA381" s="383"/>
      <c r="AC381" s="383"/>
      <c r="AD381" s="383"/>
    </row>
    <row r="382" spans="23:30">
      <c r="W382" s="383"/>
      <c r="X382" s="383"/>
      <c r="Z382" s="383"/>
      <c r="AA382" s="383"/>
      <c r="AC382" s="383"/>
      <c r="AD382" s="383"/>
    </row>
    <row r="383" spans="23:30">
      <c r="W383" s="383"/>
      <c r="X383" s="383"/>
      <c r="Z383" s="383"/>
      <c r="AA383" s="383"/>
      <c r="AC383" s="383"/>
      <c r="AD383" s="383"/>
    </row>
    <row r="384" spans="23:30">
      <c r="W384" s="383"/>
      <c r="X384" s="383"/>
      <c r="Z384" s="383"/>
      <c r="AA384" s="383"/>
      <c r="AC384" s="383"/>
      <c r="AD384" s="383"/>
    </row>
    <row r="385" spans="23:30">
      <c r="W385" s="383"/>
      <c r="X385" s="383"/>
      <c r="Z385" s="383"/>
      <c r="AA385" s="383"/>
      <c r="AC385" s="383"/>
      <c r="AD385" s="383"/>
    </row>
    <row r="386" spans="23:30">
      <c r="W386" s="383"/>
      <c r="X386" s="383"/>
      <c r="Z386" s="383"/>
      <c r="AA386" s="383"/>
      <c r="AC386" s="383"/>
      <c r="AD386" s="383"/>
    </row>
    <row r="387" spans="23:30">
      <c r="W387" s="383"/>
      <c r="X387" s="383"/>
      <c r="Z387" s="383"/>
      <c r="AA387" s="383"/>
      <c r="AC387" s="383"/>
      <c r="AD387" s="383"/>
    </row>
    <row r="388" spans="23:30">
      <c r="W388" s="383"/>
      <c r="X388" s="383"/>
      <c r="Z388" s="383"/>
      <c r="AA388" s="383"/>
      <c r="AC388" s="383"/>
      <c r="AD388" s="383"/>
    </row>
    <row r="389" spans="23:30">
      <c r="W389" s="383"/>
      <c r="X389" s="383"/>
      <c r="Z389" s="383"/>
      <c r="AA389" s="383"/>
      <c r="AC389" s="383"/>
      <c r="AD389" s="383"/>
    </row>
    <row r="390" spans="23:30">
      <c r="W390" s="383"/>
      <c r="X390" s="383"/>
      <c r="Z390" s="383"/>
      <c r="AA390" s="383"/>
      <c r="AC390" s="383"/>
      <c r="AD390" s="383"/>
    </row>
    <row r="391" spans="23:30">
      <c r="W391" s="383"/>
      <c r="X391" s="383"/>
      <c r="Z391" s="383"/>
      <c r="AA391" s="383"/>
      <c r="AC391" s="383"/>
      <c r="AD391" s="383"/>
    </row>
    <row r="392" spans="23:30">
      <c r="W392" s="383"/>
      <c r="X392" s="383"/>
      <c r="Z392" s="383"/>
      <c r="AA392" s="383"/>
      <c r="AC392" s="383"/>
      <c r="AD392" s="383"/>
    </row>
    <row r="393" spans="23:30">
      <c r="W393" s="383"/>
      <c r="X393" s="383"/>
      <c r="Z393" s="383"/>
      <c r="AA393" s="383"/>
      <c r="AC393" s="383"/>
      <c r="AD393" s="383"/>
    </row>
    <row r="394" spans="23:30">
      <c r="W394" s="383"/>
      <c r="X394" s="383"/>
      <c r="Z394" s="383"/>
      <c r="AA394" s="383"/>
      <c r="AC394" s="383"/>
      <c r="AD394" s="383"/>
    </row>
    <row r="395" spans="23:30">
      <c r="W395" s="383"/>
      <c r="X395" s="383"/>
      <c r="Z395" s="383"/>
      <c r="AA395" s="383"/>
      <c r="AC395" s="383"/>
      <c r="AD395" s="383"/>
    </row>
    <row r="396" spans="23:30">
      <c r="W396" s="383"/>
      <c r="X396" s="383"/>
      <c r="Z396" s="383"/>
      <c r="AA396" s="383"/>
      <c r="AC396" s="383"/>
      <c r="AD396" s="383"/>
    </row>
    <row r="397" spans="23:30">
      <c r="W397" s="383"/>
      <c r="X397" s="383"/>
      <c r="Z397" s="383"/>
      <c r="AA397" s="383"/>
      <c r="AC397" s="383"/>
      <c r="AD397" s="383"/>
    </row>
    <row r="398" spans="23:30">
      <c r="W398" s="383"/>
      <c r="X398" s="383"/>
      <c r="Z398" s="383"/>
      <c r="AA398" s="383"/>
      <c r="AC398" s="383"/>
      <c r="AD398" s="383"/>
    </row>
    <row r="399" spans="23:30">
      <c r="W399" s="383"/>
      <c r="X399" s="383"/>
      <c r="Z399" s="383"/>
      <c r="AA399" s="383"/>
      <c r="AC399" s="383"/>
      <c r="AD399" s="383"/>
    </row>
    <row r="400" spans="23:30">
      <c r="W400" s="383"/>
      <c r="X400" s="383"/>
      <c r="Z400" s="383"/>
      <c r="AA400" s="383"/>
      <c r="AC400" s="383"/>
      <c r="AD400" s="383"/>
    </row>
    <row r="401" spans="23:30">
      <c r="W401" s="383"/>
      <c r="X401" s="383"/>
      <c r="Z401" s="383"/>
      <c r="AA401" s="383"/>
      <c r="AC401" s="383"/>
      <c r="AD401" s="383"/>
    </row>
    <row r="402" spans="23:30">
      <c r="W402" s="383"/>
      <c r="X402" s="383"/>
      <c r="Z402" s="383"/>
      <c r="AA402" s="383"/>
      <c r="AC402" s="383"/>
      <c r="AD402" s="383"/>
    </row>
    <row r="403" spans="23:30">
      <c r="W403" s="383"/>
      <c r="X403" s="383"/>
      <c r="Z403" s="383"/>
      <c r="AA403" s="383"/>
      <c r="AC403" s="383"/>
      <c r="AD403" s="383"/>
    </row>
    <row r="404" spans="23:30">
      <c r="W404" s="383"/>
      <c r="X404" s="383"/>
      <c r="Z404" s="383"/>
      <c r="AA404" s="383"/>
      <c r="AC404" s="383"/>
      <c r="AD404" s="383"/>
    </row>
    <row r="405" spans="23:30">
      <c r="W405" s="383"/>
      <c r="X405" s="383"/>
      <c r="Z405" s="383"/>
      <c r="AA405" s="383"/>
      <c r="AC405" s="383"/>
      <c r="AD405" s="383"/>
    </row>
    <row r="406" spans="23:30">
      <c r="W406" s="383"/>
      <c r="X406" s="383"/>
      <c r="Z406" s="383"/>
      <c r="AA406" s="383"/>
      <c r="AC406" s="383"/>
      <c r="AD406" s="383"/>
    </row>
    <row r="407" spans="23:30">
      <c r="W407" s="383"/>
      <c r="X407" s="383"/>
      <c r="Z407" s="383"/>
      <c r="AA407" s="383"/>
      <c r="AC407" s="383"/>
      <c r="AD407" s="383"/>
    </row>
    <row r="408" spans="23:30">
      <c r="W408" s="383"/>
      <c r="X408" s="383"/>
      <c r="Z408" s="383"/>
      <c r="AA408" s="383"/>
      <c r="AC408" s="383"/>
      <c r="AD408" s="383"/>
    </row>
    <row r="409" spans="23:30">
      <c r="W409" s="383"/>
      <c r="X409" s="383"/>
      <c r="Z409" s="383"/>
      <c r="AA409" s="383"/>
      <c r="AC409" s="383"/>
      <c r="AD409" s="383"/>
    </row>
    <row r="410" spans="23:30">
      <c r="W410" s="383"/>
      <c r="X410" s="383"/>
      <c r="Z410" s="383"/>
      <c r="AA410" s="383"/>
      <c r="AC410" s="383"/>
      <c r="AD410" s="383"/>
    </row>
    <row r="411" spans="23:30">
      <c r="W411" s="383"/>
      <c r="X411" s="383"/>
      <c r="Z411" s="383"/>
      <c r="AA411" s="383"/>
      <c r="AC411" s="383"/>
      <c r="AD411" s="383"/>
    </row>
    <row r="412" spans="23:30">
      <c r="W412" s="383"/>
      <c r="X412" s="383"/>
      <c r="Z412" s="383"/>
      <c r="AA412" s="383"/>
      <c r="AC412" s="383"/>
      <c r="AD412" s="383"/>
    </row>
    <row r="413" spans="23:30">
      <c r="W413" s="383"/>
      <c r="X413" s="383"/>
      <c r="Z413" s="383"/>
      <c r="AA413" s="383"/>
      <c r="AC413" s="383"/>
      <c r="AD413" s="383"/>
    </row>
    <row r="414" spans="23:30">
      <c r="W414" s="383"/>
      <c r="X414" s="383"/>
      <c r="Z414" s="383"/>
      <c r="AA414" s="383"/>
      <c r="AC414" s="383"/>
      <c r="AD414" s="383"/>
    </row>
    <row r="415" spans="23:30">
      <c r="W415" s="383"/>
      <c r="X415" s="383"/>
      <c r="Z415" s="383"/>
      <c r="AA415" s="383"/>
      <c r="AC415" s="383"/>
      <c r="AD415" s="383"/>
    </row>
    <row r="416" spans="23:30">
      <c r="W416" s="383"/>
      <c r="X416" s="383"/>
      <c r="Z416" s="383"/>
      <c r="AA416" s="383"/>
      <c r="AC416" s="383"/>
      <c r="AD416" s="383"/>
    </row>
    <row r="417" spans="23:30">
      <c r="W417" s="383"/>
      <c r="X417" s="383"/>
      <c r="Z417" s="383"/>
      <c r="AA417" s="383"/>
      <c r="AC417" s="383"/>
      <c r="AD417" s="383"/>
    </row>
    <row r="418" spans="23:30">
      <c r="W418" s="383"/>
      <c r="X418" s="383"/>
      <c r="Z418" s="383"/>
      <c r="AA418" s="383"/>
      <c r="AC418" s="383"/>
      <c r="AD418" s="383"/>
    </row>
    <row r="419" spans="23:30">
      <c r="W419" s="383"/>
      <c r="X419" s="383"/>
      <c r="Z419" s="383"/>
      <c r="AA419" s="383"/>
      <c r="AC419" s="383"/>
      <c r="AD419" s="383"/>
    </row>
    <row r="420" spans="23:30">
      <c r="W420" s="383"/>
      <c r="X420" s="383"/>
      <c r="Z420" s="383"/>
      <c r="AA420" s="383"/>
      <c r="AC420" s="383"/>
      <c r="AD420" s="383"/>
    </row>
    <row r="421" spans="23:30">
      <c r="W421" s="383"/>
      <c r="X421" s="383"/>
      <c r="Z421" s="383"/>
      <c r="AA421" s="383"/>
      <c r="AC421" s="383"/>
      <c r="AD421" s="383"/>
    </row>
    <row r="422" spans="23:30">
      <c r="W422" s="383"/>
      <c r="X422" s="383"/>
      <c r="Z422" s="383"/>
      <c r="AA422" s="383"/>
      <c r="AC422" s="383"/>
      <c r="AD422" s="383"/>
    </row>
    <row r="423" spans="23:30">
      <c r="W423" s="383"/>
      <c r="X423" s="383"/>
      <c r="Z423" s="383"/>
      <c r="AA423" s="383"/>
      <c r="AC423" s="383"/>
      <c r="AD423" s="383"/>
    </row>
    <row r="424" spans="23:30">
      <c r="W424" s="383"/>
      <c r="X424" s="383"/>
      <c r="Z424" s="383"/>
      <c r="AA424" s="383"/>
      <c r="AC424" s="383"/>
      <c r="AD424" s="383"/>
    </row>
    <row r="425" spans="23:30">
      <c r="W425" s="383"/>
      <c r="X425" s="383"/>
      <c r="Z425" s="383"/>
      <c r="AA425" s="383"/>
      <c r="AC425" s="383"/>
      <c r="AD425" s="383"/>
    </row>
    <row r="426" spans="23:30">
      <c r="W426" s="383"/>
      <c r="X426" s="383"/>
      <c r="Z426" s="383"/>
      <c r="AA426" s="383"/>
      <c r="AC426" s="383"/>
      <c r="AD426" s="383"/>
    </row>
    <row r="427" spans="23:30">
      <c r="W427" s="383"/>
      <c r="X427" s="383"/>
      <c r="Z427" s="383"/>
      <c r="AA427" s="383"/>
      <c r="AC427" s="383"/>
      <c r="AD427" s="383"/>
    </row>
    <row r="428" spans="23:30">
      <c r="W428" s="383"/>
      <c r="X428" s="383"/>
      <c r="Z428" s="383"/>
      <c r="AA428" s="383"/>
      <c r="AC428" s="383"/>
      <c r="AD428" s="383"/>
    </row>
    <row r="429" spans="23:30">
      <c r="W429" s="383"/>
      <c r="X429" s="383"/>
      <c r="Z429" s="383"/>
      <c r="AA429" s="383"/>
      <c r="AC429" s="383"/>
      <c r="AD429" s="383"/>
    </row>
    <row r="430" spans="23:30">
      <c r="W430" s="383"/>
      <c r="X430" s="383"/>
      <c r="Z430" s="383"/>
      <c r="AA430" s="383"/>
      <c r="AC430" s="383"/>
      <c r="AD430" s="383"/>
    </row>
    <row r="431" spans="23:30">
      <c r="W431" s="383"/>
      <c r="X431" s="383"/>
      <c r="Z431" s="383"/>
      <c r="AA431" s="383"/>
      <c r="AC431" s="383"/>
      <c r="AD431" s="383"/>
    </row>
    <row r="432" spans="23:30">
      <c r="W432" s="383"/>
      <c r="X432" s="383"/>
      <c r="Z432" s="383"/>
      <c r="AA432" s="383"/>
      <c r="AC432" s="383"/>
      <c r="AD432" s="383"/>
    </row>
    <row r="433" spans="23:30">
      <c r="W433" s="383"/>
      <c r="X433" s="383"/>
      <c r="Z433" s="383"/>
      <c r="AA433" s="383"/>
      <c r="AC433" s="383"/>
      <c r="AD433" s="383"/>
    </row>
    <row r="434" spans="23:30">
      <c r="W434" s="383"/>
      <c r="X434" s="383"/>
      <c r="Z434" s="383"/>
      <c r="AA434" s="383"/>
      <c r="AC434" s="383"/>
      <c r="AD434" s="383"/>
    </row>
    <row r="435" spans="23:30">
      <c r="W435" s="383"/>
      <c r="X435" s="383"/>
      <c r="Z435" s="383"/>
      <c r="AA435" s="383"/>
      <c r="AC435" s="383"/>
      <c r="AD435" s="383"/>
    </row>
    <row r="436" spans="23:30">
      <c r="W436" s="383"/>
      <c r="X436" s="383"/>
      <c r="Z436" s="383"/>
      <c r="AA436" s="383"/>
      <c r="AC436" s="383"/>
      <c r="AD436" s="383"/>
    </row>
    <row r="437" spans="23:30">
      <c r="W437" s="383"/>
      <c r="X437" s="383"/>
      <c r="Z437" s="383"/>
      <c r="AA437" s="383"/>
      <c r="AC437" s="383"/>
      <c r="AD437" s="383"/>
    </row>
    <row r="438" spans="23:30">
      <c r="W438" s="383"/>
      <c r="X438" s="383"/>
      <c r="Z438" s="383"/>
      <c r="AA438" s="383"/>
      <c r="AC438" s="383"/>
      <c r="AD438" s="383"/>
    </row>
    <row r="439" spans="23:30">
      <c r="W439" s="383"/>
      <c r="X439" s="383"/>
      <c r="Z439" s="383"/>
      <c r="AA439" s="383"/>
      <c r="AC439" s="383"/>
      <c r="AD439" s="383"/>
    </row>
    <row r="440" spans="23:30">
      <c r="W440" s="383"/>
      <c r="X440" s="383"/>
      <c r="Z440" s="383"/>
      <c r="AA440" s="383"/>
      <c r="AC440" s="383"/>
      <c r="AD440" s="383"/>
    </row>
    <row r="441" spans="23:30">
      <c r="W441" s="383"/>
      <c r="X441" s="383"/>
      <c r="Z441" s="383"/>
      <c r="AA441" s="383"/>
      <c r="AC441" s="383"/>
      <c r="AD441" s="383"/>
    </row>
    <row r="442" spans="23:30">
      <c r="W442" s="383"/>
      <c r="X442" s="383"/>
      <c r="Z442" s="383"/>
      <c r="AA442" s="383"/>
      <c r="AC442" s="383"/>
      <c r="AD442" s="383"/>
    </row>
    <row r="443" spans="23:30">
      <c r="W443" s="383"/>
      <c r="X443" s="383"/>
      <c r="Z443" s="383"/>
      <c r="AA443" s="383"/>
      <c r="AC443" s="383"/>
      <c r="AD443" s="383"/>
    </row>
    <row r="444" spans="23:30">
      <c r="W444" s="383"/>
      <c r="X444" s="383"/>
      <c r="Z444" s="383"/>
      <c r="AA444" s="383"/>
      <c r="AC444" s="383"/>
      <c r="AD444" s="383"/>
    </row>
    <row r="445" spans="23:30">
      <c r="W445" s="383"/>
      <c r="X445" s="383"/>
      <c r="Z445" s="383"/>
      <c r="AA445" s="383"/>
      <c r="AC445" s="383"/>
      <c r="AD445" s="383"/>
    </row>
    <row r="446" spans="23:30">
      <c r="W446" s="383"/>
      <c r="X446" s="383"/>
      <c r="Z446" s="383"/>
      <c r="AA446" s="383"/>
      <c r="AC446" s="383"/>
      <c r="AD446" s="383"/>
    </row>
    <row r="447" spans="23:30">
      <c r="W447" s="383"/>
      <c r="X447" s="383"/>
      <c r="Z447" s="383"/>
      <c r="AA447" s="383"/>
      <c r="AC447" s="383"/>
      <c r="AD447" s="383"/>
    </row>
    <row r="448" spans="23:30">
      <c r="W448" s="383"/>
      <c r="X448" s="383"/>
      <c r="Z448" s="383"/>
      <c r="AA448" s="383"/>
      <c r="AC448" s="383"/>
      <c r="AD448" s="383"/>
    </row>
    <row r="449" spans="23:30">
      <c r="W449" s="383"/>
      <c r="X449" s="383"/>
      <c r="Z449" s="383"/>
      <c r="AA449" s="383"/>
      <c r="AC449" s="383"/>
      <c r="AD449" s="383"/>
    </row>
    <row r="450" spans="23:30">
      <c r="W450" s="383"/>
      <c r="X450" s="383"/>
      <c r="Z450" s="383"/>
      <c r="AA450" s="383"/>
      <c r="AC450" s="383"/>
      <c r="AD450" s="383"/>
    </row>
    <row r="451" spans="23:30">
      <c r="W451" s="383"/>
      <c r="X451" s="383"/>
      <c r="Z451" s="383"/>
      <c r="AA451" s="383"/>
      <c r="AC451" s="383"/>
      <c r="AD451" s="383"/>
    </row>
    <row r="452" spans="23:30">
      <c r="W452" s="383"/>
      <c r="X452" s="383"/>
      <c r="Z452" s="383"/>
      <c r="AA452" s="383"/>
      <c r="AC452" s="383"/>
      <c r="AD452" s="383"/>
    </row>
    <row r="453" spans="23:30">
      <c r="W453" s="383"/>
      <c r="X453" s="383"/>
      <c r="Z453" s="383"/>
      <c r="AA453" s="383"/>
      <c r="AC453" s="383"/>
      <c r="AD453" s="383"/>
    </row>
    <row r="454" spans="23:30">
      <c r="W454" s="383"/>
      <c r="X454" s="383"/>
      <c r="Z454" s="383"/>
      <c r="AA454" s="383"/>
      <c r="AC454" s="383"/>
      <c r="AD454" s="383"/>
    </row>
    <row r="455" spans="23:30">
      <c r="W455" s="383"/>
      <c r="X455" s="383"/>
      <c r="Z455" s="383"/>
      <c r="AA455" s="383"/>
      <c r="AC455" s="383"/>
      <c r="AD455" s="383"/>
    </row>
    <row r="456" spans="23:30">
      <c r="W456" s="383"/>
      <c r="X456" s="383"/>
      <c r="Z456" s="383"/>
      <c r="AA456" s="383"/>
      <c r="AC456" s="383"/>
      <c r="AD456" s="383"/>
    </row>
    <row r="457" spans="23:30">
      <c r="W457" s="383"/>
      <c r="X457" s="383"/>
      <c r="Z457" s="383"/>
      <c r="AA457" s="383"/>
      <c r="AC457" s="383"/>
      <c r="AD457" s="383"/>
    </row>
    <row r="458" spans="23:30">
      <c r="W458" s="383"/>
      <c r="X458" s="383"/>
      <c r="Z458" s="383"/>
      <c r="AA458" s="383"/>
      <c r="AC458" s="383"/>
      <c r="AD458" s="383"/>
    </row>
    <row r="459" spans="23:30">
      <c r="W459" s="383"/>
      <c r="X459" s="383"/>
      <c r="Z459" s="383"/>
      <c r="AA459" s="383"/>
      <c r="AC459" s="383"/>
      <c r="AD459" s="383"/>
    </row>
    <row r="460" spans="23:30">
      <c r="W460" s="383"/>
      <c r="X460" s="383"/>
      <c r="Z460" s="383"/>
      <c r="AA460" s="383"/>
      <c r="AC460" s="383"/>
      <c r="AD460" s="383"/>
    </row>
    <row r="461" spans="23:30">
      <c r="W461" s="383"/>
      <c r="X461" s="383"/>
      <c r="Z461" s="383"/>
      <c r="AA461" s="383"/>
      <c r="AC461" s="383"/>
      <c r="AD461" s="383"/>
    </row>
    <row r="462" spans="23:30">
      <c r="W462" s="383"/>
      <c r="X462" s="383"/>
      <c r="Z462" s="383"/>
      <c r="AA462" s="383"/>
      <c r="AC462" s="383"/>
      <c r="AD462" s="383"/>
    </row>
    <row r="463" spans="23:30">
      <c r="W463" s="383"/>
      <c r="X463" s="383"/>
      <c r="Z463" s="383"/>
      <c r="AA463" s="383"/>
      <c r="AC463" s="383"/>
      <c r="AD463" s="383"/>
    </row>
    <row r="464" spans="23:30">
      <c r="W464" s="383"/>
      <c r="X464" s="383"/>
      <c r="Z464" s="383"/>
      <c r="AA464" s="383"/>
      <c r="AC464" s="383"/>
      <c r="AD464" s="383"/>
    </row>
    <row r="465" spans="23:30">
      <c r="W465" s="383"/>
      <c r="X465" s="383"/>
      <c r="Z465" s="383"/>
      <c r="AA465" s="383"/>
      <c r="AC465" s="383"/>
      <c r="AD465" s="383"/>
    </row>
    <row r="466" spans="23:30">
      <c r="W466" s="383"/>
      <c r="X466" s="383"/>
      <c r="Z466" s="383"/>
      <c r="AA466" s="383"/>
      <c r="AC466" s="383"/>
      <c r="AD466" s="383"/>
    </row>
    <row r="467" spans="23:30">
      <c r="W467" s="383"/>
      <c r="X467" s="383"/>
      <c r="Z467" s="383"/>
      <c r="AA467" s="383"/>
      <c r="AC467" s="383"/>
      <c r="AD467" s="383"/>
    </row>
    <row r="468" spans="23:30">
      <c r="W468" s="383"/>
      <c r="X468" s="383"/>
      <c r="Z468" s="383"/>
      <c r="AA468" s="383"/>
      <c r="AC468" s="383"/>
      <c r="AD468" s="383"/>
    </row>
    <row r="469" spans="23:30">
      <c r="W469" s="383"/>
      <c r="X469" s="383"/>
      <c r="Z469" s="383"/>
      <c r="AA469" s="383"/>
      <c r="AC469" s="383"/>
      <c r="AD469" s="383"/>
    </row>
    <row r="470" spans="23:30">
      <c r="W470" s="383"/>
      <c r="X470" s="383"/>
      <c r="Z470" s="383"/>
      <c r="AA470" s="383"/>
      <c r="AC470" s="383"/>
      <c r="AD470" s="383"/>
    </row>
    <row r="471" spans="23:30">
      <c r="W471" s="383"/>
      <c r="X471" s="383"/>
      <c r="Z471" s="383"/>
      <c r="AA471" s="383"/>
      <c r="AC471" s="383"/>
      <c r="AD471" s="383"/>
    </row>
    <row r="472" spans="23:30">
      <c r="W472" s="383"/>
      <c r="X472" s="383"/>
      <c r="Z472" s="383"/>
      <c r="AA472" s="383"/>
      <c r="AC472" s="383"/>
      <c r="AD472" s="383"/>
    </row>
    <row r="473" spans="23:30">
      <c r="W473" s="383"/>
      <c r="X473" s="383"/>
      <c r="Z473" s="383"/>
      <c r="AA473" s="383"/>
      <c r="AC473" s="383"/>
      <c r="AD473" s="383"/>
    </row>
    <row r="474" spans="23:30">
      <c r="W474" s="383"/>
      <c r="X474" s="383"/>
      <c r="Z474" s="383"/>
      <c r="AA474" s="383"/>
      <c r="AC474" s="383"/>
      <c r="AD474" s="383"/>
    </row>
    <row r="475" spans="23:30">
      <c r="W475" s="383"/>
      <c r="X475" s="383"/>
      <c r="Z475" s="383"/>
      <c r="AA475" s="383"/>
      <c r="AC475" s="383"/>
      <c r="AD475" s="383"/>
    </row>
    <row r="476" spans="23:30">
      <c r="W476" s="383"/>
      <c r="X476" s="383"/>
      <c r="Z476" s="383"/>
      <c r="AA476" s="383"/>
      <c r="AC476" s="383"/>
      <c r="AD476" s="383"/>
    </row>
    <row r="477" spans="23:30">
      <c r="W477" s="383"/>
      <c r="X477" s="383"/>
      <c r="Z477" s="383"/>
      <c r="AA477" s="383"/>
      <c r="AC477" s="383"/>
      <c r="AD477" s="383"/>
    </row>
    <row r="478" spans="23:30">
      <c r="W478" s="383"/>
      <c r="X478" s="383"/>
      <c r="Z478" s="383"/>
      <c r="AA478" s="383"/>
      <c r="AC478" s="383"/>
      <c r="AD478" s="383"/>
    </row>
    <row r="479" spans="23:30">
      <c r="W479" s="383"/>
      <c r="X479" s="383"/>
      <c r="Z479" s="383"/>
      <c r="AA479" s="383"/>
      <c r="AC479" s="383"/>
      <c r="AD479" s="383"/>
    </row>
    <row r="480" spans="23:30">
      <c r="W480" s="383"/>
      <c r="X480" s="383"/>
      <c r="Z480" s="383"/>
      <c r="AA480" s="383"/>
      <c r="AC480" s="383"/>
      <c r="AD480" s="383"/>
    </row>
    <row r="481" spans="23:30">
      <c r="W481" s="383"/>
      <c r="X481" s="383"/>
      <c r="Z481" s="383"/>
      <c r="AA481" s="383"/>
      <c r="AC481" s="383"/>
      <c r="AD481" s="383"/>
    </row>
    <row r="482" spans="23:30">
      <c r="W482" s="383"/>
      <c r="X482" s="383"/>
      <c r="Z482" s="383"/>
      <c r="AA482" s="383"/>
      <c r="AC482" s="383"/>
      <c r="AD482" s="383"/>
    </row>
    <row r="483" spans="23:30">
      <c r="W483" s="383"/>
      <c r="X483" s="383"/>
      <c r="Z483" s="383"/>
      <c r="AA483" s="383"/>
      <c r="AC483" s="383"/>
      <c r="AD483" s="383"/>
    </row>
    <row r="484" spans="23:30">
      <c r="W484" s="383"/>
      <c r="X484" s="383"/>
      <c r="Z484" s="383"/>
      <c r="AA484" s="383"/>
      <c r="AC484" s="383"/>
      <c r="AD484" s="383"/>
    </row>
    <row r="485" spans="23:30">
      <c r="W485" s="383"/>
      <c r="X485" s="383"/>
      <c r="Z485" s="383"/>
      <c r="AA485" s="383"/>
      <c r="AC485" s="383"/>
      <c r="AD485" s="383"/>
    </row>
    <row r="486" spans="23:30">
      <c r="W486" s="383"/>
      <c r="X486" s="383"/>
      <c r="Z486" s="383"/>
      <c r="AA486" s="383"/>
      <c r="AC486" s="383"/>
      <c r="AD486" s="383"/>
    </row>
    <row r="487" spans="23:30">
      <c r="W487" s="383"/>
      <c r="X487" s="383"/>
      <c r="Z487" s="383"/>
      <c r="AA487" s="383"/>
      <c r="AC487" s="383"/>
      <c r="AD487" s="383"/>
    </row>
    <row r="488" spans="23:30">
      <c r="W488" s="383"/>
      <c r="X488" s="383"/>
      <c r="Z488" s="383"/>
      <c r="AA488" s="383"/>
      <c r="AC488" s="383"/>
      <c r="AD488" s="383"/>
    </row>
    <row r="489" spans="23:30">
      <c r="W489" s="383"/>
      <c r="X489" s="383"/>
      <c r="Z489" s="383"/>
      <c r="AA489" s="383"/>
      <c r="AC489" s="383"/>
      <c r="AD489" s="383"/>
    </row>
    <row r="490" spans="23:30">
      <c r="W490" s="383"/>
      <c r="X490" s="383"/>
      <c r="Z490" s="383"/>
      <c r="AA490" s="383"/>
      <c r="AC490" s="383"/>
      <c r="AD490" s="383"/>
    </row>
    <row r="491" spans="23:30">
      <c r="W491" s="383"/>
      <c r="X491" s="383"/>
      <c r="Z491" s="383"/>
      <c r="AA491" s="383"/>
      <c r="AC491" s="383"/>
      <c r="AD491" s="383"/>
    </row>
    <row r="492" spans="23:30">
      <c r="W492" s="383"/>
      <c r="X492" s="383"/>
      <c r="Z492" s="383"/>
      <c r="AA492" s="383"/>
      <c r="AC492" s="383"/>
      <c r="AD492" s="383"/>
    </row>
    <row r="493" spans="23:30">
      <c r="W493" s="383"/>
      <c r="X493" s="383"/>
      <c r="Z493" s="383"/>
      <c r="AA493" s="383"/>
      <c r="AC493" s="383"/>
      <c r="AD493" s="383"/>
    </row>
    <row r="494" spans="23:30">
      <c r="W494" s="383"/>
      <c r="X494" s="383"/>
      <c r="Z494" s="383"/>
      <c r="AA494" s="383"/>
      <c r="AC494" s="383"/>
      <c r="AD494" s="383"/>
    </row>
    <row r="495" spans="23:30">
      <c r="W495" s="383"/>
      <c r="X495" s="383"/>
      <c r="Z495" s="383"/>
      <c r="AA495" s="383"/>
      <c r="AC495" s="383"/>
      <c r="AD495" s="383"/>
    </row>
    <row r="496" spans="23:30">
      <c r="W496" s="383"/>
      <c r="X496" s="383"/>
      <c r="Z496" s="383"/>
      <c r="AA496" s="383"/>
      <c r="AC496" s="383"/>
      <c r="AD496" s="383"/>
    </row>
    <row r="497" spans="23:30">
      <c r="W497" s="383"/>
      <c r="X497" s="383"/>
      <c r="Z497" s="383"/>
      <c r="AA497" s="383"/>
      <c r="AC497" s="383"/>
      <c r="AD497" s="383"/>
    </row>
    <row r="498" spans="23:30">
      <c r="W498" s="383"/>
      <c r="X498" s="383"/>
      <c r="Z498" s="383"/>
      <c r="AA498" s="383"/>
      <c r="AC498" s="383"/>
      <c r="AD498" s="383"/>
    </row>
    <row r="499" spans="23:30">
      <c r="W499" s="383"/>
      <c r="X499" s="383"/>
      <c r="Z499" s="383"/>
      <c r="AA499" s="383"/>
      <c r="AC499" s="383"/>
      <c r="AD499" s="383"/>
    </row>
    <row r="500" spans="23:30">
      <c r="W500" s="383"/>
      <c r="X500" s="383"/>
      <c r="Z500" s="383"/>
      <c r="AA500" s="383"/>
      <c r="AC500" s="383"/>
      <c r="AD500" s="383"/>
    </row>
    <row r="501" spans="23:30">
      <c r="W501" s="383"/>
      <c r="X501" s="383"/>
      <c r="Z501" s="383"/>
      <c r="AA501" s="383"/>
      <c r="AC501" s="383"/>
      <c r="AD501" s="383"/>
    </row>
    <row r="502" spans="23:30">
      <c r="W502" s="383"/>
      <c r="X502" s="383"/>
      <c r="Z502" s="383"/>
      <c r="AA502" s="383"/>
      <c r="AC502" s="383"/>
      <c r="AD502" s="383"/>
    </row>
    <row r="503" spans="23:30">
      <c r="W503" s="383"/>
      <c r="X503" s="383"/>
      <c r="Z503" s="383"/>
      <c r="AA503" s="383"/>
      <c r="AC503" s="383"/>
      <c r="AD503" s="383"/>
    </row>
    <row r="504" spans="23:30">
      <c r="W504" s="383"/>
      <c r="X504" s="383"/>
      <c r="Z504" s="383"/>
      <c r="AA504" s="383"/>
      <c r="AC504" s="383"/>
      <c r="AD504" s="383"/>
    </row>
    <row r="505" spans="23:30">
      <c r="W505" s="383"/>
      <c r="X505" s="383"/>
      <c r="Z505" s="383"/>
      <c r="AA505" s="383"/>
      <c r="AC505" s="383"/>
      <c r="AD505" s="383"/>
    </row>
    <row r="506" spans="23:30">
      <c r="W506" s="383"/>
      <c r="X506" s="383"/>
      <c r="Z506" s="383"/>
      <c r="AA506" s="383"/>
      <c r="AC506" s="383"/>
      <c r="AD506" s="383"/>
    </row>
    <row r="507" spans="23:30">
      <c r="W507" s="383"/>
      <c r="X507" s="383"/>
      <c r="Z507" s="383"/>
      <c r="AA507" s="383"/>
      <c r="AC507" s="383"/>
      <c r="AD507" s="383"/>
    </row>
    <row r="508" spans="23:30">
      <c r="W508" s="383"/>
      <c r="X508" s="383"/>
      <c r="Z508" s="383"/>
      <c r="AA508" s="383"/>
      <c r="AC508" s="383"/>
      <c r="AD508" s="383"/>
    </row>
    <row r="509" spans="23:30">
      <c r="W509" s="383"/>
      <c r="X509" s="383"/>
      <c r="Z509" s="383"/>
      <c r="AA509" s="383"/>
      <c r="AC509" s="383"/>
      <c r="AD509" s="383"/>
    </row>
    <row r="510" spans="23:30">
      <c r="W510" s="383"/>
      <c r="X510" s="383"/>
      <c r="Z510" s="383"/>
      <c r="AA510" s="383"/>
      <c r="AC510" s="383"/>
      <c r="AD510" s="383"/>
    </row>
    <row r="511" spans="23:30">
      <c r="W511" s="383"/>
      <c r="X511" s="383"/>
      <c r="Z511" s="383"/>
      <c r="AA511" s="383"/>
      <c r="AC511" s="383"/>
      <c r="AD511" s="383"/>
    </row>
    <row r="512" spans="23:30">
      <c r="W512" s="383"/>
      <c r="X512" s="383"/>
      <c r="Z512" s="383"/>
      <c r="AA512" s="383"/>
      <c r="AC512" s="383"/>
      <c r="AD512" s="383"/>
    </row>
    <row r="513" spans="23:30">
      <c r="W513" s="383"/>
      <c r="X513" s="383"/>
      <c r="Z513" s="383"/>
      <c r="AA513" s="383"/>
      <c r="AC513" s="383"/>
      <c r="AD513" s="383"/>
    </row>
    <row r="514" spans="23:30">
      <c r="W514" s="383"/>
      <c r="X514" s="383"/>
      <c r="Z514" s="383"/>
      <c r="AA514" s="383"/>
      <c r="AC514" s="383"/>
      <c r="AD514" s="383"/>
    </row>
    <row r="515" spans="23:30">
      <c r="W515" s="383"/>
      <c r="X515" s="383"/>
      <c r="Z515" s="383"/>
      <c r="AA515" s="383"/>
      <c r="AC515" s="383"/>
      <c r="AD515" s="383"/>
    </row>
    <row r="516" spans="23:30">
      <c r="W516" s="383"/>
      <c r="X516" s="383"/>
      <c r="Z516" s="383"/>
      <c r="AA516" s="383"/>
      <c r="AC516" s="383"/>
      <c r="AD516" s="383"/>
    </row>
    <row r="517" spans="23:30">
      <c r="W517" s="383"/>
      <c r="X517" s="383"/>
      <c r="Z517" s="383"/>
      <c r="AA517" s="383"/>
      <c r="AC517" s="383"/>
      <c r="AD517" s="383"/>
    </row>
    <row r="518" spans="23:30">
      <c r="W518" s="383"/>
      <c r="X518" s="383"/>
      <c r="Z518" s="383"/>
      <c r="AA518" s="383"/>
      <c r="AC518" s="383"/>
      <c r="AD518" s="383"/>
    </row>
    <row r="519" spans="23:30">
      <c r="W519" s="383"/>
      <c r="X519" s="383"/>
      <c r="Z519" s="383"/>
      <c r="AA519" s="383"/>
      <c r="AC519" s="383"/>
      <c r="AD519" s="383"/>
    </row>
    <row r="520" spans="23:30">
      <c r="W520" s="383"/>
      <c r="X520" s="383"/>
      <c r="Z520" s="383"/>
      <c r="AA520" s="383"/>
      <c r="AC520" s="383"/>
      <c r="AD520" s="383"/>
    </row>
    <row r="521" spans="23:30">
      <c r="W521" s="383"/>
      <c r="X521" s="383"/>
      <c r="Z521" s="383"/>
      <c r="AA521" s="383"/>
      <c r="AC521" s="383"/>
      <c r="AD521" s="383"/>
    </row>
    <row r="522" spans="23:30">
      <c r="W522" s="383"/>
      <c r="X522" s="383"/>
      <c r="Z522" s="383"/>
      <c r="AA522" s="383"/>
      <c r="AC522" s="383"/>
      <c r="AD522" s="383"/>
    </row>
    <row r="523" spans="23:30">
      <c r="W523" s="383"/>
      <c r="X523" s="383"/>
      <c r="Z523" s="383"/>
      <c r="AA523" s="383"/>
      <c r="AC523" s="383"/>
      <c r="AD523" s="383"/>
    </row>
    <row r="524" spans="23:30">
      <c r="W524" s="383"/>
      <c r="X524" s="383"/>
      <c r="Z524" s="383"/>
      <c r="AA524" s="383"/>
      <c r="AC524" s="383"/>
      <c r="AD524" s="383"/>
    </row>
    <row r="525" spans="23:30">
      <c r="W525" s="383"/>
      <c r="X525" s="383"/>
      <c r="Z525" s="383"/>
      <c r="AA525" s="383"/>
      <c r="AC525" s="383"/>
      <c r="AD525" s="383"/>
    </row>
    <row r="526" spans="23:30">
      <c r="W526" s="383"/>
      <c r="X526" s="383"/>
      <c r="Z526" s="383"/>
      <c r="AA526" s="383"/>
      <c r="AC526" s="383"/>
      <c r="AD526" s="383"/>
    </row>
    <row r="527" spans="23:30">
      <c r="W527" s="383"/>
      <c r="X527" s="383"/>
      <c r="Z527" s="383"/>
      <c r="AA527" s="383"/>
      <c r="AC527" s="383"/>
      <c r="AD527" s="383"/>
    </row>
    <row r="528" spans="23:30">
      <c r="W528" s="383"/>
      <c r="X528" s="383"/>
      <c r="Z528" s="383"/>
      <c r="AA528" s="383"/>
      <c r="AC528" s="383"/>
      <c r="AD528" s="383"/>
    </row>
    <row r="529" spans="23:30">
      <c r="W529" s="383"/>
      <c r="X529" s="383"/>
      <c r="Z529" s="383"/>
      <c r="AA529" s="383"/>
      <c r="AC529" s="383"/>
      <c r="AD529" s="383"/>
    </row>
    <row r="530" spans="23:30">
      <c r="W530" s="383"/>
      <c r="X530" s="383"/>
      <c r="Z530" s="383"/>
      <c r="AA530" s="383"/>
      <c r="AC530" s="383"/>
      <c r="AD530" s="383"/>
    </row>
    <row r="531" spans="23:30">
      <c r="W531" s="383"/>
      <c r="X531" s="383"/>
      <c r="Z531" s="383"/>
      <c r="AA531" s="383"/>
      <c r="AC531" s="383"/>
      <c r="AD531" s="383"/>
    </row>
    <row r="532" spans="23:30">
      <c r="W532" s="383"/>
      <c r="X532" s="383"/>
      <c r="Z532" s="383"/>
      <c r="AA532" s="383"/>
      <c r="AC532" s="383"/>
      <c r="AD532" s="383"/>
    </row>
    <row r="533" spans="23:30">
      <c r="W533" s="383"/>
      <c r="X533" s="383"/>
      <c r="Z533" s="383"/>
      <c r="AA533" s="383"/>
      <c r="AC533" s="383"/>
      <c r="AD533" s="383"/>
    </row>
    <row r="534" spans="23:30">
      <c r="W534" s="383"/>
      <c r="X534" s="383"/>
      <c r="Z534" s="383"/>
      <c r="AA534" s="383"/>
      <c r="AC534" s="383"/>
      <c r="AD534" s="383"/>
    </row>
    <row r="535" spans="23:30">
      <c r="W535" s="383"/>
      <c r="X535" s="383"/>
      <c r="Z535" s="383"/>
      <c r="AA535" s="383"/>
      <c r="AC535" s="383"/>
      <c r="AD535" s="383"/>
    </row>
    <row r="536" spans="23:30">
      <c r="W536" s="383"/>
      <c r="X536" s="383"/>
      <c r="Z536" s="383"/>
      <c r="AA536" s="383"/>
      <c r="AC536" s="383"/>
      <c r="AD536" s="383"/>
    </row>
    <row r="537" spans="23:30">
      <c r="W537" s="383"/>
      <c r="X537" s="383"/>
      <c r="Z537" s="383"/>
      <c r="AA537" s="383"/>
      <c r="AC537" s="383"/>
      <c r="AD537" s="383"/>
    </row>
    <row r="538" spans="23:30">
      <c r="W538" s="383"/>
      <c r="X538" s="383"/>
      <c r="Z538" s="383"/>
      <c r="AA538" s="383"/>
      <c r="AC538" s="383"/>
      <c r="AD538" s="383"/>
    </row>
    <row r="539" spans="23:30">
      <c r="W539" s="383"/>
      <c r="X539" s="383"/>
      <c r="Z539" s="383"/>
      <c r="AA539" s="383"/>
      <c r="AC539" s="383"/>
      <c r="AD539" s="383"/>
    </row>
    <row r="540" spans="23:30">
      <c r="W540" s="383"/>
      <c r="X540" s="383"/>
      <c r="Z540" s="383"/>
      <c r="AA540" s="383"/>
      <c r="AC540" s="383"/>
      <c r="AD540" s="383"/>
    </row>
    <row r="541" spans="23:30">
      <c r="W541" s="383"/>
      <c r="X541" s="383"/>
      <c r="Z541" s="383"/>
      <c r="AA541" s="383"/>
      <c r="AC541" s="383"/>
      <c r="AD541" s="383"/>
    </row>
    <row r="542" spans="23:30">
      <c r="W542" s="383"/>
      <c r="X542" s="383"/>
      <c r="Z542" s="383"/>
      <c r="AA542" s="383"/>
      <c r="AC542" s="383"/>
      <c r="AD542" s="383"/>
    </row>
    <row r="543" spans="23:30">
      <c r="W543" s="383"/>
      <c r="X543" s="383"/>
      <c r="Z543" s="383"/>
      <c r="AA543" s="383"/>
      <c r="AC543" s="383"/>
      <c r="AD543" s="383"/>
    </row>
    <row r="544" spans="23:30">
      <c r="W544" s="383"/>
      <c r="X544" s="383"/>
      <c r="Z544" s="383"/>
      <c r="AA544" s="383"/>
      <c r="AC544" s="383"/>
      <c r="AD544" s="383"/>
    </row>
    <row r="545" spans="23:30">
      <c r="W545" s="383"/>
      <c r="X545" s="383"/>
      <c r="Z545" s="383"/>
      <c r="AA545" s="383"/>
      <c r="AC545" s="383"/>
      <c r="AD545" s="383"/>
    </row>
    <row r="546" spans="23:30">
      <c r="W546" s="383"/>
      <c r="X546" s="383"/>
      <c r="Z546" s="383"/>
      <c r="AA546" s="383"/>
      <c r="AC546" s="383"/>
      <c r="AD546" s="383"/>
    </row>
    <row r="547" spans="23:30">
      <c r="W547" s="383"/>
      <c r="X547" s="383"/>
      <c r="Z547" s="383"/>
      <c r="AA547" s="383"/>
      <c r="AC547" s="383"/>
      <c r="AD547" s="383"/>
    </row>
    <row r="548" spans="23:30">
      <c r="W548" s="383"/>
      <c r="X548" s="383"/>
      <c r="Z548" s="383"/>
      <c r="AA548" s="383"/>
      <c r="AC548" s="383"/>
      <c r="AD548" s="383"/>
    </row>
    <row r="549" spans="23:30">
      <c r="W549" s="383"/>
      <c r="X549" s="383"/>
      <c r="Z549" s="383"/>
      <c r="AA549" s="383"/>
      <c r="AC549" s="383"/>
      <c r="AD549" s="383"/>
    </row>
    <row r="550" spans="23:30">
      <c r="W550" s="383"/>
      <c r="X550" s="383"/>
      <c r="Z550" s="383"/>
      <c r="AA550" s="383"/>
      <c r="AC550" s="383"/>
      <c r="AD550" s="383"/>
    </row>
    <row r="551" spans="23:30">
      <c r="W551" s="383"/>
      <c r="X551" s="383"/>
      <c r="Z551" s="383"/>
      <c r="AA551" s="383"/>
      <c r="AC551" s="383"/>
      <c r="AD551" s="383"/>
    </row>
    <row r="552" spans="23:30">
      <c r="W552" s="383"/>
      <c r="X552" s="383"/>
      <c r="Z552" s="383"/>
      <c r="AA552" s="383"/>
      <c r="AC552" s="383"/>
      <c r="AD552" s="383"/>
    </row>
    <row r="553" spans="23:30">
      <c r="W553" s="383"/>
      <c r="X553" s="383"/>
      <c r="Z553" s="383"/>
      <c r="AA553" s="383"/>
      <c r="AC553" s="383"/>
      <c r="AD553" s="383"/>
    </row>
    <row r="554" spans="23:30">
      <c r="W554" s="383"/>
      <c r="X554" s="383"/>
      <c r="Z554" s="383"/>
      <c r="AA554" s="383"/>
      <c r="AC554" s="383"/>
      <c r="AD554" s="383"/>
    </row>
    <row r="555" spans="23:30">
      <c r="W555" s="383"/>
      <c r="X555" s="383"/>
      <c r="Z555" s="383"/>
      <c r="AA555" s="383"/>
      <c r="AC555" s="383"/>
      <c r="AD555" s="383"/>
    </row>
    <row r="556" spans="23:30">
      <c r="W556" s="383"/>
      <c r="X556" s="383"/>
      <c r="Z556" s="383"/>
      <c r="AA556" s="383"/>
      <c r="AC556" s="383"/>
      <c r="AD556" s="383"/>
    </row>
    <row r="557" spans="23:30">
      <c r="W557" s="383"/>
      <c r="X557" s="383"/>
      <c r="Z557" s="383"/>
      <c r="AA557" s="383"/>
      <c r="AC557" s="383"/>
      <c r="AD557" s="383"/>
    </row>
    <row r="558" spans="23:30">
      <c r="W558" s="383"/>
      <c r="X558" s="383"/>
      <c r="Z558" s="383"/>
      <c r="AA558" s="383"/>
      <c r="AC558" s="383"/>
      <c r="AD558" s="383"/>
    </row>
  </sheetData>
  <mergeCells count="31">
    <mergeCell ref="B131:F131"/>
    <mergeCell ref="C132:AH132"/>
    <mergeCell ref="A141:AH141"/>
    <mergeCell ref="A5:AH5"/>
    <mergeCell ref="B53:F53"/>
    <mergeCell ref="B54:F54"/>
    <mergeCell ref="A55:AH55"/>
    <mergeCell ref="B120:F120"/>
    <mergeCell ref="A121:AH121"/>
    <mergeCell ref="AH1:AH3"/>
    <mergeCell ref="G2:G3"/>
    <mergeCell ref="H2:H3"/>
    <mergeCell ref="I2:I3"/>
    <mergeCell ref="J2:J3"/>
    <mergeCell ref="K2:M2"/>
    <mergeCell ref="AC2:AE2"/>
    <mergeCell ref="G1:J1"/>
    <mergeCell ref="K1:AE1"/>
    <mergeCell ref="AF1:AF3"/>
    <mergeCell ref="AG1:AG3"/>
    <mergeCell ref="N2:P2"/>
    <mergeCell ref="Q2:S2"/>
    <mergeCell ref="T2:V2"/>
    <mergeCell ref="W2:Y2"/>
    <mergeCell ref="Z2:AB2"/>
    <mergeCell ref="F1:F3"/>
    <mergeCell ref="A1:A3"/>
    <mergeCell ref="B1:B3"/>
    <mergeCell ref="C1:C3"/>
    <mergeCell ref="D1:D3"/>
    <mergeCell ref="E1:E3"/>
  </mergeCells>
  <dataValidations count="2">
    <dataValidation type="decimal" operator="greaterThan" showErrorMessage="1" errorTitle="შეცდომა" error="ჩაწერეთ რიცხვი" sqref="G133:G134 M133 M139">
      <formula1>0</formula1>
    </dataValidation>
    <dataValidation allowBlank="1" sqref="D133:D137"/>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25"/>
  <sheetViews>
    <sheetView zoomScale="53" zoomScaleNormal="53" workbookViewId="0">
      <selection activeCell="D46" sqref="D46"/>
    </sheetView>
  </sheetViews>
  <sheetFormatPr defaultRowHeight="15"/>
  <cols>
    <col min="1" max="1" width="4" style="1161" customWidth="1"/>
    <col min="2" max="2" width="34.85546875" style="1161" customWidth="1"/>
    <col min="3" max="3" width="50.5703125" style="1161" customWidth="1"/>
    <col min="4" max="4" width="35.42578125" customWidth="1"/>
    <col min="5" max="5" width="28.42578125" customWidth="1"/>
    <col min="6" max="6" width="28" customWidth="1"/>
    <col min="7" max="7" width="13" customWidth="1"/>
    <col min="8" max="9" width="12.28515625" customWidth="1"/>
    <col min="10" max="10" width="7.42578125" customWidth="1"/>
    <col min="11" max="11" width="5.7109375" customWidth="1"/>
    <col min="12" max="12" width="6.140625" customWidth="1"/>
    <col min="13" max="13" width="16" style="387" customWidth="1"/>
    <col min="14" max="14" width="6" customWidth="1"/>
    <col min="15" max="15" width="7" customWidth="1"/>
    <col min="16" max="16" width="16.28515625" style="387" customWidth="1"/>
    <col min="17" max="17" width="9.7109375" customWidth="1"/>
    <col min="18" max="18" width="7.140625" customWidth="1"/>
    <col min="19" max="19" width="19.140625" style="387" customWidth="1"/>
    <col min="20" max="20" width="17.42578125" customWidth="1"/>
    <col min="21" max="21" width="7.28515625" customWidth="1"/>
    <col min="22" max="22" width="13.28515625" customWidth="1"/>
    <col min="257" max="257" width="4" customWidth="1"/>
    <col min="258" max="258" width="34.85546875" customWidth="1"/>
    <col min="259" max="259" width="50.5703125" customWidth="1"/>
    <col min="260" max="260" width="35.42578125" customWidth="1"/>
    <col min="261" max="261" width="28.42578125" customWidth="1"/>
    <col min="262" max="262" width="28" customWidth="1"/>
    <col min="263" max="263" width="12" customWidth="1"/>
    <col min="264" max="265" width="12.28515625" customWidth="1"/>
    <col min="266" max="266" width="7.42578125" customWidth="1"/>
    <col min="267" max="267" width="5.7109375" customWidth="1"/>
    <col min="268" max="268" width="6.140625" customWidth="1"/>
    <col min="269" max="269" width="16" customWidth="1"/>
    <col min="270" max="270" width="6" customWidth="1"/>
    <col min="271" max="271" width="7" customWidth="1"/>
    <col min="272" max="272" width="16.28515625" customWidth="1"/>
    <col min="273" max="273" width="9.7109375" customWidth="1"/>
    <col min="274" max="274" width="7.140625" customWidth="1"/>
    <col min="275" max="275" width="19.140625" customWidth="1"/>
    <col min="276" max="276" width="17.42578125" customWidth="1"/>
    <col min="277" max="277" width="7.28515625" customWidth="1"/>
    <col min="278" max="278" width="13.28515625" customWidth="1"/>
    <col min="513" max="513" width="4" customWidth="1"/>
    <col min="514" max="514" width="34.85546875" customWidth="1"/>
    <col min="515" max="515" width="50.5703125" customWidth="1"/>
    <col min="516" max="516" width="35.42578125" customWidth="1"/>
    <col min="517" max="517" width="28.42578125" customWidth="1"/>
    <col min="518" max="518" width="28" customWidth="1"/>
    <col min="519" max="519" width="12" customWidth="1"/>
    <col min="520" max="521" width="12.28515625" customWidth="1"/>
    <col min="522" max="522" width="7.42578125" customWidth="1"/>
    <col min="523" max="523" width="5.7109375" customWidth="1"/>
    <col min="524" max="524" width="6.140625" customWidth="1"/>
    <col min="525" max="525" width="16" customWidth="1"/>
    <col min="526" max="526" width="6" customWidth="1"/>
    <col min="527" max="527" width="7" customWidth="1"/>
    <col min="528" max="528" width="16.28515625" customWidth="1"/>
    <col min="529" max="529" width="9.7109375" customWidth="1"/>
    <col min="530" max="530" width="7.140625" customWidth="1"/>
    <col min="531" max="531" width="19.140625" customWidth="1"/>
    <col min="532" max="532" width="17.42578125" customWidth="1"/>
    <col min="533" max="533" width="7.28515625" customWidth="1"/>
    <col min="534" max="534" width="13.28515625" customWidth="1"/>
    <col min="769" max="769" width="4" customWidth="1"/>
    <col min="770" max="770" width="34.85546875" customWidth="1"/>
    <col min="771" max="771" width="50.5703125" customWidth="1"/>
    <col min="772" max="772" width="35.42578125" customWidth="1"/>
    <col min="773" max="773" width="28.42578125" customWidth="1"/>
    <col min="774" max="774" width="28" customWidth="1"/>
    <col min="775" max="775" width="12" customWidth="1"/>
    <col min="776" max="777" width="12.28515625" customWidth="1"/>
    <col min="778" max="778" width="7.42578125" customWidth="1"/>
    <col min="779" max="779" width="5.7109375" customWidth="1"/>
    <col min="780" max="780" width="6.140625" customWidth="1"/>
    <col min="781" max="781" width="16" customWidth="1"/>
    <col min="782" max="782" width="6" customWidth="1"/>
    <col min="783" max="783" width="7" customWidth="1"/>
    <col min="784" max="784" width="16.28515625" customWidth="1"/>
    <col min="785" max="785" width="9.7109375" customWidth="1"/>
    <col min="786" max="786" width="7.140625" customWidth="1"/>
    <col min="787" max="787" width="19.140625" customWidth="1"/>
    <col min="788" max="788" width="17.42578125" customWidth="1"/>
    <col min="789" max="789" width="7.28515625" customWidth="1"/>
    <col min="790" max="790" width="13.28515625" customWidth="1"/>
    <col min="1025" max="1025" width="4" customWidth="1"/>
    <col min="1026" max="1026" width="34.85546875" customWidth="1"/>
    <col min="1027" max="1027" width="50.5703125" customWidth="1"/>
    <col min="1028" max="1028" width="35.42578125" customWidth="1"/>
    <col min="1029" max="1029" width="28.42578125" customWidth="1"/>
    <col min="1030" max="1030" width="28" customWidth="1"/>
    <col min="1031" max="1031" width="12" customWidth="1"/>
    <col min="1032" max="1033" width="12.28515625" customWidth="1"/>
    <col min="1034" max="1034" width="7.42578125" customWidth="1"/>
    <col min="1035" max="1035" width="5.7109375" customWidth="1"/>
    <col min="1036" max="1036" width="6.140625" customWidth="1"/>
    <col min="1037" max="1037" width="16" customWidth="1"/>
    <col min="1038" max="1038" width="6" customWidth="1"/>
    <col min="1039" max="1039" width="7" customWidth="1"/>
    <col min="1040" max="1040" width="16.28515625" customWidth="1"/>
    <col min="1041" max="1041" width="9.7109375" customWidth="1"/>
    <col min="1042" max="1042" width="7.140625" customWidth="1"/>
    <col min="1043" max="1043" width="19.140625" customWidth="1"/>
    <col min="1044" max="1044" width="17.42578125" customWidth="1"/>
    <col min="1045" max="1045" width="7.28515625" customWidth="1"/>
    <col min="1046" max="1046" width="13.28515625" customWidth="1"/>
    <col min="1281" max="1281" width="4" customWidth="1"/>
    <col min="1282" max="1282" width="34.85546875" customWidth="1"/>
    <col min="1283" max="1283" width="50.5703125" customWidth="1"/>
    <col min="1284" max="1284" width="35.42578125" customWidth="1"/>
    <col min="1285" max="1285" width="28.42578125" customWidth="1"/>
    <col min="1286" max="1286" width="28" customWidth="1"/>
    <col min="1287" max="1287" width="12" customWidth="1"/>
    <col min="1288" max="1289" width="12.28515625" customWidth="1"/>
    <col min="1290" max="1290" width="7.42578125" customWidth="1"/>
    <col min="1291" max="1291" width="5.7109375" customWidth="1"/>
    <col min="1292" max="1292" width="6.140625" customWidth="1"/>
    <col min="1293" max="1293" width="16" customWidth="1"/>
    <col min="1294" max="1294" width="6" customWidth="1"/>
    <col min="1295" max="1295" width="7" customWidth="1"/>
    <col min="1296" max="1296" width="16.28515625" customWidth="1"/>
    <col min="1297" max="1297" width="9.7109375" customWidth="1"/>
    <col min="1298" max="1298" width="7.140625" customWidth="1"/>
    <col min="1299" max="1299" width="19.140625" customWidth="1"/>
    <col min="1300" max="1300" width="17.42578125" customWidth="1"/>
    <col min="1301" max="1301" width="7.28515625" customWidth="1"/>
    <col min="1302" max="1302" width="13.28515625" customWidth="1"/>
    <col min="1537" max="1537" width="4" customWidth="1"/>
    <col min="1538" max="1538" width="34.85546875" customWidth="1"/>
    <col min="1539" max="1539" width="50.5703125" customWidth="1"/>
    <col min="1540" max="1540" width="35.42578125" customWidth="1"/>
    <col min="1541" max="1541" width="28.42578125" customWidth="1"/>
    <col min="1542" max="1542" width="28" customWidth="1"/>
    <col min="1543" max="1543" width="12" customWidth="1"/>
    <col min="1544" max="1545" width="12.28515625" customWidth="1"/>
    <col min="1546" max="1546" width="7.42578125" customWidth="1"/>
    <col min="1547" max="1547" width="5.7109375" customWidth="1"/>
    <col min="1548" max="1548" width="6.140625" customWidth="1"/>
    <col min="1549" max="1549" width="16" customWidth="1"/>
    <col min="1550" max="1550" width="6" customWidth="1"/>
    <col min="1551" max="1551" width="7" customWidth="1"/>
    <col min="1552" max="1552" width="16.28515625" customWidth="1"/>
    <col min="1553" max="1553" width="9.7109375" customWidth="1"/>
    <col min="1554" max="1554" width="7.140625" customWidth="1"/>
    <col min="1555" max="1555" width="19.140625" customWidth="1"/>
    <col min="1556" max="1556" width="17.42578125" customWidth="1"/>
    <col min="1557" max="1557" width="7.28515625" customWidth="1"/>
    <col min="1558" max="1558" width="13.28515625" customWidth="1"/>
    <col min="1793" max="1793" width="4" customWidth="1"/>
    <col min="1794" max="1794" width="34.85546875" customWidth="1"/>
    <col min="1795" max="1795" width="50.5703125" customWidth="1"/>
    <col min="1796" max="1796" width="35.42578125" customWidth="1"/>
    <col min="1797" max="1797" width="28.42578125" customWidth="1"/>
    <col min="1798" max="1798" width="28" customWidth="1"/>
    <col min="1799" max="1799" width="12" customWidth="1"/>
    <col min="1800" max="1801" width="12.28515625" customWidth="1"/>
    <col min="1802" max="1802" width="7.42578125" customWidth="1"/>
    <col min="1803" max="1803" width="5.7109375" customWidth="1"/>
    <col min="1804" max="1804" width="6.140625" customWidth="1"/>
    <col min="1805" max="1805" width="16" customWidth="1"/>
    <col min="1806" max="1806" width="6" customWidth="1"/>
    <col min="1807" max="1807" width="7" customWidth="1"/>
    <col min="1808" max="1808" width="16.28515625" customWidth="1"/>
    <col min="1809" max="1809" width="9.7109375" customWidth="1"/>
    <col min="1810" max="1810" width="7.140625" customWidth="1"/>
    <col min="1811" max="1811" width="19.140625" customWidth="1"/>
    <col min="1812" max="1812" width="17.42578125" customWidth="1"/>
    <col min="1813" max="1813" width="7.28515625" customWidth="1"/>
    <col min="1814" max="1814" width="13.28515625" customWidth="1"/>
    <col min="2049" max="2049" width="4" customWidth="1"/>
    <col min="2050" max="2050" width="34.85546875" customWidth="1"/>
    <col min="2051" max="2051" width="50.5703125" customWidth="1"/>
    <col min="2052" max="2052" width="35.42578125" customWidth="1"/>
    <col min="2053" max="2053" width="28.42578125" customWidth="1"/>
    <col min="2054" max="2054" width="28" customWidth="1"/>
    <col min="2055" max="2055" width="12" customWidth="1"/>
    <col min="2056" max="2057" width="12.28515625" customWidth="1"/>
    <col min="2058" max="2058" width="7.42578125" customWidth="1"/>
    <col min="2059" max="2059" width="5.7109375" customWidth="1"/>
    <col min="2060" max="2060" width="6.140625" customWidth="1"/>
    <col min="2061" max="2061" width="16" customWidth="1"/>
    <col min="2062" max="2062" width="6" customWidth="1"/>
    <col min="2063" max="2063" width="7" customWidth="1"/>
    <col min="2064" max="2064" width="16.28515625" customWidth="1"/>
    <col min="2065" max="2065" width="9.7109375" customWidth="1"/>
    <col min="2066" max="2066" width="7.140625" customWidth="1"/>
    <col min="2067" max="2067" width="19.140625" customWidth="1"/>
    <col min="2068" max="2068" width="17.42578125" customWidth="1"/>
    <col min="2069" max="2069" width="7.28515625" customWidth="1"/>
    <col min="2070" max="2070" width="13.28515625" customWidth="1"/>
    <col min="2305" max="2305" width="4" customWidth="1"/>
    <col min="2306" max="2306" width="34.85546875" customWidth="1"/>
    <col min="2307" max="2307" width="50.5703125" customWidth="1"/>
    <col min="2308" max="2308" width="35.42578125" customWidth="1"/>
    <col min="2309" max="2309" width="28.42578125" customWidth="1"/>
    <col min="2310" max="2310" width="28" customWidth="1"/>
    <col min="2311" max="2311" width="12" customWidth="1"/>
    <col min="2312" max="2313" width="12.28515625" customWidth="1"/>
    <col min="2314" max="2314" width="7.42578125" customWidth="1"/>
    <col min="2315" max="2315" width="5.7109375" customWidth="1"/>
    <col min="2316" max="2316" width="6.140625" customWidth="1"/>
    <col min="2317" max="2317" width="16" customWidth="1"/>
    <col min="2318" max="2318" width="6" customWidth="1"/>
    <col min="2319" max="2319" width="7" customWidth="1"/>
    <col min="2320" max="2320" width="16.28515625" customWidth="1"/>
    <col min="2321" max="2321" width="9.7109375" customWidth="1"/>
    <col min="2322" max="2322" width="7.140625" customWidth="1"/>
    <col min="2323" max="2323" width="19.140625" customWidth="1"/>
    <col min="2324" max="2324" width="17.42578125" customWidth="1"/>
    <col min="2325" max="2325" width="7.28515625" customWidth="1"/>
    <col min="2326" max="2326" width="13.28515625" customWidth="1"/>
    <col min="2561" max="2561" width="4" customWidth="1"/>
    <col min="2562" max="2562" width="34.85546875" customWidth="1"/>
    <col min="2563" max="2563" width="50.5703125" customWidth="1"/>
    <col min="2564" max="2564" width="35.42578125" customWidth="1"/>
    <col min="2565" max="2565" width="28.42578125" customWidth="1"/>
    <col min="2566" max="2566" width="28" customWidth="1"/>
    <col min="2567" max="2567" width="12" customWidth="1"/>
    <col min="2568" max="2569" width="12.28515625" customWidth="1"/>
    <col min="2570" max="2570" width="7.42578125" customWidth="1"/>
    <col min="2571" max="2571" width="5.7109375" customWidth="1"/>
    <col min="2572" max="2572" width="6.140625" customWidth="1"/>
    <col min="2573" max="2573" width="16" customWidth="1"/>
    <col min="2574" max="2574" width="6" customWidth="1"/>
    <col min="2575" max="2575" width="7" customWidth="1"/>
    <col min="2576" max="2576" width="16.28515625" customWidth="1"/>
    <col min="2577" max="2577" width="9.7109375" customWidth="1"/>
    <col min="2578" max="2578" width="7.140625" customWidth="1"/>
    <col min="2579" max="2579" width="19.140625" customWidth="1"/>
    <col min="2580" max="2580" width="17.42578125" customWidth="1"/>
    <col min="2581" max="2581" width="7.28515625" customWidth="1"/>
    <col min="2582" max="2582" width="13.28515625" customWidth="1"/>
    <col min="2817" max="2817" width="4" customWidth="1"/>
    <col min="2818" max="2818" width="34.85546875" customWidth="1"/>
    <col min="2819" max="2819" width="50.5703125" customWidth="1"/>
    <col min="2820" max="2820" width="35.42578125" customWidth="1"/>
    <col min="2821" max="2821" width="28.42578125" customWidth="1"/>
    <col min="2822" max="2822" width="28" customWidth="1"/>
    <col min="2823" max="2823" width="12" customWidth="1"/>
    <col min="2824" max="2825" width="12.28515625" customWidth="1"/>
    <col min="2826" max="2826" width="7.42578125" customWidth="1"/>
    <col min="2827" max="2827" width="5.7109375" customWidth="1"/>
    <col min="2828" max="2828" width="6.140625" customWidth="1"/>
    <col min="2829" max="2829" width="16" customWidth="1"/>
    <col min="2830" max="2830" width="6" customWidth="1"/>
    <col min="2831" max="2831" width="7" customWidth="1"/>
    <col min="2832" max="2832" width="16.28515625" customWidth="1"/>
    <col min="2833" max="2833" width="9.7109375" customWidth="1"/>
    <col min="2834" max="2834" width="7.140625" customWidth="1"/>
    <col min="2835" max="2835" width="19.140625" customWidth="1"/>
    <col min="2836" max="2836" width="17.42578125" customWidth="1"/>
    <col min="2837" max="2837" width="7.28515625" customWidth="1"/>
    <col min="2838" max="2838" width="13.28515625" customWidth="1"/>
    <col min="3073" max="3073" width="4" customWidth="1"/>
    <col min="3074" max="3074" width="34.85546875" customWidth="1"/>
    <col min="3075" max="3075" width="50.5703125" customWidth="1"/>
    <col min="3076" max="3076" width="35.42578125" customWidth="1"/>
    <col min="3077" max="3077" width="28.42578125" customWidth="1"/>
    <col min="3078" max="3078" width="28" customWidth="1"/>
    <col min="3079" max="3079" width="12" customWidth="1"/>
    <col min="3080" max="3081" width="12.28515625" customWidth="1"/>
    <col min="3082" max="3082" width="7.42578125" customWidth="1"/>
    <col min="3083" max="3083" width="5.7109375" customWidth="1"/>
    <col min="3084" max="3084" width="6.140625" customWidth="1"/>
    <col min="3085" max="3085" width="16" customWidth="1"/>
    <col min="3086" max="3086" width="6" customWidth="1"/>
    <col min="3087" max="3087" width="7" customWidth="1"/>
    <col min="3088" max="3088" width="16.28515625" customWidth="1"/>
    <col min="3089" max="3089" width="9.7109375" customWidth="1"/>
    <col min="3090" max="3090" width="7.140625" customWidth="1"/>
    <col min="3091" max="3091" width="19.140625" customWidth="1"/>
    <col min="3092" max="3092" width="17.42578125" customWidth="1"/>
    <col min="3093" max="3093" width="7.28515625" customWidth="1"/>
    <col min="3094" max="3094" width="13.28515625" customWidth="1"/>
    <col min="3329" max="3329" width="4" customWidth="1"/>
    <col min="3330" max="3330" width="34.85546875" customWidth="1"/>
    <col min="3331" max="3331" width="50.5703125" customWidth="1"/>
    <col min="3332" max="3332" width="35.42578125" customWidth="1"/>
    <col min="3333" max="3333" width="28.42578125" customWidth="1"/>
    <col min="3334" max="3334" width="28" customWidth="1"/>
    <col min="3335" max="3335" width="12" customWidth="1"/>
    <col min="3336" max="3337" width="12.28515625" customWidth="1"/>
    <col min="3338" max="3338" width="7.42578125" customWidth="1"/>
    <col min="3339" max="3339" width="5.7109375" customWidth="1"/>
    <col min="3340" max="3340" width="6.140625" customWidth="1"/>
    <col min="3341" max="3341" width="16" customWidth="1"/>
    <col min="3342" max="3342" width="6" customWidth="1"/>
    <col min="3343" max="3343" width="7" customWidth="1"/>
    <col min="3344" max="3344" width="16.28515625" customWidth="1"/>
    <col min="3345" max="3345" width="9.7109375" customWidth="1"/>
    <col min="3346" max="3346" width="7.140625" customWidth="1"/>
    <col min="3347" max="3347" width="19.140625" customWidth="1"/>
    <col min="3348" max="3348" width="17.42578125" customWidth="1"/>
    <col min="3349" max="3349" width="7.28515625" customWidth="1"/>
    <col min="3350" max="3350" width="13.28515625" customWidth="1"/>
    <col min="3585" max="3585" width="4" customWidth="1"/>
    <col min="3586" max="3586" width="34.85546875" customWidth="1"/>
    <col min="3587" max="3587" width="50.5703125" customWidth="1"/>
    <col min="3588" max="3588" width="35.42578125" customWidth="1"/>
    <col min="3589" max="3589" width="28.42578125" customWidth="1"/>
    <col min="3590" max="3590" width="28" customWidth="1"/>
    <col min="3591" max="3591" width="12" customWidth="1"/>
    <col min="3592" max="3593" width="12.28515625" customWidth="1"/>
    <col min="3594" max="3594" width="7.42578125" customWidth="1"/>
    <col min="3595" max="3595" width="5.7109375" customWidth="1"/>
    <col min="3596" max="3596" width="6.140625" customWidth="1"/>
    <col min="3597" max="3597" width="16" customWidth="1"/>
    <col min="3598" max="3598" width="6" customWidth="1"/>
    <col min="3599" max="3599" width="7" customWidth="1"/>
    <col min="3600" max="3600" width="16.28515625" customWidth="1"/>
    <col min="3601" max="3601" width="9.7109375" customWidth="1"/>
    <col min="3602" max="3602" width="7.140625" customWidth="1"/>
    <col min="3603" max="3603" width="19.140625" customWidth="1"/>
    <col min="3604" max="3604" width="17.42578125" customWidth="1"/>
    <col min="3605" max="3605" width="7.28515625" customWidth="1"/>
    <col min="3606" max="3606" width="13.28515625" customWidth="1"/>
    <col min="3841" max="3841" width="4" customWidth="1"/>
    <col min="3842" max="3842" width="34.85546875" customWidth="1"/>
    <col min="3843" max="3843" width="50.5703125" customWidth="1"/>
    <col min="3844" max="3844" width="35.42578125" customWidth="1"/>
    <col min="3845" max="3845" width="28.42578125" customWidth="1"/>
    <col min="3846" max="3846" width="28" customWidth="1"/>
    <col min="3847" max="3847" width="12" customWidth="1"/>
    <col min="3848" max="3849" width="12.28515625" customWidth="1"/>
    <col min="3850" max="3850" width="7.42578125" customWidth="1"/>
    <col min="3851" max="3851" width="5.7109375" customWidth="1"/>
    <col min="3852" max="3852" width="6.140625" customWidth="1"/>
    <col min="3853" max="3853" width="16" customWidth="1"/>
    <col min="3854" max="3854" width="6" customWidth="1"/>
    <col min="3855" max="3855" width="7" customWidth="1"/>
    <col min="3856" max="3856" width="16.28515625" customWidth="1"/>
    <col min="3857" max="3857" width="9.7109375" customWidth="1"/>
    <col min="3858" max="3858" width="7.140625" customWidth="1"/>
    <col min="3859" max="3859" width="19.140625" customWidth="1"/>
    <col min="3860" max="3860" width="17.42578125" customWidth="1"/>
    <col min="3861" max="3861" width="7.28515625" customWidth="1"/>
    <col min="3862" max="3862" width="13.28515625" customWidth="1"/>
    <col min="4097" max="4097" width="4" customWidth="1"/>
    <col min="4098" max="4098" width="34.85546875" customWidth="1"/>
    <col min="4099" max="4099" width="50.5703125" customWidth="1"/>
    <col min="4100" max="4100" width="35.42578125" customWidth="1"/>
    <col min="4101" max="4101" width="28.42578125" customWidth="1"/>
    <col min="4102" max="4102" width="28" customWidth="1"/>
    <col min="4103" max="4103" width="12" customWidth="1"/>
    <col min="4104" max="4105" width="12.28515625" customWidth="1"/>
    <col min="4106" max="4106" width="7.42578125" customWidth="1"/>
    <col min="4107" max="4107" width="5.7109375" customWidth="1"/>
    <col min="4108" max="4108" width="6.140625" customWidth="1"/>
    <col min="4109" max="4109" width="16" customWidth="1"/>
    <col min="4110" max="4110" width="6" customWidth="1"/>
    <col min="4111" max="4111" width="7" customWidth="1"/>
    <col min="4112" max="4112" width="16.28515625" customWidth="1"/>
    <col min="4113" max="4113" width="9.7109375" customWidth="1"/>
    <col min="4114" max="4114" width="7.140625" customWidth="1"/>
    <col min="4115" max="4115" width="19.140625" customWidth="1"/>
    <col min="4116" max="4116" width="17.42578125" customWidth="1"/>
    <col min="4117" max="4117" width="7.28515625" customWidth="1"/>
    <col min="4118" max="4118" width="13.28515625" customWidth="1"/>
    <col min="4353" max="4353" width="4" customWidth="1"/>
    <col min="4354" max="4354" width="34.85546875" customWidth="1"/>
    <col min="4355" max="4355" width="50.5703125" customWidth="1"/>
    <col min="4356" max="4356" width="35.42578125" customWidth="1"/>
    <col min="4357" max="4357" width="28.42578125" customWidth="1"/>
    <col min="4358" max="4358" width="28" customWidth="1"/>
    <col min="4359" max="4359" width="12" customWidth="1"/>
    <col min="4360" max="4361" width="12.28515625" customWidth="1"/>
    <col min="4362" max="4362" width="7.42578125" customWidth="1"/>
    <col min="4363" max="4363" width="5.7109375" customWidth="1"/>
    <col min="4364" max="4364" width="6.140625" customWidth="1"/>
    <col min="4365" max="4365" width="16" customWidth="1"/>
    <col min="4366" max="4366" width="6" customWidth="1"/>
    <col min="4367" max="4367" width="7" customWidth="1"/>
    <col min="4368" max="4368" width="16.28515625" customWidth="1"/>
    <col min="4369" max="4369" width="9.7109375" customWidth="1"/>
    <col min="4370" max="4370" width="7.140625" customWidth="1"/>
    <col min="4371" max="4371" width="19.140625" customWidth="1"/>
    <col min="4372" max="4372" width="17.42578125" customWidth="1"/>
    <col min="4373" max="4373" width="7.28515625" customWidth="1"/>
    <col min="4374" max="4374" width="13.28515625" customWidth="1"/>
    <col min="4609" max="4609" width="4" customWidth="1"/>
    <col min="4610" max="4610" width="34.85546875" customWidth="1"/>
    <col min="4611" max="4611" width="50.5703125" customWidth="1"/>
    <col min="4612" max="4612" width="35.42578125" customWidth="1"/>
    <col min="4613" max="4613" width="28.42578125" customWidth="1"/>
    <col min="4614" max="4614" width="28" customWidth="1"/>
    <col min="4615" max="4615" width="12" customWidth="1"/>
    <col min="4616" max="4617" width="12.28515625" customWidth="1"/>
    <col min="4618" max="4618" width="7.42578125" customWidth="1"/>
    <col min="4619" max="4619" width="5.7109375" customWidth="1"/>
    <col min="4620" max="4620" width="6.140625" customWidth="1"/>
    <col min="4621" max="4621" width="16" customWidth="1"/>
    <col min="4622" max="4622" width="6" customWidth="1"/>
    <col min="4623" max="4623" width="7" customWidth="1"/>
    <col min="4624" max="4624" width="16.28515625" customWidth="1"/>
    <col min="4625" max="4625" width="9.7109375" customWidth="1"/>
    <col min="4626" max="4626" width="7.140625" customWidth="1"/>
    <col min="4627" max="4627" width="19.140625" customWidth="1"/>
    <col min="4628" max="4628" width="17.42578125" customWidth="1"/>
    <col min="4629" max="4629" width="7.28515625" customWidth="1"/>
    <col min="4630" max="4630" width="13.28515625" customWidth="1"/>
    <col min="4865" max="4865" width="4" customWidth="1"/>
    <col min="4866" max="4866" width="34.85546875" customWidth="1"/>
    <col min="4867" max="4867" width="50.5703125" customWidth="1"/>
    <col min="4868" max="4868" width="35.42578125" customWidth="1"/>
    <col min="4869" max="4869" width="28.42578125" customWidth="1"/>
    <col min="4870" max="4870" width="28" customWidth="1"/>
    <col min="4871" max="4871" width="12" customWidth="1"/>
    <col min="4872" max="4873" width="12.28515625" customWidth="1"/>
    <col min="4874" max="4874" width="7.42578125" customWidth="1"/>
    <col min="4875" max="4875" width="5.7109375" customWidth="1"/>
    <col min="4876" max="4876" width="6.140625" customWidth="1"/>
    <col min="4877" max="4877" width="16" customWidth="1"/>
    <col min="4878" max="4878" width="6" customWidth="1"/>
    <col min="4879" max="4879" width="7" customWidth="1"/>
    <col min="4880" max="4880" width="16.28515625" customWidth="1"/>
    <col min="4881" max="4881" width="9.7109375" customWidth="1"/>
    <col min="4882" max="4882" width="7.140625" customWidth="1"/>
    <col min="4883" max="4883" width="19.140625" customWidth="1"/>
    <col min="4884" max="4884" width="17.42578125" customWidth="1"/>
    <col min="4885" max="4885" width="7.28515625" customWidth="1"/>
    <col min="4886" max="4886" width="13.28515625" customWidth="1"/>
    <col min="5121" max="5121" width="4" customWidth="1"/>
    <col min="5122" max="5122" width="34.85546875" customWidth="1"/>
    <col min="5123" max="5123" width="50.5703125" customWidth="1"/>
    <col min="5124" max="5124" width="35.42578125" customWidth="1"/>
    <col min="5125" max="5125" width="28.42578125" customWidth="1"/>
    <col min="5126" max="5126" width="28" customWidth="1"/>
    <col min="5127" max="5127" width="12" customWidth="1"/>
    <col min="5128" max="5129" width="12.28515625" customWidth="1"/>
    <col min="5130" max="5130" width="7.42578125" customWidth="1"/>
    <col min="5131" max="5131" width="5.7109375" customWidth="1"/>
    <col min="5132" max="5132" width="6.140625" customWidth="1"/>
    <col min="5133" max="5133" width="16" customWidth="1"/>
    <col min="5134" max="5134" width="6" customWidth="1"/>
    <col min="5135" max="5135" width="7" customWidth="1"/>
    <col min="5136" max="5136" width="16.28515625" customWidth="1"/>
    <col min="5137" max="5137" width="9.7109375" customWidth="1"/>
    <col min="5138" max="5138" width="7.140625" customWidth="1"/>
    <col min="5139" max="5139" width="19.140625" customWidth="1"/>
    <col min="5140" max="5140" width="17.42578125" customWidth="1"/>
    <col min="5141" max="5141" width="7.28515625" customWidth="1"/>
    <col min="5142" max="5142" width="13.28515625" customWidth="1"/>
    <col min="5377" max="5377" width="4" customWidth="1"/>
    <col min="5378" max="5378" width="34.85546875" customWidth="1"/>
    <col min="5379" max="5379" width="50.5703125" customWidth="1"/>
    <col min="5380" max="5380" width="35.42578125" customWidth="1"/>
    <col min="5381" max="5381" width="28.42578125" customWidth="1"/>
    <col min="5382" max="5382" width="28" customWidth="1"/>
    <col min="5383" max="5383" width="12" customWidth="1"/>
    <col min="5384" max="5385" width="12.28515625" customWidth="1"/>
    <col min="5386" max="5386" width="7.42578125" customWidth="1"/>
    <col min="5387" max="5387" width="5.7109375" customWidth="1"/>
    <col min="5388" max="5388" width="6.140625" customWidth="1"/>
    <col min="5389" max="5389" width="16" customWidth="1"/>
    <col min="5390" max="5390" width="6" customWidth="1"/>
    <col min="5391" max="5391" width="7" customWidth="1"/>
    <col min="5392" max="5392" width="16.28515625" customWidth="1"/>
    <col min="5393" max="5393" width="9.7109375" customWidth="1"/>
    <col min="5394" max="5394" width="7.140625" customWidth="1"/>
    <col min="5395" max="5395" width="19.140625" customWidth="1"/>
    <col min="5396" max="5396" width="17.42578125" customWidth="1"/>
    <col min="5397" max="5397" width="7.28515625" customWidth="1"/>
    <col min="5398" max="5398" width="13.28515625" customWidth="1"/>
    <col min="5633" max="5633" width="4" customWidth="1"/>
    <col min="5634" max="5634" width="34.85546875" customWidth="1"/>
    <col min="5635" max="5635" width="50.5703125" customWidth="1"/>
    <col min="5636" max="5636" width="35.42578125" customWidth="1"/>
    <col min="5637" max="5637" width="28.42578125" customWidth="1"/>
    <col min="5638" max="5638" width="28" customWidth="1"/>
    <col min="5639" max="5639" width="12" customWidth="1"/>
    <col min="5640" max="5641" width="12.28515625" customWidth="1"/>
    <col min="5642" max="5642" width="7.42578125" customWidth="1"/>
    <col min="5643" max="5643" width="5.7109375" customWidth="1"/>
    <col min="5644" max="5644" width="6.140625" customWidth="1"/>
    <col min="5645" max="5645" width="16" customWidth="1"/>
    <col min="5646" max="5646" width="6" customWidth="1"/>
    <col min="5647" max="5647" width="7" customWidth="1"/>
    <col min="5648" max="5648" width="16.28515625" customWidth="1"/>
    <col min="5649" max="5649" width="9.7109375" customWidth="1"/>
    <col min="5650" max="5650" width="7.140625" customWidth="1"/>
    <col min="5651" max="5651" width="19.140625" customWidth="1"/>
    <col min="5652" max="5652" width="17.42578125" customWidth="1"/>
    <col min="5653" max="5653" width="7.28515625" customWidth="1"/>
    <col min="5654" max="5654" width="13.28515625" customWidth="1"/>
    <col min="5889" max="5889" width="4" customWidth="1"/>
    <col min="5890" max="5890" width="34.85546875" customWidth="1"/>
    <col min="5891" max="5891" width="50.5703125" customWidth="1"/>
    <col min="5892" max="5892" width="35.42578125" customWidth="1"/>
    <col min="5893" max="5893" width="28.42578125" customWidth="1"/>
    <col min="5894" max="5894" width="28" customWidth="1"/>
    <col min="5895" max="5895" width="12" customWidth="1"/>
    <col min="5896" max="5897" width="12.28515625" customWidth="1"/>
    <col min="5898" max="5898" width="7.42578125" customWidth="1"/>
    <col min="5899" max="5899" width="5.7109375" customWidth="1"/>
    <col min="5900" max="5900" width="6.140625" customWidth="1"/>
    <col min="5901" max="5901" width="16" customWidth="1"/>
    <col min="5902" max="5902" width="6" customWidth="1"/>
    <col min="5903" max="5903" width="7" customWidth="1"/>
    <col min="5904" max="5904" width="16.28515625" customWidth="1"/>
    <col min="5905" max="5905" width="9.7109375" customWidth="1"/>
    <col min="5906" max="5906" width="7.140625" customWidth="1"/>
    <col min="5907" max="5907" width="19.140625" customWidth="1"/>
    <col min="5908" max="5908" width="17.42578125" customWidth="1"/>
    <col min="5909" max="5909" width="7.28515625" customWidth="1"/>
    <col min="5910" max="5910" width="13.28515625" customWidth="1"/>
    <col min="6145" max="6145" width="4" customWidth="1"/>
    <col min="6146" max="6146" width="34.85546875" customWidth="1"/>
    <col min="6147" max="6147" width="50.5703125" customWidth="1"/>
    <col min="6148" max="6148" width="35.42578125" customWidth="1"/>
    <col min="6149" max="6149" width="28.42578125" customWidth="1"/>
    <col min="6150" max="6150" width="28" customWidth="1"/>
    <col min="6151" max="6151" width="12" customWidth="1"/>
    <col min="6152" max="6153" width="12.28515625" customWidth="1"/>
    <col min="6154" max="6154" width="7.42578125" customWidth="1"/>
    <col min="6155" max="6155" width="5.7109375" customWidth="1"/>
    <col min="6156" max="6156" width="6.140625" customWidth="1"/>
    <col min="6157" max="6157" width="16" customWidth="1"/>
    <col min="6158" max="6158" width="6" customWidth="1"/>
    <col min="6159" max="6159" width="7" customWidth="1"/>
    <col min="6160" max="6160" width="16.28515625" customWidth="1"/>
    <col min="6161" max="6161" width="9.7109375" customWidth="1"/>
    <col min="6162" max="6162" width="7.140625" customWidth="1"/>
    <col min="6163" max="6163" width="19.140625" customWidth="1"/>
    <col min="6164" max="6164" width="17.42578125" customWidth="1"/>
    <col min="6165" max="6165" width="7.28515625" customWidth="1"/>
    <col min="6166" max="6166" width="13.28515625" customWidth="1"/>
    <col min="6401" max="6401" width="4" customWidth="1"/>
    <col min="6402" max="6402" width="34.85546875" customWidth="1"/>
    <col min="6403" max="6403" width="50.5703125" customWidth="1"/>
    <col min="6404" max="6404" width="35.42578125" customWidth="1"/>
    <col min="6405" max="6405" width="28.42578125" customWidth="1"/>
    <col min="6406" max="6406" width="28" customWidth="1"/>
    <col min="6407" max="6407" width="12" customWidth="1"/>
    <col min="6408" max="6409" width="12.28515625" customWidth="1"/>
    <col min="6410" max="6410" width="7.42578125" customWidth="1"/>
    <col min="6411" max="6411" width="5.7109375" customWidth="1"/>
    <col min="6412" max="6412" width="6.140625" customWidth="1"/>
    <col min="6413" max="6413" width="16" customWidth="1"/>
    <col min="6414" max="6414" width="6" customWidth="1"/>
    <col min="6415" max="6415" width="7" customWidth="1"/>
    <col min="6416" max="6416" width="16.28515625" customWidth="1"/>
    <col min="6417" max="6417" width="9.7109375" customWidth="1"/>
    <col min="6418" max="6418" width="7.140625" customWidth="1"/>
    <col min="6419" max="6419" width="19.140625" customWidth="1"/>
    <col min="6420" max="6420" width="17.42578125" customWidth="1"/>
    <col min="6421" max="6421" width="7.28515625" customWidth="1"/>
    <col min="6422" max="6422" width="13.28515625" customWidth="1"/>
    <col min="6657" max="6657" width="4" customWidth="1"/>
    <col min="6658" max="6658" width="34.85546875" customWidth="1"/>
    <col min="6659" max="6659" width="50.5703125" customWidth="1"/>
    <col min="6660" max="6660" width="35.42578125" customWidth="1"/>
    <col min="6661" max="6661" width="28.42578125" customWidth="1"/>
    <col min="6662" max="6662" width="28" customWidth="1"/>
    <col min="6663" max="6663" width="12" customWidth="1"/>
    <col min="6664" max="6665" width="12.28515625" customWidth="1"/>
    <col min="6666" max="6666" width="7.42578125" customWidth="1"/>
    <col min="6667" max="6667" width="5.7109375" customWidth="1"/>
    <col min="6668" max="6668" width="6.140625" customWidth="1"/>
    <col min="6669" max="6669" width="16" customWidth="1"/>
    <col min="6670" max="6670" width="6" customWidth="1"/>
    <col min="6671" max="6671" width="7" customWidth="1"/>
    <col min="6672" max="6672" width="16.28515625" customWidth="1"/>
    <col min="6673" max="6673" width="9.7109375" customWidth="1"/>
    <col min="6674" max="6674" width="7.140625" customWidth="1"/>
    <col min="6675" max="6675" width="19.140625" customWidth="1"/>
    <col min="6676" max="6676" width="17.42578125" customWidth="1"/>
    <col min="6677" max="6677" width="7.28515625" customWidth="1"/>
    <col min="6678" max="6678" width="13.28515625" customWidth="1"/>
    <col min="6913" max="6913" width="4" customWidth="1"/>
    <col min="6914" max="6914" width="34.85546875" customWidth="1"/>
    <col min="6915" max="6915" width="50.5703125" customWidth="1"/>
    <col min="6916" max="6916" width="35.42578125" customWidth="1"/>
    <col min="6917" max="6917" width="28.42578125" customWidth="1"/>
    <col min="6918" max="6918" width="28" customWidth="1"/>
    <col min="6919" max="6919" width="12" customWidth="1"/>
    <col min="6920" max="6921" width="12.28515625" customWidth="1"/>
    <col min="6922" max="6922" width="7.42578125" customWidth="1"/>
    <col min="6923" max="6923" width="5.7109375" customWidth="1"/>
    <col min="6924" max="6924" width="6.140625" customWidth="1"/>
    <col min="6925" max="6925" width="16" customWidth="1"/>
    <col min="6926" max="6926" width="6" customWidth="1"/>
    <col min="6927" max="6927" width="7" customWidth="1"/>
    <col min="6928" max="6928" width="16.28515625" customWidth="1"/>
    <col min="6929" max="6929" width="9.7109375" customWidth="1"/>
    <col min="6930" max="6930" width="7.140625" customWidth="1"/>
    <col min="6931" max="6931" width="19.140625" customWidth="1"/>
    <col min="6932" max="6932" width="17.42578125" customWidth="1"/>
    <col min="6933" max="6933" width="7.28515625" customWidth="1"/>
    <col min="6934" max="6934" width="13.28515625" customWidth="1"/>
    <col min="7169" max="7169" width="4" customWidth="1"/>
    <col min="7170" max="7170" width="34.85546875" customWidth="1"/>
    <col min="7171" max="7171" width="50.5703125" customWidth="1"/>
    <col min="7172" max="7172" width="35.42578125" customWidth="1"/>
    <col min="7173" max="7173" width="28.42578125" customWidth="1"/>
    <col min="7174" max="7174" width="28" customWidth="1"/>
    <col min="7175" max="7175" width="12" customWidth="1"/>
    <col min="7176" max="7177" width="12.28515625" customWidth="1"/>
    <col min="7178" max="7178" width="7.42578125" customWidth="1"/>
    <col min="7179" max="7179" width="5.7109375" customWidth="1"/>
    <col min="7180" max="7180" width="6.140625" customWidth="1"/>
    <col min="7181" max="7181" width="16" customWidth="1"/>
    <col min="7182" max="7182" width="6" customWidth="1"/>
    <col min="7183" max="7183" width="7" customWidth="1"/>
    <col min="7184" max="7184" width="16.28515625" customWidth="1"/>
    <col min="7185" max="7185" width="9.7109375" customWidth="1"/>
    <col min="7186" max="7186" width="7.140625" customWidth="1"/>
    <col min="7187" max="7187" width="19.140625" customWidth="1"/>
    <col min="7188" max="7188" width="17.42578125" customWidth="1"/>
    <col min="7189" max="7189" width="7.28515625" customWidth="1"/>
    <col min="7190" max="7190" width="13.28515625" customWidth="1"/>
    <col min="7425" max="7425" width="4" customWidth="1"/>
    <col min="7426" max="7426" width="34.85546875" customWidth="1"/>
    <col min="7427" max="7427" width="50.5703125" customWidth="1"/>
    <col min="7428" max="7428" width="35.42578125" customWidth="1"/>
    <col min="7429" max="7429" width="28.42578125" customWidth="1"/>
    <col min="7430" max="7430" width="28" customWidth="1"/>
    <col min="7431" max="7431" width="12" customWidth="1"/>
    <col min="7432" max="7433" width="12.28515625" customWidth="1"/>
    <col min="7434" max="7434" width="7.42578125" customWidth="1"/>
    <col min="7435" max="7435" width="5.7109375" customWidth="1"/>
    <col min="7436" max="7436" width="6.140625" customWidth="1"/>
    <col min="7437" max="7437" width="16" customWidth="1"/>
    <col min="7438" max="7438" width="6" customWidth="1"/>
    <col min="7439" max="7439" width="7" customWidth="1"/>
    <col min="7440" max="7440" width="16.28515625" customWidth="1"/>
    <col min="7441" max="7441" width="9.7109375" customWidth="1"/>
    <col min="7442" max="7442" width="7.140625" customWidth="1"/>
    <col min="7443" max="7443" width="19.140625" customWidth="1"/>
    <col min="7444" max="7444" width="17.42578125" customWidth="1"/>
    <col min="7445" max="7445" width="7.28515625" customWidth="1"/>
    <col min="7446" max="7446" width="13.28515625" customWidth="1"/>
    <col min="7681" max="7681" width="4" customWidth="1"/>
    <col min="7682" max="7682" width="34.85546875" customWidth="1"/>
    <col min="7683" max="7683" width="50.5703125" customWidth="1"/>
    <col min="7684" max="7684" width="35.42578125" customWidth="1"/>
    <col min="7685" max="7685" width="28.42578125" customWidth="1"/>
    <col min="7686" max="7686" width="28" customWidth="1"/>
    <col min="7687" max="7687" width="12" customWidth="1"/>
    <col min="7688" max="7689" width="12.28515625" customWidth="1"/>
    <col min="7690" max="7690" width="7.42578125" customWidth="1"/>
    <col min="7691" max="7691" width="5.7109375" customWidth="1"/>
    <col min="7692" max="7692" width="6.140625" customWidth="1"/>
    <col min="7693" max="7693" width="16" customWidth="1"/>
    <col min="7694" max="7694" width="6" customWidth="1"/>
    <col min="7695" max="7695" width="7" customWidth="1"/>
    <col min="7696" max="7696" width="16.28515625" customWidth="1"/>
    <col min="7697" max="7697" width="9.7109375" customWidth="1"/>
    <col min="7698" max="7698" width="7.140625" customWidth="1"/>
    <col min="7699" max="7699" width="19.140625" customWidth="1"/>
    <col min="7700" max="7700" width="17.42578125" customWidth="1"/>
    <col min="7701" max="7701" width="7.28515625" customWidth="1"/>
    <col min="7702" max="7702" width="13.28515625" customWidth="1"/>
    <col min="7937" max="7937" width="4" customWidth="1"/>
    <col min="7938" max="7938" width="34.85546875" customWidth="1"/>
    <col min="7939" max="7939" width="50.5703125" customWidth="1"/>
    <col min="7940" max="7940" width="35.42578125" customWidth="1"/>
    <col min="7941" max="7941" width="28.42578125" customWidth="1"/>
    <col min="7942" max="7942" width="28" customWidth="1"/>
    <col min="7943" max="7943" width="12" customWidth="1"/>
    <col min="7944" max="7945" width="12.28515625" customWidth="1"/>
    <col min="7946" max="7946" width="7.42578125" customWidth="1"/>
    <col min="7947" max="7947" width="5.7109375" customWidth="1"/>
    <col min="7948" max="7948" width="6.140625" customWidth="1"/>
    <col min="7949" max="7949" width="16" customWidth="1"/>
    <col min="7950" max="7950" width="6" customWidth="1"/>
    <col min="7951" max="7951" width="7" customWidth="1"/>
    <col min="7952" max="7952" width="16.28515625" customWidth="1"/>
    <col min="7953" max="7953" width="9.7109375" customWidth="1"/>
    <col min="7954" max="7954" width="7.140625" customWidth="1"/>
    <col min="7955" max="7955" width="19.140625" customWidth="1"/>
    <col min="7956" max="7956" width="17.42578125" customWidth="1"/>
    <col min="7957" max="7957" width="7.28515625" customWidth="1"/>
    <col min="7958" max="7958" width="13.28515625" customWidth="1"/>
    <col min="8193" max="8193" width="4" customWidth="1"/>
    <col min="8194" max="8194" width="34.85546875" customWidth="1"/>
    <col min="8195" max="8195" width="50.5703125" customWidth="1"/>
    <col min="8196" max="8196" width="35.42578125" customWidth="1"/>
    <col min="8197" max="8197" width="28.42578125" customWidth="1"/>
    <col min="8198" max="8198" width="28" customWidth="1"/>
    <col min="8199" max="8199" width="12" customWidth="1"/>
    <col min="8200" max="8201" width="12.28515625" customWidth="1"/>
    <col min="8202" max="8202" width="7.42578125" customWidth="1"/>
    <col min="8203" max="8203" width="5.7109375" customWidth="1"/>
    <col min="8204" max="8204" width="6.140625" customWidth="1"/>
    <col min="8205" max="8205" width="16" customWidth="1"/>
    <col min="8206" max="8206" width="6" customWidth="1"/>
    <col min="8207" max="8207" width="7" customWidth="1"/>
    <col min="8208" max="8208" width="16.28515625" customWidth="1"/>
    <col min="8209" max="8209" width="9.7109375" customWidth="1"/>
    <col min="8210" max="8210" width="7.140625" customWidth="1"/>
    <col min="8211" max="8211" width="19.140625" customWidth="1"/>
    <col min="8212" max="8212" width="17.42578125" customWidth="1"/>
    <col min="8213" max="8213" width="7.28515625" customWidth="1"/>
    <col min="8214" max="8214" width="13.28515625" customWidth="1"/>
    <col min="8449" max="8449" width="4" customWidth="1"/>
    <col min="8450" max="8450" width="34.85546875" customWidth="1"/>
    <col min="8451" max="8451" width="50.5703125" customWidth="1"/>
    <col min="8452" max="8452" width="35.42578125" customWidth="1"/>
    <col min="8453" max="8453" width="28.42578125" customWidth="1"/>
    <col min="8454" max="8454" width="28" customWidth="1"/>
    <col min="8455" max="8455" width="12" customWidth="1"/>
    <col min="8456" max="8457" width="12.28515625" customWidth="1"/>
    <col min="8458" max="8458" width="7.42578125" customWidth="1"/>
    <col min="8459" max="8459" width="5.7109375" customWidth="1"/>
    <col min="8460" max="8460" width="6.140625" customWidth="1"/>
    <col min="8461" max="8461" width="16" customWidth="1"/>
    <col min="8462" max="8462" width="6" customWidth="1"/>
    <col min="8463" max="8463" width="7" customWidth="1"/>
    <col min="8464" max="8464" width="16.28515625" customWidth="1"/>
    <col min="8465" max="8465" width="9.7109375" customWidth="1"/>
    <col min="8466" max="8466" width="7.140625" customWidth="1"/>
    <col min="8467" max="8467" width="19.140625" customWidth="1"/>
    <col min="8468" max="8468" width="17.42578125" customWidth="1"/>
    <col min="8469" max="8469" width="7.28515625" customWidth="1"/>
    <col min="8470" max="8470" width="13.28515625" customWidth="1"/>
    <col min="8705" max="8705" width="4" customWidth="1"/>
    <col min="8706" max="8706" width="34.85546875" customWidth="1"/>
    <col min="8707" max="8707" width="50.5703125" customWidth="1"/>
    <col min="8708" max="8708" width="35.42578125" customWidth="1"/>
    <col min="8709" max="8709" width="28.42578125" customWidth="1"/>
    <col min="8710" max="8710" width="28" customWidth="1"/>
    <col min="8711" max="8711" width="12" customWidth="1"/>
    <col min="8712" max="8713" width="12.28515625" customWidth="1"/>
    <col min="8714" max="8714" width="7.42578125" customWidth="1"/>
    <col min="8715" max="8715" width="5.7109375" customWidth="1"/>
    <col min="8716" max="8716" width="6.140625" customWidth="1"/>
    <col min="8717" max="8717" width="16" customWidth="1"/>
    <col min="8718" max="8718" width="6" customWidth="1"/>
    <col min="8719" max="8719" width="7" customWidth="1"/>
    <col min="8720" max="8720" width="16.28515625" customWidth="1"/>
    <col min="8721" max="8721" width="9.7109375" customWidth="1"/>
    <col min="8722" max="8722" width="7.140625" customWidth="1"/>
    <col min="8723" max="8723" width="19.140625" customWidth="1"/>
    <col min="8724" max="8724" width="17.42578125" customWidth="1"/>
    <col min="8725" max="8725" width="7.28515625" customWidth="1"/>
    <col min="8726" max="8726" width="13.28515625" customWidth="1"/>
    <col min="8961" max="8961" width="4" customWidth="1"/>
    <col min="8962" max="8962" width="34.85546875" customWidth="1"/>
    <col min="8963" max="8963" width="50.5703125" customWidth="1"/>
    <col min="8964" max="8964" width="35.42578125" customWidth="1"/>
    <col min="8965" max="8965" width="28.42578125" customWidth="1"/>
    <col min="8966" max="8966" width="28" customWidth="1"/>
    <col min="8967" max="8967" width="12" customWidth="1"/>
    <col min="8968" max="8969" width="12.28515625" customWidth="1"/>
    <col min="8970" max="8970" width="7.42578125" customWidth="1"/>
    <col min="8971" max="8971" width="5.7109375" customWidth="1"/>
    <col min="8972" max="8972" width="6.140625" customWidth="1"/>
    <col min="8973" max="8973" width="16" customWidth="1"/>
    <col min="8974" max="8974" width="6" customWidth="1"/>
    <col min="8975" max="8975" width="7" customWidth="1"/>
    <col min="8976" max="8976" width="16.28515625" customWidth="1"/>
    <col min="8977" max="8977" width="9.7109375" customWidth="1"/>
    <col min="8978" max="8978" width="7.140625" customWidth="1"/>
    <col min="8979" max="8979" width="19.140625" customWidth="1"/>
    <col min="8980" max="8980" width="17.42578125" customWidth="1"/>
    <col min="8981" max="8981" width="7.28515625" customWidth="1"/>
    <col min="8982" max="8982" width="13.28515625" customWidth="1"/>
    <col min="9217" max="9217" width="4" customWidth="1"/>
    <col min="9218" max="9218" width="34.85546875" customWidth="1"/>
    <col min="9219" max="9219" width="50.5703125" customWidth="1"/>
    <col min="9220" max="9220" width="35.42578125" customWidth="1"/>
    <col min="9221" max="9221" width="28.42578125" customWidth="1"/>
    <col min="9222" max="9222" width="28" customWidth="1"/>
    <col min="9223" max="9223" width="12" customWidth="1"/>
    <col min="9224" max="9225" width="12.28515625" customWidth="1"/>
    <col min="9226" max="9226" width="7.42578125" customWidth="1"/>
    <col min="9227" max="9227" width="5.7109375" customWidth="1"/>
    <col min="9228" max="9228" width="6.140625" customWidth="1"/>
    <col min="9229" max="9229" width="16" customWidth="1"/>
    <col min="9230" max="9230" width="6" customWidth="1"/>
    <col min="9231" max="9231" width="7" customWidth="1"/>
    <col min="9232" max="9232" width="16.28515625" customWidth="1"/>
    <col min="9233" max="9233" width="9.7109375" customWidth="1"/>
    <col min="9234" max="9234" width="7.140625" customWidth="1"/>
    <col min="9235" max="9235" width="19.140625" customWidth="1"/>
    <col min="9236" max="9236" width="17.42578125" customWidth="1"/>
    <col min="9237" max="9237" width="7.28515625" customWidth="1"/>
    <col min="9238" max="9238" width="13.28515625" customWidth="1"/>
    <col min="9473" max="9473" width="4" customWidth="1"/>
    <col min="9474" max="9474" width="34.85546875" customWidth="1"/>
    <col min="9475" max="9475" width="50.5703125" customWidth="1"/>
    <col min="9476" max="9476" width="35.42578125" customWidth="1"/>
    <col min="9477" max="9477" width="28.42578125" customWidth="1"/>
    <col min="9478" max="9478" width="28" customWidth="1"/>
    <col min="9479" max="9479" width="12" customWidth="1"/>
    <col min="9480" max="9481" width="12.28515625" customWidth="1"/>
    <col min="9482" max="9482" width="7.42578125" customWidth="1"/>
    <col min="9483" max="9483" width="5.7109375" customWidth="1"/>
    <col min="9484" max="9484" width="6.140625" customWidth="1"/>
    <col min="9485" max="9485" width="16" customWidth="1"/>
    <col min="9486" max="9486" width="6" customWidth="1"/>
    <col min="9487" max="9487" width="7" customWidth="1"/>
    <col min="9488" max="9488" width="16.28515625" customWidth="1"/>
    <col min="9489" max="9489" width="9.7109375" customWidth="1"/>
    <col min="9490" max="9490" width="7.140625" customWidth="1"/>
    <col min="9491" max="9491" width="19.140625" customWidth="1"/>
    <col min="9492" max="9492" width="17.42578125" customWidth="1"/>
    <col min="9493" max="9493" width="7.28515625" customWidth="1"/>
    <col min="9494" max="9494" width="13.28515625" customWidth="1"/>
    <col min="9729" max="9729" width="4" customWidth="1"/>
    <col min="9730" max="9730" width="34.85546875" customWidth="1"/>
    <col min="9731" max="9731" width="50.5703125" customWidth="1"/>
    <col min="9732" max="9732" width="35.42578125" customWidth="1"/>
    <col min="9733" max="9733" width="28.42578125" customWidth="1"/>
    <col min="9734" max="9734" width="28" customWidth="1"/>
    <col min="9735" max="9735" width="12" customWidth="1"/>
    <col min="9736" max="9737" width="12.28515625" customWidth="1"/>
    <col min="9738" max="9738" width="7.42578125" customWidth="1"/>
    <col min="9739" max="9739" width="5.7109375" customWidth="1"/>
    <col min="9740" max="9740" width="6.140625" customWidth="1"/>
    <col min="9741" max="9741" width="16" customWidth="1"/>
    <col min="9742" max="9742" width="6" customWidth="1"/>
    <col min="9743" max="9743" width="7" customWidth="1"/>
    <col min="9744" max="9744" width="16.28515625" customWidth="1"/>
    <col min="9745" max="9745" width="9.7109375" customWidth="1"/>
    <col min="9746" max="9746" width="7.140625" customWidth="1"/>
    <col min="9747" max="9747" width="19.140625" customWidth="1"/>
    <col min="9748" max="9748" width="17.42578125" customWidth="1"/>
    <col min="9749" max="9749" width="7.28515625" customWidth="1"/>
    <col min="9750" max="9750" width="13.28515625" customWidth="1"/>
    <col min="9985" max="9985" width="4" customWidth="1"/>
    <col min="9986" max="9986" width="34.85546875" customWidth="1"/>
    <col min="9987" max="9987" width="50.5703125" customWidth="1"/>
    <col min="9988" max="9988" width="35.42578125" customWidth="1"/>
    <col min="9989" max="9989" width="28.42578125" customWidth="1"/>
    <col min="9990" max="9990" width="28" customWidth="1"/>
    <col min="9991" max="9991" width="12" customWidth="1"/>
    <col min="9992" max="9993" width="12.28515625" customWidth="1"/>
    <col min="9994" max="9994" width="7.42578125" customWidth="1"/>
    <col min="9995" max="9995" width="5.7109375" customWidth="1"/>
    <col min="9996" max="9996" width="6.140625" customWidth="1"/>
    <col min="9997" max="9997" width="16" customWidth="1"/>
    <col min="9998" max="9998" width="6" customWidth="1"/>
    <col min="9999" max="9999" width="7" customWidth="1"/>
    <col min="10000" max="10000" width="16.28515625" customWidth="1"/>
    <col min="10001" max="10001" width="9.7109375" customWidth="1"/>
    <col min="10002" max="10002" width="7.140625" customWidth="1"/>
    <col min="10003" max="10003" width="19.140625" customWidth="1"/>
    <col min="10004" max="10004" width="17.42578125" customWidth="1"/>
    <col min="10005" max="10005" width="7.28515625" customWidth="1"/>
    <col min="10006" max="10006" width="13.28515625" customWidth="1"/>
    <col min="10241" max="10241" width="4" customWidth="1"/>
    <col min="10242" max="10242" width="34.85546875" customWidth="1"/>
    <col min="10243" max="10243" width="50.5703125" customWidth="1"/>
    <col min="10244" max="10244" width="35.42578125" customWidth="1"/>
    <col min="10245" max="10245" width="28.42578125" customWidth="1"/>
    <col min="10246" max="10246" width="28" customWidth="1"/>
    <col min="10247" max="10247" width="12" customWidth="1"/>
    <col min="10248" max="10249" width="12.28515625" customWidth="1"/>
    <col min="10250" max="10250" width="7.42578125" customWidth="1"/>
    <col min="10251" max="10251" width="5.7109375" customWidth="1"/>
    <col min="10252" max="10252" width="6.140625" customWidth="1"/>
    <col min="10253" max="10253" width="16" customWidth="1"/>
    <col min="10254" max="10254" width="6" customWidth="1"/>
    <col min="10255" max="10255" width="7" customWidth="1"/>
    <col min="10256" max="10256" width="16.28515625" customWidth="1"/>
    <col min="10257" max="10257" width="9.7109375" customWidth="1"/>
    <col min="10258" max="10258" width="7.140625" customWidth="1"/>
    <col min="10259" max="10259" width="19.140625" customWidth="1"/>
    <col min="10260" max="10260" width="17.42578125" customWidth="1"/>
    <col min="10261" max="10261" width="7.28515625" customWidth="1"/>
    <col min="10262" max="10262" width="13.28515625" customWidth="1"/>
    <col min="10497" max="10497" width="4" customWidth="1"/>
    <col min="10498" max="10498" width="34.85546875" customWidth="1"/>
    <col min="10499" max="10499" width="50.5703125" customWidth="1"/>
    <col min="10500" max="10500" width="35.42578125" customWidth="1"/>
    <col min="10501" max="10501" width="28.42578125" customWidth="1"/>
    <col min="10502" max="10502" width="28" customWidth="1"/>
    <col min="10503" max="10503" width="12" customWidth="1"/>
    <col min="10504" max="10505" width="12.28515625" customWidth="1"/>
    <col min="10506" max="10506" width="7.42578125" customWidth="1"/>
    <col min="10507" max="10507" width="5.7109375" customWidth="1"/>
    <col min="10508" max="10508" width="6.140625" customWidth="1"/>
    <col min="10509" max="10509" width="16" customWidth="1"/>
    <col min="10510" max="10510" width="6" customWidth="1"/>
    <col min="10511" max="10511" width="7" customWidth="1"/>
    <col min="10512" max="10512" width="16.28515625" customWidth="1"/>
    <col min="10513" max="10513" width="9.7109375" customWidth="1"/>
    <col min="10514" max="10514" width="7.140625" customWidth="1"/>
    <col min="10515" max="10515" width="19.140625" customWidth="1"/>
    <col min="10516" max="10516" width="17.42578125" customWidth="1"/>
    <col min="10517" max="10517" width="7.28515625" customWidth="1"/>
    <col min="10518" max="10518" width="13.28515625" customWidth="1"/>
    <col min="10753" max="10753" width="4" customWidth="1"/>
    <col min="10754" max="10754" width="34.85546875" customWidth="1"/>
    <col min="10755" max="10755" width="50.5703125" customWidth="1"/>
    <col min="10756" max="10756" width="35.42578125" customWidth="1"/>
    <col min="10757" max="10757" width="28.42578125" customWidth="1"/>
    <col min="10758" max="10758" width="28" customWidth="1"/>
    <col min="10759" max="10759" width="12" customWidth="1"/>
    <col min="10760" max="10761" width="12.28515625" customWidth="1"/>
    <col min="10762" max="10762" width="7.42578125" customWidth="1"/>
    <col min="10763" max="10763" width="5.7109375" customWidth="1"/>
    <col min="10764" max="10764" width="6.140625" customWidth="1"/>
    <col min="10765" max="10765" width="16" customWidth="1"/>
    <col min="10766" max="10766" width="6" customWidth="1"/>
    <col min="10767" max="10767" width="7" customWidth="1"/>
    <col min="10768" max="10768" width="16.28515625" customWidth="1"/>
    <col min="10769" max="10769" width="9.7109375" customWidth="1"/>
    <col min="10770" max="10770" width="7.140625" customWidth="1"/>
    <col min="10771" max="10771" width="19.140625" customWidth="1"/>
    <col min="10772" max="10772" width="17.42578125" customWidth="1"/>
    <col min="10773" max="10773" width="7.28515625" customWidth="1"/>
    <col min="10774" max="10774" width="13.28515625" customWidth="1"/>
    <col min="11009" max="11009" width="4" customWidth="1"/>
    <col min="11010" max="11010" width="34.85546875" customWidth="1"/>
    <col min="11011" max="11011" width="50.5703125" customWidth="1"/>
    <col min="11012" max="11012" width="35.42578125" customWidth="1"/>
    <col min="11013" max="11013" width="28.42578125" customWidth="1"/>
    <col min="11014" max="11014" width="28" customWidth="1"/>
    <col min="11015" max="11015" width="12" customWidth="1"/>
    <col min="11016" max="11017" width="12.28515625" customWidth="1"/>
    <col min="11018" max="11018" width="7.42578125" customWidth="1"/>
    <col min="11019" max="11019" width="5.7109375" customWidth="1"/>
    <col min="11020" max="11020" width="6.140625" customWidth="1"/>
    <col min="11021" max="11021" width="16" customWidth="1"/>
    <col min="11022" max="11022" width="6" customWidth="1"/>
    <col min="11023" max="11023" width="7" customWidth="1"/>
    <col min="11024" max="11024" width="16.28515625" customWidth="1"/>
    <col min="11025" max="11025" width="9.7109375" customWidth="1"/>
    <col min="11026" max="11026" width="7.140625" customWidth="1"/>
    <col min="11027" max="11027" width="19.140625" customWidth="1"/>
    <col min="11028" max="11028" width="17.42578125" customWidth="1"/>
    <col min="11029" max="11029" width="7.28515625" customWidth="1"/>
    <col min="11030" max="11030" width="13.28515625" customWidth="1"/>
    <col min="11265" max="11265" width="4" customWidth="1"/>
    <col min="11266" max="11266" width="34.85546875" customWidth="1"/>
    <col min="11267" max="11267" width="50.5703125" customWidth="1"/>
    <col min="11268" max="11268" width="35.42578125" customWidth="1"/>
    <col min="11269" max="11269" width="28.42578125" customWidth="1"/>
    <col min="11270" max="11270" width="28" customWidth="1"/>
    <col min="11271" max="11271" width="12" customWidth="1"/>
    <col min="11272" max="11273" width="12.28515625" customWidth="1"/>
    <col min="11274" max="11274" width="7.42578125" customWidth="1"/>
    <col min="11275" max="11275" width="5.7109375" customWidth="1"/>
    <col min="11276" max="11276" width="6.140625" customWidth="1"/>
    <col min="11277" max="11277" width="16" customWidth="1"/>
    <col min="11278" max="11278" width="6" customWidth="1"/>
    <col min="11279" max="11279" width="7" customWidth="1"/>
    <col min="11280" max="11280" width="16.28515625" customWidth="1"/>
    <col min="11281" max="11281" width="9.7109375" customWidth="1"/>
    <col min="11282" max="11282" width="7.140625" customWidth="1"/>
    <col min="11283" max="11283" width="19.140625" customWidth="1"/>
    <col min="11284" max="11284" width="17.42578125" customWidth="1"/>
    <col min="11285" max="11285" width="7.28515625" customWidth="1"/>
    <col min="11286" max="11286" width="13.28515625" customWidth="1"/>
    <col min="11521" max="11521" width="4" customWidth="1"/>
    <col min="11522" max="11522" width="34.85546875" customWidth="1"/>
    <col min="11523" max="11523" width="50.5703125" customWidth="1"/>
    <col min="11524" max="11524" width="35.42578125" customWidth="1"/>
    <col min="11525" max="11525" width="28.42578125" customWidth="1"/>
    <col min="11526" max="11526" width="28" customWidth="1"/>
    <col min="11527" max="11527" width="12" customWidth="1"/>
    <col min="11528" max="11529" width="12.28515625" customWidth="1"/>
    <col min="11530" max="11530" width="7.42578125" customWidth="1"/>
    <col min="11531" max="11531" width="5.7109375" customWidth="1"/>
    <col min="11532" max="11532" width="6.140625" customWidth="1"/>
    <col min="11533" max="11533" width="16" customWidth="1"/>
    <col min="11534" max="11534" width="6" customWidth="1"/>
    <col min="11535" max="11535" width="7" customWidth="1"/>
    <col min="11536" max="11536" width="16.28515625" customWidth="1"/>
    <col min="11537" max="11537" width="9.7109375" customWidth="1"/>
    <col min="11538" max="11538" width="7.140625" customWidth="1"/>
    <col min="11539" max="11539" width="19.140625" customWidth="1"/>
    <col min="11540" max="11540" width="17.42578125" customWidth="1"/>
    <col min="11541" max="11541" width="7.28515625" customWidth="1"/>
    <col min="11542" max="11542" width="13.28515625" customWidth="1"/>
    <col min="11777" max="11777" width="4" customWidth="1"/>
    <col min="11778" max="11778" width="34.85546875" customWidth="1"/>
    <col min="11779" max="11779" width="50.5703125" customWidth="1"/>
    <col min="11780" max="11780" width="35.42578125" customWidth="1"/>
    <col min="11781" max="11781" width="28.42578125" customWidth="1"/>
    <col min="11782" max="11782" width="28" customWidth="1"/>
    <col min="11783" max="11783" width="12" customWidth="1"/>
    <col min="11784" max="11785" width="12.28515625" customWidth="1"/>
    <col min="11786" max="11786" width="7.42578125" customWidth="1"/>
    <col min="11787" max="11787" width="5.7109375" customWidth="1"/>
    <col min="11788" max="11788" width="6.140625" customWidth="1"/>
    <col min="11789" max="11789" width="16" customWidth="1"/>
    <col min="11790" max="11790" width="6" customWidth="1"/>
    <col min="11791" max="11791" width="7" customWidth="1"/>
    <col min="11792" max="11792" width="16.28515625" customWidth="1"/>
    <col min="11793" max="11793" width="9.7109375" customWidth="1"/>
    <col min="11794" max="11794" width="7.140625" customWidth="1"/>
    <col min="11795" max="11795" width="19.140625" customWidth="1"/>
    <col min="11796" max="11796" width="17.42578125" customWidth="1"/>
    <col min="11797" max="11797" width="7.28515625" customWidth="1"/>
    <col min="11798" max="11798" width="13.28515625" customWidth="1"/>
    <col min="12033" max="12033" width="4" customWidth="1"/>
    <col min="12034" max="12034" width="34.85546875" customWidth="1"/>
    <col min="12035" max="12035" width="50.5703125" customWidth="1"/>
    <col min="12036" max="12036" width="35.42578125" customWidth="1"/>
    <col min="12037" max="12037" width="28.42578125" customWidth="1"/>
    <col min="12038" max="12038" width="28" customWidth="1"/>
    <col min="12039" max="12039" width="12" customWidth="1"/>
    <col min="12040" max="12041" width="12.28515625" customWidth="1"/>
    <col min="12042" max="12042" width="7.42578125" customWidth="1"/>
    <col min="12043" max="12043" width="5.7109375" customWidth="1"/>
    <col min="12044" max="12044" width="6.140625" customWidth="1"/>
    <col min="12045" max="12045" width="16" customWidth="1"/>
    <col min="12046" max="12046" width="6" customWidth="1"/>
    <col min="12047" max="12047" width="7" customWidth="1"/>
    <col min="12048" max="12048" width="16.28515625" customWidth="1"/>
    <col min="12049" max="12049" width="9.7109375" customWidth="1"/>
    <col min="12050" max="12050" width="7.140625" customWidth="1"/>
    <col min="12051" max="12051" width="19.140625" customWidth="1"/>
    <col min="12052" max="12052" width="17.42578125" customWidth="1"/>
    <col min="12053" max="12053" width="7.28515625" customWidth="1"/>
    <col min="12054" max="12054" width="13.28515625" customWidth="1"/>
    <col min="12289" max="12289" width="4" customWidth="1"/>
    <col min="12290" max="12290" width="34.85546875" customWidth="1"/>
    <col min="12291" max="12291" width="50.5703125" customWidth="1"/>
    <col min="12292" max="12292" width="35.42578125" customWidth="1"/>
    <col min="12293" max="12293" width="28.42578125" customWidth="1"/>
    <col min="12294" max="12294" width="28" customWidth="1"/>
    <col min="12295" max="12295" width="12" customWidth="1"/>
    <col min="12296" max="12297" width="12.28515625" customWidth="1"/>
    <col min="12298" max="12298" width="7.42578125" customWidth="1"/>
    <col min="12299" max="12299" width="5.7109375" customWidth="1"/>
    <col min="12300" max="12300" width="6.140625" customWidth="1"/>
    <col min="12301" max="12301" width="16" customWidth="1"/>
    <col min="12302" max="12302" width="6" customWidth="1"/>
    <col min="12303" max="12303" width="7" customWidth="1"/>
    <col min="12304" max="12304" width="16.28515625" customWidth="1"/>
    <col min="12305" max="12305" width="9.7109375" customWidth="1"/>
    <col min="12306" max="12306" width="7.140625" customWidth="1"/>
    <col min="12307" max="12307" width="19.140625" customWidth="1"/>
    <col min="12308" max="12308" width="17.42578125" customWidth="1"/>
    <col min="12309" max="12309" width="7.28515625" customWidth="1"/>
    <col min="12310" max="12310" width="13.28515625" customWidth="1"/>
    <col min="12545" max="12545" width="4" customWidth="1"/>
    <col min="12546" max="12546" width="34.85546875" customWidth="1"/>
    <col min="12547" max="12547" width="50.5703125" customWidth="1"/>
    <col min="12548" max="12548" width="35.42578125" customWidth="1"/>
    <col min="12549" max="12549" width="28.42578125" customWidth="1"/>
    <col min="12550" max="12550" width="28" customWidth="1"/>
    <col min="12551" max="12551" width="12" customWidth="1"/>
    <col min="12552" max="12553" width="12.28515625" customWidth="1"/>
    <col min="12554" max="12554" width="7.42578125" customWidth="1"/>
    <col min="12555" max="12555" width="5.7109375" customWidth="1"/>
    <col min="12556" max="12556" width="6.140625" customWidth="1"/>
    <col min="12557" max="12557" width="16" customWidth="1"/>
    <col min="12558" max="12558" width="6" customWidth="1"/>
    <col min="12559" max="12559" width="7" customWidth="1"/>
    <col min="12560" max="12560" width="16.28515625" customWidth="1"/>
    <col min="12561" max="12561" width="9.7109375" customWidth="1"/>
    <col min="12562" max="12562" width="7.140625" customWidth="1"/>
    <col min="12563" max="12563" width="19.140625" customWidth="1"/>
    <col min="12564" max="12564" width="17.42578125" customWidth="1"/>
    <col min="12565" max="12565" width="7.28515625" customWidth="1"/>
    <col min="12566" max="12566" width="13.28515625" customWidth="1"/>
    <col min="12801" max="12801" width="4" customWidth="1"/>
    <col min="12802" max="12802" width="34.85546875" customWidth="1"/>
    <col min="12803" max="12803" width="50.5703125" customWidth="1"/>
    <col min="12804" max="12804" width="35.42578125" customWidth="1"/>
    <col min="12805" max="12805" width="28.42578125" customWidth="1"/>
    <col min="12806" max="12806" width="28" customWidth="1"/>
    <col min="12807" max="12807" width="12" customWidth="1"/>
    <col min="12808" max="12809" width="12.28515625" customWidth="1"/>
    <col min="12810" max="12810" width="7.42578125" customWidth="1"/>
    <col min="12811" max="12811" width="5.7109375" customWidth="1"/>
    <col min="12812" max="12812" width="6.140625" customWidth="1"/>
    <col min="12813" max="12813" width="16" customWidth="1"/>
    <col min="12814" max="12814" width="6" customWidth="1"/>
    <col min="12815" max="12815" width="7" customWidth="1"/>
    <col min="12816" max="12816" width="16.28515625" customWidth="1"/>
    <col min="12817" max="12817" width="9.7109375" customWidth="1"/>
    <col min="12818" max="12818" width="7.140625" customWidth="1"/>
    <col min="12819" max="12819" width="19.140625" customWidth="1"/>
    <col min="12820" max="12820" width="17.42578125" customWidth="1"/>
    <col min="12821" max="12821" width="7.28515625" customWidth="1"/>
    <col min="12822" max="12822" width="13.28515625" customWidth="1"/>
    <col min="13057" max="13057" width="4" customWidth="1"/>
    <col min="13058" max="13058" width="34.85546875" customWidth="1"/>
    <col min="13059" max="13059" width="50.5703125" customWidth="1"/>
    <col min="13060" max="13060" width="35.42578125" customWidth="1"/>
    <col min="13061" max="13061" width="28.42578125" customWidth="1"/>
    <col min="13062" max="13062" width="28" customWidth="1"/>
    <col min="13063" max="13063" width="12" customWidth="1"/>
    <col min="13064" max="13065" width="12.28515625" customWidth="1"/>
    <col min="13066" max="13066" width="7.42578125" customWidth="1"/>
    <col min="13067" max="13067" width="5.7109375" customWidth="1"/>
    <col min="13068" max="13068" width="6.140625" customWidth="1"/>
    <col min="13069" max="13069" width="16" customWidth="1"/>
    <col min="13070" max="13070" width="6" customWidth="1"/>
    <col min="13071" max="13071" width="7" customWidth="1"/>
    <col min="13072" max="13072" width="16.28515625" customWidth="1"/>
    <col min="13073" max="13073" width="9.7109375" customWidth="1"/>
    <col min="13074" max="13074" width="7.140625" customWidth="1"/>
    <col min="13075" max="13075" width="19.140625" customWidth="1"/>
    <col min="13076" max="13076" width="17.42578125" customWidth="1"/>
    <col min="13077" max="13077" width="7.28515625" customWidth="1"/>
    <col min="13078" max="13078" width="13.28515625" customWidth="1"/>
    <col min="13313" max="13313" width="4" customWidth="1"/>
    <col min="13314" max="13314" width="34.85546875" customWidth="1"/>
    <col min="13315" max="13315" width="50.5703125" customWidth="1"/>
    <col min="13316" max="13316" width="35.42578125" customWidth="1"/>
    <col min="13317" max="13317" width="28.42578125" customWidth="1"/>
    <col min="13318" max="13318" width="28" customWidth="1"/>
    <col min="13319" max="13319" width="12" customWidth="1"/>
    <col min="13320" max="13321" width="12.28515625" customWidth="1"/>
    <col min="13322" max="13322" width="7.42578125" customWidth="1"/>
    <col min="13323" max="13323" width="5.7109375" customWidth="1"/>
    <col min="13324" max="13324" width="6.140625" customWidth="1"/>
    <col min="13325" max="13325" width="16" customWidth="1"/>
    <col min="13326" max="13326" width="6" customWidth="1"/>
    <col min="13327" max="13327" width="7" customWidth="1"/>
    <col min="13328" max="13328" width="16.28515625" customWidth="1"/>
    <col min="13329" max="13329" width="9.7109375" customWidth="1"/>
    <col min="13330" max="13330" width="7.140625" customWidth="1"/>
    <col min="13331" max="13331" width="19.140625" customWidth="1"/>
    <col min="13332" max="13332" width="17.42578125" customWidth="1"/>
    <col min="13333" max="13333" width="7.28515625" customWidth="1"/>
    <col min="13334" max="13334" width="13.28515625" customWidth="1"/>
    <col min="13569" max="13569" width="4" customWidth="1"/>
    <col min="13570" max="13570" width="34.85546875" customWidth="1"/>
    <col min="13571" max="13571" width="50.5703125" customWidth="1"/>
    <col min="13572" max="13572" width="35.42578125" customWidth="1"/>
    <col min="13573" max="13573" width="28.42578125" customWidth="1"/>
    <col min="13574" max="13574" width="28" customWidth="1"/>
    <col min="13575" max="13575" width="12" customWidth="1"/>
    <col min="13576" max="13577" width="12.28515625" customWidth="1"/>
    <col min="13578" max="13578" width="7.42578125" customWidth="1"/>
    <col min="13579" max="13579" width="5.7109375" customWidth="1"/>
    <col min="13580" max="13580" width="6.140625" customWidth="1"/>
    <col min="13581" max="13581" width="16" customWidth="1"/>
    <col min="13582" max="13582" width="6" customWidth="1"/>
    <col min="13583" max="13583" width="7" customWidth="1"/>
    <col min="13584" max="13584" width="16.28515625" customWidth="1"/>
    <col min="13585" max="13585" width="9.7109375" customWidth="1"/>
    <col min="13586" max="13586" width="7.140625" customWidth="1"/>
    <col min="13587" max="13587" width="19.140625" customWidth="1"/>
    <col min="13588" max="13588" width="17.42578125" customWidth="1"/>
    <col min="13589" max="13589" width="7.28515625" customWidth="1"/>
    <col min="13590" max="13590" width="13.28515625" customWidth="1"/>
    <col min="13825" max="13825" width="4" customWidth="1"/>
    <col min="13826" max="13826" width="34.85546875" customWidth="1"/>
    <col min="13827" max="13827" width="50.5703125" customWidth="1"/>
    <col min="13828" max="13828" width="35.42578125" customWidth="1"/>
    <col min="13829" max="13829" width="28.42578125" customWidth="1"/>
    <col min="13830" max="13830" width="28" customWidth="1"/>
    <col min="13831" max="13831" width="12" customWidth="1"/>
    <col min="13832" max="13833" width="12.28515625" customWidth="1"/>
    <col min="13834" max="13834" width="7.42578125" customWidth="1"/>
    <col min="13835" max="13835" width="5.7109375" customWidth="1"/>
    <col min="13836" max="13836" width="6.140625" customWidth="1"/>
    <col min="13837" max="13837" width="16" customWidth="1"/>
    <col min="13838" max="13838" width="6" customWidth="1"/>
    <col min="13839" max="13839" width="7" customWidth="1"/>
    <col min="13840" max="13840" width="16.28515625" customWidth="1"/>
    <col min="13841" max="13841" width="9.7109375" customWidth="1"/>
    <col min="13842" max="13842" width="7.140625" customWidth="1"/>
    <col min="13843" max="13843" width="19.140625" customWidth="1"/>
    <col min="13844" max="13844" width="17.42578125" customWidth="1"/>
    <col min="13845" max="13845" width="7.28515625" customWidth="1"/>
    <col min="13846" max="13846" width="13.28515625" customWidth="1"/>
    <col min="14081" max="14081" width="4" customWidth="1"/>
    <col min="14082" max="14082" width="34.85546875" customWidth="1"/>
    <col min="14083" max="14083" width="50.5703125" customWidth="1"/>
    <col min="14084" max="14084" width="35.42578125" customWidth="1"/>
    <col min="14085" max="14085" width="28.42578125" customWidth="1"/>
    <col min="14086" max="14086" width="28" customWidth="1"/>
    <col min="14087" max="14087" width="12" customWidth="1"/>
    <col min="14088" max="14089" width="12.28515625" customWidth="1"/>
    <col min="14090" max="14090" width="7.42578125" customWidth="1"/>
    <col min="14091" max="14091" width="5.7109375" customWidth="1"/>
    <col min="14092" max="14092" width="6.140625" customWidth="1"/>
    <col min="14093" max="14093" width="16" customWidth="1"/>
    <col min="14094" max="14094" width="6" customWidth="1"/>
    <col min="14095" max="14095" width="7" customWidth="1"/>
    <col min="14096" max="14096" width="16.28515625" customWidth="1"/>
    <col min="14097" max="14097" width="9.7109375" customWidth="1"/>
    <col min="14098" max="14098" width="7.140625" customWidth="1"/>
    <col min="14099" max="14099" width="19.140625" customWidth="1"/>
    <col min="14100" max="14100" width="17.42578125" customWidth="1"/>
    <col min="14101" max="14101" width="7.28515625" customWidth="1"/>
    <col min="14102" max="14102" width="13.28515625" customWidth="1"/>
    <col min="14337" max="14337" width="4" customWidth="1"/>
    <col min="14338" max="14338" width="34.85546875" customWidth="1"/>
    <col min="14339" max="14339" width="50.5703125" customWidth="1"/>
    <col min="14340" max="14340" width="35.42578125" customWidth="1"/>
    <col min="14341" max="14341" width="28.42578125" customWidth="1"/>
    <col min="14342" max="14342" width="28" customWidth="1"/>
    <col min="14343" max="14343" width="12" customWidth="1"/>
    <col min="14344" max="14345" width="12.28515625" customWidth="1"/>
    <col min="14346" max="14346" width="7.42578125" customWidth="1"/>
    <col min="14347" max="14347" width="5.7109375" customWidth="1"/>
    <col min="14348" max="14348" width="6.140625" customWidth="1"/>
    <col min="14349" max="14349" width="16" customWidth="1"/>
    <col min="14350" max="14350" width="6" customWidth="1"/>
    <col min="14351" max="14351" width="7" customWidth="1"/>
    <col min="14352" max="14352" width="16.28515625" customWidth="1"/>
    <col min="14353" max="14353" width="9.7109375" customWidth="1"/>
    <col min="14354" max="14354" width="7.140625" customWidth="1"/>
    <col min="14355" max="14355" width="19.140625" customWidth="1"/>
    <col min="14356" max="14356" width="17.42578125" customWidth="1"/>
    <col min="14357" max="14357" width="7.28515625" customWidth="1"/>
    <col min="14358" max="14358" width="13.28515625" customWidth="1"/>
    <col min="14593" max="14593" width="4" customWidth="1"/>
    <col min="14594" max="14594" width="34.85546875" customWidth="1"/>
    <col min="14595" max="14595" width="50.5703125" customWidth="1"/>
    <col min="14596" max="14596" width="35.42578125" customWidth="1"/>
    <col min="14597" max="14597" width="28.42578125" customWidth="1"/>
    <col min="14598" max="14598" width="28" customWidth="1"/>
    <col min="14599" max="14599" width="12" customWidth="1"/>
    <col min="14600" max="14601" width="12.28515625" customWidth="1"/>
    <col min="14602" max="14602" width="7.42578125" customWidth="1"/>
    <col min="14603" max="14603" width="5.7109375" customWidth="1"/>
    <col min="14604" max="14604" width="6.140625" customWidth="1"/>
    <col min="14605" max="14605" width="16" customWidth="1"/>
    <col min="14606" max="14606" width="6" customWidth="1"/>
    <col min="14607" max="14607" width="7" customWidth="1"/>
    <col min="14608" max="14608" width="16.28515625" customWidth="1"/>
    <col min="14609" max="14609" width="9.7109375" customWidth="1"/>
    <col min="14610" max="14610" width="7.140625" customWidth="1"/>
    <col min="14611" max="14611" width="19.140625" customWidth="1"/>
    <col min="14612" max="14612" width="17.42578125" customWidth="1"/>
    <col min="14613" max="14613" width="7.28515625" customWidth="1"/>
    <col min="14614" max="14614" width="13.28515625" customWidth="1"/>
    <col min="14849" max="14849" width="4" customWidth="1"/>
    <col min="14850" max="14850" width="34.85546875" customWidth="1"/>
    <col min="14851" max="14851" width="50.5703125" customWidth="1"/>
    <col min="14852" max="14852" width="35.42578125" customWidth="1"/>
    <col min="14853" max="14853" width="28.42578125" customWidth="1"/>
    <col min="14854" max="14854" width="28" customWidth="1"/>
    <col min="14855" max="14855" width="12" customWidth="1"/>
    <col min="14856" max="14857" width="12.28515625" customWidth="1"/>
    <col min="14858" max="14858" width="7.42578125" customWidth="1"/>
    <col min="14859" max="14859" width="5.7109375" customWidth="1"/>
    <col min="14860" max="14860" width="6.140625" customWidth="1"/>
    <col min="14861" max="14861" width="16" customWidth="1"/>
    <col min="14862" max="14862" width="6" customWidth="1"/>
    <col min="14863" max="14863" width="7" customWidth="1"/>
    <col min="14864" max="14864" width="16.28515625" customWidth="1"/>
    <col min="14865" max="14865" width="9.7109375" customWidth="1"/>
    <col min="14866" max="14866" width="7.140625" customWidth="1"/>
    <col min="14867" max="14867" width="19.140625" customWidth="1"/>
    <col min="14868" max="14868" width="17.42578125" customWidth="1"/>
    <col min="14869" max="14869" width="7.28515625" customWidth="1"/>
    <col min="14870" max="14870" width="13.28515625" customWidth="1"/>
    <col min="15105" max="15105" width="4" customWidth="1"/>
    <col min="15106" max="15106" width="34.85546875" customWidth="1"/>
    <col min="15107" max="15107" width="50.5703125" customWidth="1"/>
    <col min="15108" max="15108" width="35.42578125" customWidth="1"/>
    <col min="15109" max="15109" width="28.42578125" customWidth="1"/>
    <col min="15110" max="15110" width="28" customWidth="1"/>
    <col min="15111" max="15111" width="12" customWidth="1"/>
    <col min="15112" max="15113" width="12.28515625" customWidth="1"/>
    <col min="15114" max="15114" width="7.42578125" customWidth="1"/>
    <col min="15115" max="15115" width="5.7109375" customWidth="1"/>
    <col min="15116" max="15116" width="6.140625" customWidth="1"/>
    <col min="15117" max="15117" width="16" customWidth="1"/>
    <col min="15118" max="15118" width="6" customWidth="1"/>
    <col min="15119" max="15119" width="7" customWidth="1"/>
    <col min="15120" max="15120" width="16.28515625" customWidth="1"/>
    <col min="15121" max="15121" width="9.7109375" customWidth="1"/>
    <col min="15122" max="15122" width="7.140625" customWidth="1"/>
    <col min="15123" max="15123" width="19.140625" customWidth="1"/>
    <col min="15124" max="15124" width="17.42578125" customWidth="1"/>
    <col min="15125" max="15125" width="7.28515625" customWidth="1"/>
    <col min="15126" max="15126" width="13.28515625" customWidth="1"/>
    <col min="15361" max="15361" width="4" customWidth="1"/>
    <col min="15362" max="15362" width="34.85546875" customWidth="1"/>
    <col min="15363" max="15363" width="50.5703125" customWidth="1"/>
    <col min="15364" max="15364" width="35.42578125" customWidth="1"/>
    <col min="15365" max="15365" width="28.42578125" customWidth="1"/>
    <col min="15366" max="15366" width="28" customWidth="1"/>
    <col min="15367" max="15367" width="12" customWidth="1"/>
    <col min="15368" max="15369" width="12.28515625" customWidth="1"/>
    <col min="15370" max="15370" width="7.42578125" customWidth="1"/>
    <col min="15371" max="15371" width="5.7109375" customWidth="1"/>
    <col min="15372" max="15372" width="6.140625" customWidth="1"/>
    <col min="15373" max="15373" width="16" customWidth="1"/>
    <col min="15374" max="15374" width="6" customWidth="1"/>
    <col min="15375" max="15375" width="7" customWidth="1"/>
    <col min="15376" max="15376" width="16.28515625" customWidth="1"/>
    <col min="15377" max="15377" width="9.7109375" customWidth="1"/>
    <col min="15378" max="15378" width="7.140625" customWidth="1"/>
    <col min="15379" max="15379" width="19.140625" customWidth="1"/>
    <col min="15380" max="15380" width="17.42578125" customWidth="1"/>
    <col min="15381" max="15381" width="7.28515625" customWidth="1"/>
    <col min="15382" max="15382" width="13.28515625" customWidth="1"/>
    <col min="15617" max="15617" width="4" customWidth="1"/>
    <col min="15618" max="15618" width="34.85546875" customWidth="1"/>
    <col min="15619" max="15619" width="50.5703125" customWidth="1"/>
    <col min="15620" max="15620" width="35.42578125" customWidth="1"/>
    <col min="15621" max="15621" width="28.42578125" customWidth="1"/>
    <col min="15622" max="15622" width="28" customWidth="1"/>
    <col min="15623" max="15623" width="12" customWidth="1"/>
    <col min="15624" max="15625" width="12.28515625" customWidth="1"/>
    <col min="15626" max="15626" width="7.42578125" customWidth="1"/>
    <col min="15627" max="15627" width="5.7109375" customWidth="1"/>
    <col min="15628" max="15628" width="6.140625" customWidth="1"/>
    <col min="15629" max="15629" width="16" customWidth="1"/>
    <col min="15630" max="15630" width="6" customWidth="1"/>
    <col min="15631" max="15631" width="7" customWidth="1"/>
    <col min="15632" max="15632" width="16.28515625" customWidth="1"/>
    <col min="15633" max="15633" width="9.7109375" customWidth="1"/>
    <col min="15634" max="15634" width="7.140625" customWidth="1"/>
    <col min="15635" max="15635" width="19.140625" customWidth="1"/>
    <col min="15636" max="15636" width="17.42578125" customWidth="1"/>
    <col min="15637" max="15637" width="7.28515625" customWidth="1"/>
    <col min="15638" max="15638" width="13.28515625" customWidth="1"/>
    <col min="15873" max="15873" width="4" customWidth="1"/>
    <col min="15874" max="15874" width="34.85546875" customWidth="1"/>
    <col min="15875" max="15875" width="50.5703125" customWidth="1"/>
    <col min="15876" max="15876" width="35.42578125" customWidth="1"/>
    <col min="15877" max="15877" width="28.42578125" customWidth="1"/>
    <col min="15878" max="15878" width="28" customWidth="1"/>
    <col min="15879" max="15879" width="12" customWidth="1"/>
    <col min="15880" max="15881" width="12.28515625" customWidth="1"/>
    <col min="15882" max="15882" width="7.42578125" customWidth="1"/>
    <col min="15883" max="15883" width="5.7109375" customWidth="1"/>
    <col min="15884" max="15884" width="6.140625" customWidth="1"/>
    <col min="15885" max="15885" width="16" customWidth="1"/>
    <col min="15886" max="15886" width="6" customWidth="1"/>
    <col min="15887" max="15887" width="7" customWidth="1"/>
    <col min="15888" max="15888" width="16.28515625" customWidth="1"/>
    <col min="15889" max="15889" width="9.7109375" customWidth="1"/>
    <col min="15890" max="15890" width="7.140625" customWidth="1"/>
    <col min="15891" max="15891" width="19.140625" customWidth="1"/>
    <col min="15892" max="15892" width="17.42578125" customWidth="1"/>
    <col min="15893" max="15893" width="7.28515625" customWidth="1"/>
    <col min="15894" max="15894" width="13.28515625" customWidth="1"/>
    <col min="16129" max="16129" width="4" customWidth="1"/>
    <col min="16130" max="16130" width="34.85546875" customWidth="1"/>
    <col min="16131" max="16131" width="50.5703125" customWidth="1"/>
    <col min="16132" max="16132" width="35.42578125" customWidth="1"/>
    <col min="16133" max="16133" width="28.42578125" customWidth="1"/>
    <col min="16134" max="16134" width="28" customWidth="1"/>
    <col min="16135" max="16135" width="12" customWidth="1"/>
    <col min="16136" max="16137" width="12.28515625" customWidth="1"/>
    <col min="16138" max="16138" width="7.42578125" customWidth="1"/>
    <col min="16139" max="16139" width="5.7109375" customWidth="1"/>
    <col min="16140" max="16140" width="6.140625" customWidth="1"/>
    <col min="16141" max="16141" width="16" customWidth="1"/>
    <col min="16142" max="16142" width="6" customWidth="1"/>
    <col min="16143" max="16143" width="7" customWidth="1"/>
    <col min="16144" max="16144" width="16.28515625" customWidth="1"/>
    <col min="16145" max="16145" width="9.7109375" customWidth="1"/>
    <col min="16146" max="16146" width="7.140625" customWidth="1"/>
    <col min="16147" max="16147" width="19.140625" customWidth="1"/>
    <col min="16148" max="16148" width="17.42578125" customWidth="1"/>
    <col min="16149" max="16149" width="7.28515625" customWidth="1"/>
    <col min="16150" max="16150" width="13.28515625" customWidth="1"/>
  </cols>
  <sheetData>
    <row r="2" spans="1:22" ht="18.75">
      <c r="B2" s="1162" t="s">
        <v>304</v>
      </c>
    </row>
    <row r="3" spans="1:22" ht="57" customHeight="1">
      <c r="A3" s="1207" t="s">
        <v>305</v>
      </c>
      <c r="B3" s="1208"/>
      <c r="C3" s="1208"/>
      <c r="D3" s="1208"/>
      <c r="E3" s="1208"/>
      <c r="F3" s="1208"/>
      <c r="G3" s="1208"/>
      <c r="H3" s="1208"/>
      <c r="I3" s="1208"/>
      <c r="J3" s="1208"/>
      <c r="K3" s="1208"/>
      <c r="L3" s="1208"/>
      <c r="M3" s="1208"/>
      <c r="N3" s="1208"/>
      <c r="O3" s="1208"/>
      <c r="P3" s="1208"/>
      <c r="Q3" s="1208"/>
      <c r="R3" s="1208"/>
      <c r="S3" s="1208"/>
      <c r="T3" s="1208"/>
      <c r="U3" s="1208"/>
      <c r="V3" s="1209"/>
    </row>
    <row r="4" spans="1:22" ht="37.5" customHeight="1">
      <c r="A4" s="1210" t="s">
        <v>306</v>
      </c>
      <c r="B4" s="1210" t="s">
        <v>1</v>
      </c>
      <c r="C4" s="1210" t="s">
        <v>2</v>
      </c>
      <c r="D4" s="1210" t="s">
        <v>307</v>
      </c>
      <c r="E4" s="1210" t="s">
        <v>4</v>
      </c>
      <c r="F4" s="1210" t="s">
        <v>308</v>
      </c>
      <c r="G4" s="1211">
        <v>6</v>
      </c>
      <c r="H4" s="1212"/>
      <c r="I4" s="1212"/>
      <c r="J4" s="1213"/>
      <c r="K4" s="1214" t="s">
        <v>309</v>
      </c>
      <c r="L4" s="1215"/>
      <c r="M4" s="1215"/>
      <c r="N4" s="1215"/>
      <c r="O4" s="1215"/>
      <c r="P4" s="1215"/>
      <c r="Q4" s="1215"/>
      <c r="R4" s="1215"/>
      <c r="S4" s="1216"/>
      <c r="T4" s="1210" t="s">
        <v>310</v>
      </c>
      <c r="U4" s="1210" t="s">
        <v>311</v>
      </c>
      <c r="V4" s="388">
        <v>10</v>
      </c>
    </row>
    <row r="5" spans="1:22" ht="37.5" customHeight="1">
      <c r="A5" s="1210"/>
      <c r="B5" s="1210"/>
      <c r="C5" s="1210"/>
      <c r="D5" s="1210"/>
      <c r="E5" s="1210"/>
      <c r="F5" s="1210"/>
      <c r="G5" s="1220" t="s">
        <v>312</v>
      </c>
      <c r="H5" s="1221"/>
      <c r="I5" s="1221"/>
      <c r="J5" s="1222"/>
      <c r="K5" s="1217"/>
      <c r="L5" s="1218"/>
      <c r="M5" s="1218"/>
      <c r="N5" s="1218"/>
      <c r="O5" s="1218"/>
      <c r="P5" s="1218"/>
      <c r="Q5" s="1218"/>
      <c r="R5" s="1218"/>
      <c r="S5" s="1219"/>
      <c r="T5" s="1210"/>
      <c r="U5" s="1210"/>
      <c r="V5" s="1223" t="s">
        <v>313</v>
      </c>
    </row>
    <row r="6" spans="1:22" ht="62.25" customHeight="1">
      <c r="A6" s="1210"/>
      <c r="B6" s="1210"/>
      <c r="C6" s="1210"/>
      <c r="D6" s="1210"/>
      <c r="E6" s="1210"/>
      <c r="F6" s="1210"/>
      <c r="G6" s="1202" t="s">
        <v>314</v>
      </c>
      <c r="H6" s="1202" t="s">
        <v>315</v>
      </c>
      <c r="I6" s="1202" t="s">
        <v>316</v>
      </c>
      <c r="J6" s="1202" t="s">
        <v>14</v>
      </c>
      <c r="K6" s="1204">
        <v>2019</v>
      </c>
      <c r="L6" s="1205"/>
      <c r="M6" s="1206"/>
      <c r="N6" s="1204">
        <v>2020</v>
      </c>
      <c r="O6" s="1205"/>
      <c r="P6" s="1206"/>
      <c r="Q6" s="1204">
        <v>2021</v>
      </c>
      <c r="R6" s="1205"/>
      <c r="S6" s="1206"/>
      <c r="T6" s="1210"/>
      <c r="U6" s="1210"/>
      <c r="V6" s="1224"/>
    </row>
    <row r="7" spans="1:22" ht="74.25" customHeight="1">
      <c r="A7" s="1203"/>
      <c r="B7" s="1203"/>
      <c r="C7" s="1203"/>
      <c r="D7" s="1203"/>
      <c r="E7" s="1203"/>
      <c r="F7" s="1203"/>
      <c r="G7" s="1203"/>
      <c r="H7" s="1203"/>
      <c r="I7" s="1203"/>
      <c r="J7" s="1203"/>
      <c r="K7" s="389" t="s">
        <v>22</v>
      </c>
      <c r="L7" s="389" t="s">
        <v>23</v>
      </c>
      <c r="M7" s="389" t="s">
        <v>24</v>
      </c>
      <c r="N7" s="389" t="s">
        <v>22</v>
      </c>
      <c r="O7" s="389" t="s">
        <v>317</v>
      </c>
      <c r="P7" s="389" t="s">
        <v>24</v>
      </c>
      <c r="Q7" s="389" t="s">
        <v>22</v>
      </c>
      <c r="R7" s="389" t="s">
        <v>317</v>
      </c>
      <c r="S7" s="389" t="s">
        <v>24</v>
      </c>
      <c r="T7" s="1203"/>
      <c r="U7" s="1203"/>
      <c r="V7" s="1225"/>
    </row>
    <row r="8" spans="1:22" ht="197.25" customHeight="1">
      <c r="A8" s="390">
        <v>1</v>
      </c>
      <c r="B8" s="390" t="s">
        <v>318</v>
      </c>
      <c r="C8" s="390" t="s">
        <v>319</v>
      </c>
      <c r="D8" s="390" t="s">
        <v>320</v>
      </c>
      <c r="E8" s="391" t="s">
        <v>321</v>
      </c>
      <c r="F8" s="390" t="s">
        <v>322</v>
      </c>
      <c r="G8" s="392">
        <v>0.95</v>
      </c>
      <c r="H8" s="393">
        <v>0.05</v>
      </c>
      <c r="I8" s="394">
        <v>0</v>
      </c>
      <c r="J8" s="394">
        <v>0</v>
      </c>
      <c r="K8" s="395" t="s">
        <v>323</v>
      </c>
      <c r="L8" s="395" t="s">
        <v>324</v>
      </c>
      <c r="M8" s="396">
        <v>300000</v>
      </c>
      <c r="N8" s="397">
        <v>43931</v>
      </c>
      <c r="O8" s="397">
        <v>44145</v>
      </c>
      <c r="P8" s="398">
        <v>150000</v>
      </c>
      <c r="Q8" s="397" t="s">
        <v>325</v>
      </c>
      <c r="R8" s="397" t="s">
        <v>326</v>
      </c>
      <c r="S8" s="398">
        <v>800000</v>
      </c>
      <c r="T8" s="399" t="s">
        <v>327</v>
      </c>
      <c r="U8" s="399"/>
      <c r="V8" s="400" t="s">
        <v>328</v>
      </c>
    </row>
    <row r="9" spans="1:22" ht="225.75" customHeight="1">
      <c r="A9" s="390">
        <v>2</v>
      </c>
      <c r="B9" s="390" t="s">
        <v>329</v>
      </c>
      <c r="C9" s="390" t="s">
        <v>330</v>
      </c>
      <c r="D9" s="401" t="s">
        <v>331</v>
      </c>
      <c r="E9" s="402" t="s">
        <v>332</v>
      </c>
      <c r="F9" s="401" t="s">
        <v>327</v>
      </c>
      <c r="G9" s="398">
        <v>494000</v>
      </c>
      <c r="H9" s="393">
        <v>0.05</v>
      </c>
      <c r="I9" s="399">
        <v>0</v>
      </c>
      <c r="J9" s="399" t="s">
        <v>40</v>
      </c>
      <c r="K9" s="397" t="s">
        <v>323</v>
      </c>
      <c r="L9" s="397" t="s">
        <v>324</v>
      </c>
      <c r="M9" s="398">
        <v>520000</v>
      </c>
      <c r="N9" s="397"/>
      <c r="O9" s="397"/>
      <c r="P9" s="399"/>
      <c r="Q9" s="397"/>
      <c r="R9" s="397"/>
      <c r="S9" s="399"/>
      <c r="T9" s="399" t="s">
        <v>327</v>
      </c>
      <c r="U9" s="399"/>
      <c r="V9" s="400" t="s">
        <v>333</v>
      </c>
    </row>
    <row r="10" spans="1:22" ht="132.75" customHeight="1">
      <c r="A10" s="390">
        <v>3</v>
      </c>
      <c r="B10" s="390" t="s">
        <v>334</v>
      </c>
      <c r="C10" s="390" t="s">
        <v>335</v>
      </c>
      <c r="D10" s="403" t="s">
        <v>336</v>
      </c>
      <c r="E10" s="404" t="s">
        <v>337</v>
      </c>
      <c r="F10" s="403" t="s">
        <v>338</v>
      </c>
      <c r="G10" s="405" t="s">
        <v>339</v>
      </c>
      <c r="H10" s="393">
        <v>0.05</v>
      </c>
      <c r="I10" s="405">
        <v>0</v>
      </c>
      <c r="J10" s="405">
        <v>0</v>
      </c>
      <c r="K10" s="405"/>
      <c r="L10" s="405"/>
      <c r="M10" s="405"/>
      <c r="N10" s="397" t="s">
        <v>340</v>
      </c>
      <c r="O10" s="397" t="s">
        <v>341</v>
      </c>
      <c r="P10" s="405" t="s">
        <v>342</v>
      </c>
      <c r="Q10" s="397" t="s">
        <v>325</v>
      </c>
      <c r="R10" s="397" t="s">
        <v>326</v>
      </c>
      <c r="S10" s="406" t="s">
        <v>343</v>
      </c>
      <c r="T10" s="405" t="s">
        <v>327</v>
      </c>
      <c r="U10" s="405"/>
      <c r="V10" s="407" t="s">
        <v>344</v>
      </c>
    </row>
    <row r="11" spans="1:22" ht="180.75" customHeight="1">
      <c r="A11" s="390">
        <v>4</v>
      </c>
      <c r="B11" s="390" t="s">
        <v>345</v>
      </c>
      <c r="C11" s="390" t="s">
        <v>346</v>
      </c>
      <c r="D11" s="408" t="s">
        <v>347</v>
      </c>
      <c r="E11" s="391" t="s">
        <v>348</v>
      </c>
      <c r="F11" s="409" t="s">
        <v>349</v>
      </c>
      <c r="G11" s="410">
        <v>1187500</v>
      </c>
      <c r="H11" s="393">
        <v>0.05</v>
      </c>
      <c r="I11" s="411">
        <v>0</v>
      </c>
      <c r="J11" s="411">
        <v>0</v>
      </c>
      <c r="K11" s="397" t="s">
        <v>323</v>
      </c>
      <c r="L11" s="397" t="s">
        <v>324</v>
      </c>
      <c r="M11" s="410">
        <v>250000</v>
      </c>
      <c r="N11" s="397" t="s">
        <v>340</v>
      </c>
      <c r="O11" s="397" t="s">
        <v>341</v>
      </c>
      <c r="P11" s="410">
        <v>500000</v>
      </c>
      <c r="Q11" s="397" t="s">
        <v>350</v>
      </c>
      <c r="R11" s="397" t="s">
        <v>326</v>
      </c>
      <c r="S11" s="410">
        <v>500000</v>
      </c>
      <c r="T11" s="399" t="s">
        <v>327</v>
      </c>
      <c r="U11" s="399"/>
      <c r="V11" s="407" t="s">
        <v>351</v>
      </c>
    </row>
    <row r="12" spans="1:22" ht="155.25" customHeight="1">
      <c r="A12" s="390"/>
      <c r="B12" s="390" t="s">
        <v>345</v>
      </c>
      <c r="C12" s="390" t="s">
        <v>346</v>
      </c>
      <c r="D12" s="390" t="s">
        <v>352</v>
      </c>
      <c r="E12" s="412" t="s">
        <v>353</v>
      </c>
      <c r="F12" s="409" t="s">
        <v>354</v>
      </c>
      <c r="G12" s="410">
        <v>1425000</v>
      </c>
      <c r="H12" s="393">
        <v>0.05</v>
      </c>
      <c r="I12" s="411"/>
      <c r="J12" s="411"/>
      <c r="K12" s="397" t="s">
        <v>323</v>
      </c>
      <c r="L12" s="397" t="s">
        <v>324</v>
      </c>
      <c r="M12" s="410">
        <v>1500000</v>
      </c>
      <c r="N12" s="397"/>
      <c r="O12" s="397"/>
      <c r="P12" s="410"/>
      <c r="Q12" s="397"/>
      <c r="R12" s="397"/>
      <c r="S12" s="413"/>
      <c r="T12" s="399" t="s">
        <v>327</v>
      </c>
      <c r="U12" s="399"/>
      <c r="V12" s="400" t="s">
        <v>355</v>
      </c>
    </row>
    <row r="13" spans="1:22" ht="136.5" customHeight="1">
      <c r="A13" s="390">
        <v>6</v>
      </c>
      <c r="B13" s="390" t="s">
        <v>356</v>
      </c>
      <c r="C13" s="390" t="s">
        <v>357</v>
      </c>
      <c r="D13" s="390" t="s">
        <v>358</v>
      </c>
      <c r="E13" s="391" t="s">
        <v>359</v>
      </c>
      <c r="F13" s="401" t="s">
        <v>327</v>
      </c>
      <c r="G13" s="398">
        <v>285000</v>
      </c>
      <c r="H13" s="393">
        <v>0.05</v>
      </c>
      <c r="I13" s="399">
        <v>0</v>
      </c>
      <c r="J13" s="399">
        <v>0</v>
      </c>
      <c r="K13" s="397" t="s">
        <v>323</v>
      </c>
      <c r="L13" s="397" t="s">
        <v>324</v>
      </c>
      <c r="M13" s="398">
        <v>300000</v>
      </c>
      <c r="N13" s="397" t="s">
        <v>40</v>
      </c>
      <c r="O13" s="397" t="s">
        <v>40</v>
      </c>
      <c r="P13" s="398"/>
      <c r="Q13" s="397"/>
      <c r="R13" s="397"/>
      <c r="S13" s="398"/>
      <c r="T13" s="399" t="s">
        <v>327</v>
      </c>
      <c r="U13" s="399"/>
      <c r="V13" s="400" t="s">
        <v>360</v>
      </c>
    </row>
    <row r="14" spans="1:22" ht="135.75" customHeight="1">
      <c r="A14" s="390">
        <v>8</v>
      </c>
      <c r="B14" s="390" t="s">
        <v>361</v>
      </c>
      <c r="C14" s="390" t="s">
        <v>362</v>
      </c>
      <c r="D14" s="403" t="s">
        <v>363</v>
      </c>
      <c r="E14" s="414" t="s">
        <v>364</v>
      </c>
      <c r="F14" s="390" t="s">
        <v>327</v>
      </c>
      <c r="G14" s="398">
        <v>351500</v>
      </c>
      <c r="H14" s="393">
        <v>0.05</v>
      </c>
      <c r="I14" s="399">
        <v>0</v>
      </c>
      <c r="J14" s="399">
        <v>0</v>
      </c>
      <c r="K14" s="397" t="s">
        <v>323</v>
      </c>
      <c r="L14" s="397" t="s">
        <v>324</v>
      </c>
      <c r="M14" s="415">
        <v>70000</v>
      </c>
      <c r="N14" s="399" t="s">
        <v>340</v>
      </c>
      <c r="O14" s="399" t="s">
        <v>341</v>
      </c>
      <c r="P14" s="398">
        <v>200000</v>
      </c>
      <c r="Q14" s="397" t="s">
        <v>325</v>
      </c>
      <c r="R14" s="397" t="s">
        <v>326</v>
      </c>
      <c r="S14" s="398">
        <v>100000</v>
      </c>
      <c r="T14" s="399" t="s">
        <v>327</v>
      </c>
      <c r="U14" s="399"/>
      <c r="V14" s="400" t="s">
        <v>344</v>
      </c>
    </row>
    <row r="15" spans="1:22" ht="147.75" customHeight="1">
      <c r="A15" s="390">
        <v>9</v>
      </c>
      <c r="B15" s="390" t="s">
        <v>365</v>
      </c>
      <c r="C15" s="390" t="s">
        <v>366</v>
      </c>
      <c r="D15" s="416" t="s">
        <v>367</v>
      </c>
      <c r="E15" s="417" t="s">
        <v>368</v>
      </c>
      <c r="F15" s="401" t="s">
        <v>369</v>
      </c>
      <c r="G15" s="410">
        <v>4132500</v>
      </c>
      <c r="H15" s="393">
        <v>0.05</v>
      </c>
      <c r="I15" s="399">
        <v>0</v>
      </c>
      <c r="J15" s="399">
        <v>0</v>
      </c>
      <c r="K15" s="397" t="s">
        <v>323</v>
      </c>
      <c r="L15" s="397" t="s">
        <v>324</v>
      </c>
      <c r="M15" s="399">
        <v>500000</v>
      </c>
      <c r="N15" s="399" t="s">
        <v>340</v>
      </c>
      <c r="O15" s="399" t="s">
        <v>341</v>
      </c>
      <c r="P15" s="398">
        <v>1250000</v>
      </c>
      <c r="Q15" s="397" t="s">
        <v>325</v>
      </c>
      <c r="R15" s="397" t="s">
        <v>326</v>
      </c>
      <c r="S15" s="398">
        <v>2600000</v>
      </c>
      <c r="T15" s="399" t="s">
        <v>327</v>
      </c>
      <c r="U15" s="399"/>
      <c r="V15" s="400" t="s">
        <v>370</v>
      </c>
    </row>
    <row r="16" spans="1:22" ht="180.75" customHeight="1">
      <c r="A16" s="390">
        <v>10</v>
      </c>
      <c r="B16" s="390" t="s">
        <v>345</v>
      </c>
      <c r="C16" s="390" t="s">
        <v>362</v>
      </c>
      <c r="D16" s="390" t="s">
        <v>371</v>
      </c>
      <c r="E16" s="391" t="s">
        <v>372</v>
      </c>
      <c r="F16" s="390" t="s">
        <v>373</v>
      </c>
      <c r="G16" s="398">
        <v>1425000</v>
      </c>
      <c r="H16" s="393">
        <v>0.05</v>
      </c>
      <c r="I16" s="399">
        <v>0</v>
      </c>
      <c r="J16" s="399">
        <v>0</v>
      </c>
      <c r="K16" s="397" t="s">
        <v>323</v>
      </c>
      <c r="L16" s="397" t="s">
        <v>324</v>
      </c>
      <c r="M16" s="415">
        <v>750000</v>
      </c>
      <c r="N16" s="399" t="s">
        <v>340</v>
      </c>
      <c r="O16" s="399" t="s">
        <v>341</v>
      </c>
      <c r="P16" s="399">
        <v>750000</v>
      </c>
      <c r="Q16" s="399"/>
      <c r="R16" s="399"/>
      <c r="S16" s="399"/>
      <c r="T16" s="399" t="s">
        <v>327</v>
      </c>
      <c r="U16" s="399"/>
      <c r="V16" s="400" t="s">
        <v>374</v>
      </c>
    </row>
    <row r="17" spans="1:22" ht="180.75" customHeight="1">
      <c r="A17" s="390">
        <v>11</v>
      </c>
      <c r="B17" s="390" t="s">
        <v>345</v>
      </c>
      <c r="C17" s="390" t="s">
        <v>362</v>
      </c>
      <c r="D17" s="390" t="s">
        <v>375</v>
      </c>
      <c r="E17" s="391" t="s">
        <v>376</v>
      </c>
      <c r="F17" s="390" t="s">
        <v>377</v>
      </c>
      <c r="G17" s="398">
        <v>1425000</v>
      </c>
      <c r="H17" s="393">
        <v>0.05</v>
      </c>
      <c r="I17" s="399">
        <v>0</v>
      </c>
      <c r="J17" s="399">
        <v>0</v>
      </c>
      <c r="K17" s="397" t="s">
        <v>323</v>
      </c>
      <c r="L17" s="397" t="s">
        <v>324</v>
      </c>
      <c r="M17" s="415">
        <v>750000</v>
      </c>
      <c r="N17" s="399" t="s">
        <v>340</v>
      </c>
      <c r="O17" s="399" t="s">
        <v>341</v>
      </c>
      <c r="P17" s="398">
        <v>750000</v>
      </c>
      <c r="Q17" s="397" t="s">
        <v>40</v>
      </c>
      <c r="R17" s="397"/>
      <c r="S17" s="398" t="s">
        <v>40</v>
      </c>
      <c r="T17" s="399" t="s">
        <v>327</v>
      </c>
      <c r="U17" s="399"/>
      <c r="V17" s="418" t="s">
        <v>378</v>
      </c>
    </row>
    <row r="18" spans="1:22" ht="180.75" customHeight="1">
      <c r="A18" s="390">
        <v>14</v>
      </c>
      <c r="B18" s="390" t="s">
        <v>345</v>
      </c>
      <c r="C18" s="390" t="s">
        <v>362</v>
      </c>
      <c r="D18" s="419" t="s">
        <v>379</v>
      </c>
      <c r="E18" s="391" t="s">
        <v>380</v>
      </c>
      <c r="F18" s="390" t="s">
        <v>381</v>
      </c>
      <c r="G18" s="398">
        <v>1133000</v>
      </c>
      <c r="H18" s="393">
        <v>0.05</v>
      </c>
      <c r="I18" s="399">
        <v>0</v>
      </c>
      <c r="J18" s="399">
        <v>0</v>
      </c>
      <c r="K18" s="397"/>
      <c r="L18" s="397"/>
      <c r="M18" s="415"/>
      <c r="N18" s="399" t="s">
        <v>340</v>
      </c>
      <c r="O18" s="399" t="s">
        <v>341</v>
      </c>
      <c r="P18" s="398">
        <v>1550000</v>
      </c>
      <c r="Q18" s="397" t="s">
        <v>325</v>
      </c>
      <c r="R18" s="397" t="s">
        <v>326</v>
      </c>
      <c r="S18" s="398">
        <v>2150000</v>
      </c>
      <c r="T18" s="399" t="s">
        <v>327</v>
      </c>
      <c r="U18" s="399"/>
      <c r="V18" s="420" t="s">
        <v>382</v>
      </c>
    </row>
    <row r="19" spans="1:22" ht="180.75" customHeight="1">
      <c r="A19" s="390"/>
      <c r="B19" s="390" t="s">
        <v>365</v>
      </c>
      <c r="C19" s="390" t="s">
        <v>366</v>
      </c>
      <c r="D19" s="390" t="s">
        <v>383</v>
      </c>
      <c r="E19" s="391" t="s">
        <v>384</v>
      </c>
      <c r="F19" s="390" t="s">
        <v>385</v>
      </c>
      <c r="G19" s="398">
        <v>61750</v>
      </c>
      <c r="H19" s="393">
        <v>0.05</v>
      </c>
      <c r="I19" s="399">
        <v>0</v>
      </c>
      <c r="J19" s="399">
        <v>0</v>
      </c>
      <c r="K19" s="397" t="s">
        <v>323</v>
      </c>
      <c r="L19" s="397" t="s">
        <v>324</v>
      </c>
      <c r="M19" s="415">
        <v>65000</v>
      </c>
      <c r="N19" s="397"/>
      <c r="O19" s="397"/>
      <c r="P19" s="399"/>
      <c r="Q19" s="397"/>
      <c r="R19" s="397"/>
      <c r="S19" s="399"/>
      <c r="T19" s="399" t="s">
        <v>327</v>
      </c>
      <c r="U19" s="399"/>
      <c r="V19" s="420" t="s">
        <v>386</v>
      </c>
    </row>
    <row r="20" spans="1:22" ht="180.75" customHeight="1">
      <c r="A20" s="390"/>
      <c r="B20" s="390" t="s">
        <v>345</v>
      </c>
      <c r="C20" s="390" t="s">
        <v>362</v>
      </c>
      <c r="D20" s="390" t="s">
        <v>387</v>
      </c>
      <c r="E20" s="391" t="s">
        <v>376</v>
      </c>
      <c r="F20" s="390" t="s">
        <v>377</v>
      </c>
      <c r="G20" s="398">
        <v>1710000</v>
      </c>
      <c r="H20" s="393">
        <v>0.05</v>
      </c>
      <c r="I20" s="399">
        <v>0</v>
      </c>
      <c r="J20" s="399">
        <v>0</v>
      </c>
      <c r="K20" s="397" t="s">
        <v>323</v>
      </c>
      <c r="L20" s="397" t="s">
        <v>324</v>
      </c>
      <c r="M20" s="415">
        <v>800000</v>
      </c>
      <c r="N20" s="399" t="s">
        <v>340</v>
      </c>
      <c r="O20" s="399" t="s">
        <v>341</v>
      </c>
      <c r="P20" s="398">
        <v>1000000</v>
      </c>
      <c r="Q20" s="397" t="s">
        <v>40</v>
      </c>
      <c r="R20" s="397"/>
      <c r="S20" s="398" t="s">
        <v>40</v>
      </c>
      <c r="T20" s="399" t="s">
        <v>327</v>
      </c>
      <c r="U20" s="399"/>
      <c r="V20" s="420" t="s">
        <v>388</v>
      </c>
    </row>
    <row r="21" spans="1:22" ht="180.75" customHeight="1">
      <c r="A21" s="390"/>
      <c r="B21" s="390" t="s">
        <v>345</v>
      </c>
      <c r="C21" s="390" t="s">
        <v>362</v>
      </c>
      <c r="D21" s="390" t="s">
        <v>389</v>
      </c>
      <c r="E21" s="391" t="s">
        <v>376</v>
      </c>
      <c r="F21" s="390" t="s">
        <v>377</v>
      </c>
      <c r="G21" s="398">
        <v>1520000</v>
      </c>
      <c r="H21" s="393">
        <v>0.05</v>
      </c>
      <c r="I21" s="399">
        <v>0</v>
      </c>
      <c r="J21" s="399">
        <v>0</v>
      </c>
      <c r="K21" s="397" t="s">
        <v>323</v>
      </c>
      <c r="L21" s="397" t="s">
        <v>324</v>
      </c>
      <c r="M21" s="415">
        <v>600000</v>
      </c>
      <c r="N21" s="399" t="s">
        <v>340</v>
      </c>
      <c r="O21" s="399" t="s">
        <v>341</v>
      </c>
      <c r="P21" s="398">
        <v>1000000</v>
      </c>
      <c r="Q21" s="397" t="s">
        <v>40</v>
      </c>
      <c r="R21" s="397"/>
      <c r="S21" s="398" t="s">
        <v>40</v>
      </c>
      <c r="T21" s="399" t="s">
        <v>327</v>
      </c>
      <c r="U21" s="399"/>
      <c r="V21" s="420" t="s">
        <v>390</v>
      </c>
    </row>
    <row r="22" spans="1:22" ht="180.75" customHeight="1">
      <c r="A22" s="1060">
        <v>15</v>
      </c>
      <c r="B22" s="421" t="s">
        <v>391</v>
      </c>
      <c r="C22" s="422" t="s">
        <v>392</v>
      </c>
      <c r="D22" s="423" t="s">
        <v>393</v>
      </c>
      <c r="E22" s="424" t="s">
        <v>394</v>
      </c>
      <c r="F22" s="423" t="s">
        <v>327</v>
      </c>
      <c r="G22" s="425">
        <v>7000000</v>
      </c>
      <c r="H22" s="426">
        <v>0.05</v>
      </c>
      <c r="I22" s="427">
        <v>0</v>
      </c>
      <c r="J22" s="427">
        <v>0</v>
      </c>
      <c r="K22" s="428" t="s">
        <v>40</v>
      </c>
      <c r="L22" s="428" t="s">
        <v>40</v>
      </c>
      <c r="M22" s="425" t="s">
        <v>40</v>
      </c>
      <c r="N22" s="428"/>
      <c r="O22" s="428"/>
      <c r="P22" s="425"/>
      <c r="Q22" s="428"/>
      <c r="R22" s="428"/>
      <c r="S22" s="425"/>
      <c r="T22" s="427" t="s">
        <v>327</v>
      </c>
      <c r="U22" s="427"/>
      <c r="V22" s="429" t="s">
        <v>395</v>
      </c>
    </row>
    <row r="23" spans="1:22" ht="180.75" customHeight="1">
      <c r="A23" s="1060">
        <v>16</v>
      </c>
      <c r="B23" s="421" t="s">
        <v>345</v>
      </c>
      <c r="C23" s="430" t="s">
        <v>362</v>
      </c>
      <c r="D23" s="423" t="s">
        <v>396</v>
      </c>
      <c r="E23" s="431" t="s">
        <v>397</v>
      </c>
      <c r="F23" s="423" t="s">
        <v>398</v>
      </c>
      <c r="G23" s="425">
        <v>257500</v>
      </c>
      <c r="H23" s="426">
        <v>0.05</v>
      </c>
      <c r="I23" s="427">
        <v>0</v>
      </c>
      <c r="J23" s="427">
        <v>0</v>
      </c>
      <c r="K23" s="428"/>
      <c r="L23" s="428"/>
      <c r="M23" s="432"/>
      <c r="N23" s="428" t="s">
        <v>40</v>
      </c>
      <c r="O23" s="428" t="s">
        <v>40</v>
      </c>
      <c r="P23" s="425" t="s">
        <v>40</v>
      </c>
      <c r="Q23" s="428" t="s">
        <v>40</v>
      </c>
      <c r="R23" s="428" t="s">
        <v>40</v>
      </c>
      <c r="S23" s="425" t="s">
        <v>40</v>
      </c>
      <c r="T23" s="427" t="s">
        <v>327</v>
      </c>
      <c r="U23" s="427"/>
      <c r="V23" s="429" t="s">
        <v>399</v>
      </c>
    </row>
    <row r="24" spans="1:22" ht="180.75" customHeight="1">
      <c r="A24" s="1060">
        <v>18</v>
      </c>
      <c r="B24" s="421" t="s">
        <v>400</v>
      </c>
      <c r="C24" s="422" t="s">
        <v>401</v>
      </c>
      <c r="D24" s="433" t="s">
        <v>402</v>
      </c>
      <c r="E24" s="434" t="s">
        <v>403</v>
      </c>
      <c r="F24" s="427" t="s">
        <v>404</v>
      </c>
      <c r="G24" s="425">
        <v>206000</v>
      </c>
      <c r="H24" s="426">
        <v>0.05</v>
      </c>
      <c r="I24" s="427">
        <v>0</v>
      </c>
      <c r="J24" s="427">
        <v>0</v>
      </c>
      <c r="K24" s="428" t="s">
        <v>40</v>
      </c>
      <c r="L24" s="428" t="s">
        <v>40</v>
      </c>
      <c r="M24" s="432" t="s">
        <v>40</v>
      </c>
      <c r="N24" s="428"/>
      <c r="O24" s="428"/>
      <c r="P24" s="432"/>
      <c r="Q24" s="428"/>
      <c r="R24" s="428"/>
      <c r="S24" s="432"/>
      <c r="T24" s="427" t="s">
        <v>327</v>
      </c>
      <c r="U24" s="427"/>
      <c r="V24" s="429" t="s">
        <v>405</v>
      </c>
    </row>
    <row r="25" spans="1:22" ht="180.75" customHeight="1">
      <c r="A25" s="1060">
        <v>19</v>
      </c>
      <c r="B25" s="435" t="s">
        <v>400</v>
      </c>
      <c r="C25" s="436" t="s">
        <v>406</v>
      </c>
      <c r="D25" s="437" t="s">
        <v>407</v>
      </c>
      <c r="E25" s="438" t="s">
        <v>408</v>
      </c>
      <c r="F25" s="423" t="s">
        <v>327</v>
      </c>
      <c r="G25" s="425">
        <v>158200</v>
      </c>
      <c r="H25" s="426">
        <v>0.05</v>
      </c>
      <c r="I25" s="427">
        <v>0</v>
      </c>
      <c r="J25" s="427">
        <v>0</v>
      </c>
      <c r="K25" s="428"/>
      <c r="L25" s="428"/>
      <c r="M25" s="425"/>
      <c r="N25" s="428" t="s">
        <v>40</v>
      </c>
      <c r="O25" s="428" t="s">
        <v>40</v>
      </c>
      <c r="P25" s="425" t="s">
        <v>40</v>
      </c>
      <c r="Q25" s="428" t="s">
        <v>40</v>
      </c>
      <c r="R25" s="428" t="s">
        <v>40</v>
      </c>
      <c r="S25" s="425" t="s">
        <v>40</v>
      </c>
      <c r="T25" s="427" t="s">
        <v>327</v>
      </c>
      <c r="U25" s="427"/>
      <c r="V25" s="429" t="s">
        <v>409</v>
      </c>
    </row>
  </sheetData>
  <mergeCells count="20">
    <mergeCell ref="V5:V7"/>
    <mergeCell ref="G6:G7"/>
    <mergeCell ref="H6:H7"/>
    <mergeCell ref="I6:I7"/>
    <mergeCell ref="J6:J7"/>
    <mergeCell ref="K6:M6"/>
    <mergeCell ref="N6:P6"/>
    <mergeCell ref="Q6:S6"/>
    <mergeCell ref="A3:V3"/>
    <mergeCell ref="A4:A7"/>
    <mergeCell ref="B4:B7"/>
    <mergeCell ref="C4:C7"/>
    <mergeCell ref="D4:D7"/>
    <mergeCell ref="E4:E7"/>
    <mergeCell ref="F4:F7"/>
    <mergeCell ref="G4:J4"/>
    <mergeCell ref="K4:S5"/>
    <mergeCell ref="T4:T7"/>
    <mergeCell ref="U4:U7"/>
    <mergeCell ref="G5:J5"/>
  </mergeCells>
  <conditionalFormatting sqref="D11">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1"/>
  <sheetViews>
    <sheetView topLeftCell="A10" zoomScale="77" zoomScaleNormal="77" workbookViewId="0">
      <selection activeCell="I7" sqref="I7"/>
    </sheetView>
  </sheetViews>
  <sheetFormatPr defaultColWidth="9.140625" defaultRowHeight="12.75"/>
  <cols>
    <col min="1" max="1" width="3.5703125" style="1057" customWidth="1"/>
    <col min="2" max="2" width="21.7109375" style="1058" customWidth="1"/>
    <col min="3" max="3" width="51.42578125" style="1058" customWidth="1"/>
    <col min="4" max="4" width="41.140625" style="958" customWidth="1"/>
    <col min="5" max="5" width="32.42578125" style="958" customWidth="1"/>
    <col min="6" max="6" width="9.140625" style="958" customWidth="1"/>
    <col min="7" max="7" width="14.85546875" style="958" customWidth="1"/>
    <col min="8" max="8" width="16.5703125" style="958" customWidth="1"/>
    <col min="9" max="9" width="11.42578125" style="958" customWidth="1"/>
    <col min="10" max="10" width="10.7109375" style="958" customWidth="1"/>
    <col min="11" max="12" width="9.28515625" style="1059" hidden="1" customWidth="1"/>
    <col min="13" max="13" width="17.140625" style="1006" hidden="1" customWidth="1"/>
    <col min="14" max="14" width="11.7109375" style="958" hidden="1" customWidth="1"/>
    <col min="15" max="15" width="12" style="958" hidden="1" customWidth="1"/>
    <col min="16" max="16" width="23.7109375" style="958" hidden="1" customWidth="1"/>
    <col min="17" max="18" width="12" style="958" hidden="1" customWidth="1"/>
    <col min="19" max="19" width="16.5703125" style="958" hidden="1" customWidth="1"/>
    <col min="20" max="22" width="16.5703125" style="1006" hidden="1" customWidth="1"/>
    <col min="23" max="23" width="13.42578125" style="1006" customWidth="1"/>
    <col min="24" max="24" width="14" style="1006" customWidth="1"/>
    <col min="25" max="25" width="16.5703125" style="1006" customWidth="1"/>
    <col min="26" max="26" width="13.42578125" style="1006" customWidth="1"/>
    <col min="27" max="27" width="14.42578125" style="1006" customWidth="1"/>
    <col min="28" max="28" width="15.42578125" style="1006" customWidth="1"/>
    <col min="29" max="29" width="13.42578125" style="1006" customWidth="1"/>
    <col min="30" max="30" width="14.85546875" style="1006" customWidth="1"/>
    <col min="31" max="31" width="16.5703125" style="1006" customWidth="1"/>
    <col min="32" max="32" width="32.28515625" style="958" bestFit="1" customWidth="1"/>
    <col min="33" max="33" width="9.140625" style="958"/>
    <col min="34" max="34" width="48.5703125" style="958" customWidth="1"/>
    <col min="35" max="16384" width="9.140625" style="958"/>
  </cols>
  <sheetData>
    <row r="1" spans="1:34" ht="15">
      <c r="A1" s="1237" t="s">
        <v>0</v>
      </c>
      <c r="B1" s="1238" t="s">
        <v>1</v>
      </c>
      <c r="C1" s="1238" t="s">
        <v>2</v>
      </c>
      <c r="D1" s="1241" t="s">
        <v>3</v>
      </c>
      <c r="E1" s="1241" t="s">
        <v>4</v>
      </c>
      <c r="F1" s="1244" t="s">
        <v>5</v>
      </c>
      <c r="G1" s="1233" t="s">
        <v>6</v>
      </c>
      <c r="H1" s="1233"/>
      <c r="I1" s="1233"/>
      <c r="J1" s="1233"/>
      <c r="K1" s="1234" t="s">
        <v>7</v>
      </c>
      <c r="L1" s="1235"/>
      <c r="M1" s="1235"/>
      <c r="N1" s="1235"/>
      <c r="O1" s="1235"/>
      <c r="P1" s="1235"/>
      <c r="Q1" s="1235"/>
      <c r="R1" s="1235"/>
      <c r="S1" s="1235"/>
      <c r="T1" s="1235"/>
      <c r="U1" s="1235"/>
      <c r="V1" s="1235"/>
      <c r="W1" s="1235"/>
      <c r="X1" s="1235"/>
      <c r="Y1" s="1235"/>
      <c r="Z1" s="1235"/>
      <c r="AA1" s="1235"/>
      <c r="AB1" s="1235"/>
      <c r="AC1" s="1235"/>
      <c r="AD1" s="1235"/>
      <c r="AE1" s="1236"/>
      <c r="AF1" s="1247" t="s">
        <v>8</v>
      </c>
      <c r="AG1" s="1248" t="s">
        <v>9</v>
      </c>
      <c r="AH1" s="1244" t="s">
        <v>10</v>
      </c>
    </row>
    <row r="2" spans="1:34" ht="15">
      <c r="A2" s="1237"/>
      <c r="B2" s="1239"/>
      <c r="C2" s="1239"/>
      <c r="D2" s="1242"/>
      <c r="E2" s="1242"/>
      <c r="F2" s="1245"/>
      <c r="G2" s="1249" t="s">
        <v>11</v>
      </c>
      <c r="H2" s="1249" t="s">
        <v>12</v>
      </c>
      <c r="I2" s="1249" t="s">
        <v>13</v>
      </c>
      <c r="J2" s="1249" t="s">
        <v>14</v>
      </c>
      <c r="K2" s="1233" t="s">
        <v>15</v>
      </c>
      <c r="L2" s="1233"/>
      <c r="M2" s="1233"/>
      <c r="N2" s="1233" t="s">
        <v>16</v>
      </c>
      <c r="O2" s="1233"/>
      <c r="P2" s="1233"/>
      <c r="Q2" s="1233" t="s">
        <v>17</v>
      </c>
      <c r="R2" s="1233"/>
      <c r="S2" s="1233"/>
      <c r="T2" s="1234" t="s">
        <v>18</v>
      </c>
      <c r="U2" s="1235"/>
      <c r="V2" s="1236"/>
      <c r="W2" s="1234" t="s">
        <v>19</v>
      </c>
      <c r="X2" s="1235"/>
      <c r="Y2" s="1236"/>
      <c r="Z2" s="1234" t="s">
        <v>20</v>
      </c>
      <c r="AA2" s="1235"/>
      <c r="AB2" s="1236"/>
      <c r="AC2" s="1234" t="s">
        <v>21</v>
      </c>
      <c r="AD2" s="1235"/>
      <c r="AE2" s="1236"/>
      <c r="AF2" s="1247"/>
      <c r="AG2" s="1248"/>
      <c r="AH2" s="1245"/>
    </row>
    <row r="3" spans="1:34" ht="58.5">
      <c r="A3" s="1237"/>
      <c r="B3" s="1240"/>
      <c r="C3" s="1240"/>
      <c r="D3" s="1243"/>
      <c r="E3" s="1243"/>
      <c r="F3" s="1246"/>
      <c r="G3" s="1249"/>
      <c r="H3" s="1249"/>
      <c r="I3" s="1249"/>
      <c r="J3" s="1249"/>
      <c r="K3" s="959" t="s">
        <v>22</v>
      </c>
      <c r="L3" s="959" t="s">
        <v>23</v>
      </c>
      <c r="M3" s="959" t="s">
        <v>24</v>
      </c>
      <c r="N3" s="959" t="s">
        <v>22</v>
      </c>
      <c r="O3" s="959" t="s">
        <v>23</v>
      </c>
      <c r="P3" s="959" t="s">
        <v>24</v>
      </c>
      <c r="Q3" s="959" t="s">
        <v>22</v>
      </c>
      <c r="R3" s="959" t="s">
        <v>23</v>
      </c>
      <c r="S3" s="959" t="s">
        <v>24</v>
      </c>
      <c r="T3" s="959" t="s">
        <v>22</v>
      </c>
      <c r="U3" s="959" t="s">
        <v>23</v>
      </c>
      <c r="V3" s="959" t="s">
        <v>24</v>
      </c>
      <c r="W3" s="959" t="s">
        <v>22</v>
      </c>
      <c r="X3" s="959" t="s">
        <v>23</v>
      </c>
      <c r="Y3" s="959" t="s">
        <v>24</v>
      </c>
      <c r="Z3" s="959" t="s">
        <v>22</v>
      </c>
      <c r="AA3" s="959" t="s">
        <v>23</v>
      </c>
      <c r="AB3" s="959" t="s">
        <v>24</v>
      </c>
      <c r="AC3" s="959" t="s">
        <v>22</v>
      </c>
      <c r="AD3" s="959" t="s">
        <v>23</v>
      </c>
      <c r="AE3" s="959" t="s">
        <v>24</v>
      </c>
      <c r="AF3" s="1247"/>
      <c r="AG3" s="1248"/>
      <c r="AH3" s="1246"/>
    </row>
    <row r="4" spans="1:34" ht="25.5">
      <c r="A4" s="1"/>
      <c r="B4" s="960">
        <v>1</v>
      </c>
      <c r="C4" s="960">
        <v>2</v>
      </c>
      <c r="D4" s="1">
        <v>3</v>
      </c>
      <c r="E4" s="1">
        <v>4</v>
      </c>
      <c r="F4" s="1">
        <v>5</v>
      </c>
      <c r="G4" s="1">
        <v>6.1</v>
      </c>
      <c r="H4" s="1">
        <v>6.2</v>
      </c>
      <c r="I4" s="1">
        <v>6.3</v>
      </c>
      <c r="J4" s="1">
        <v>6.4</v>
      </c>
      <c r="K4" s="961" t="s">
        <v>25</v>
      </c>
      <c r="L4" s="961" t="s">
        <v>26</v>
      </c>
      <c r="M4" s="962" t="s">
        <v>27</v>
      </c>
      <c r="N4" s="2" t="s">
        <v>28</v>
      </c>
      <c r="O4" s="2" t="s">
        <v>29</v>
      </c>
      <c r="P4" s="2" t="s">
        <v>30</v>
      </c>
      <c r="Q4" s="2" t="s">
        <v>31</v>
      </c>
      <c r="R4" s="2" t="s">
        <v>32</v>
      </c>
      <c r="S4" s="2" t="s">
        <v>33</v>
      </c>
      <c r="T4" s="962" t="s">
        <v>1302</v>
      </c>
      <c r="U4" s="962" t="s">
        <v>1303</v>
      </c>
      <c r="V4" s="962" t="s">
        <v>1304</v>
      </c>
      <c r="W4" s="962" t="s">
        <v>1305</v>
      </c>
      <c r="X4" s="962" t="s">
        <v>1306</v>
      </c>
      <c r="Y4" s="962" t="s">
        <v>1307</v>
      </c>
      <c r="Z4" s="962" t="s">
        <v>1308</v>
      </c>
      <c r="AA4" s="962" t="s">
        <v>1309</v>
      </c>
      <c r="AB4" s="962" t="s">
        <v>1310</v>
      </c>
      <c r="AC4" s="962" t="s">
        <v>1311</v>
      </c>
      <c r="AD4" s="962" t="s">
        <v>1312</v>
      </c>
      <c r="AE4" s="962" t="s">
        <v>1313</v>
      </c>
      <c r="AF4" s="1">
        <v>8</v>
      </c>
      <c r="AG4" s="1">
        <v>9</v>
      </c>
      <c r="AH4" s="1">
        <v>10</v>
      </c>
    </row>
    <row r="5" spans="1:34" ht="18">
      <c r="A5" s="1226" t="s">
        <v>34</v>
      </c>
      <c r="B5" s="1227"/>
      <c r="C5" s="1227"/>
      <c r="D5" s="1227"/>
      <c r="E5" s="1227"/>
      <c r="F5" s="1227"/>
      <c r="G5" s="1227"/>
      <c r="H5" s="1227"/>
      <c r="I5" s="1227"/>
      <c r="J5" s="1227"/>
      <c r="K5" s="1227"/>
      <c r="L5" s="1227"/>
      <c r="M5" s="1227"/>
      <c r="N5" s="1227"/>
      <c r="O5" s="1227"/>
      <c r="P5" s="1227"/>
      <c r="Q5" s="1227"/>
      <c r="R5" s="1227"/>
      <c r="S5" s="1227"/>
      <c r="T5" s="1227"/>
      <c r="U5" s="1227"/>
      <c r="V5" s="1227"/>
      <c r="W5" s="1227"/>
      <c r="X5" s="1227"/>
      <c r="Y5" s="1227"/>
      <c r="Z5" s="1227"/>
      <c r="AA5" s="1227"/>
      <c r="AB5" s="1227"/>
      <c r="AC5" s="1227"/>
      <c r="AD5" s="1227"/>
      <c r="AE5" s="1227"/>
      <c r="AF5" s="1227"/>
      <c r="AG5" s="1227"/>
      <c r="AH5" s="1228"/>
    </row>
    <row r="6" spans="1:34" ht="123">
      <c r="A6" s="963">
        <v>1</v>
      </c>
      <c r="B6" s="964" t="s">
        <v>35</v>
      </c>
      <c r="C6" s="965" t="s">
        <v>36</v>
      </c>
      <c r="D6" s="966" t="s">
        <v>1314</v>
      </c>
      <c r="E6" s="967" t="s">
        <v>1315</v>
      </c>
      <c r="F6" s="968" t="s">
        <v>1316</v>
      </c>
      <c r="G6" s="969">
        <v>1040131</v>
      </c>
      <c r="H6" s="970"/>
      <c r="I6" s="970"/>
      <c r="J6" s="971"/>
      <c r="K6" s="972" t="s">
        <v>37</v>
      </c>
      <c r="L6" s="972" t="s">
        <v>38</v>
      </c>
      <c r="M6" s="973">
        <v>1040131</v>
      </c>
      <c r="N6" s="974"/>
      <c r="O6" s="974"/>
      <c r="P6" s="974"/>
      <c r="Q6" s="974"/>
      <c r="R6" s="974"/>
      <c r="S6" s="974"/>
      <c r="T6" s="974"/>
      <c r="U6" s="974"/>
      <c r="V6" s="974"/>
      <c r="W6" s="974"/>
      <c r="X6" s="974"/>
      <c r="Y6" s="974"/>
      <c r="Z6" s="974"/>
      <c r="AA6" s="974"/>
      <c r="AB6" s="974"/>
      <c r="AC6" s="974"/>
      <c r="AD6" s="974"/>
      <c r="AE6" s="974"/>
      <c r="AF6" s="975"/>
      <c r="AG6" s="975"/>
      <c r="AH6" s="975"/>
    </row>
    <row r="7" spans="1:34" ht="123">
      <c r="A7" s="963">
        <v>2</v>
      </c>
      <c r="B7" s="964" t="s">
        <v>35</v>
      </c>
      <c r="C7" s="965" t="s">
        <v>36</v>
      </c>
      <c r="D7" s="966" t="s">
        <v>1317</v>
      </c>
      <c r="E7" s="967" t="s">
        <v>1315</v>
      </c>
      <c r="F7" s="968" t="s">
        <v>1316</v>
      </c>
      <c r="G7" s="969">
        <v>179355</v>
      </c>
      <c r="H7" s="970"/>
      <c r="I7" s="970"/>
      <c r="J7" s="976"/>
      <c r="K7" s="972" t="s">
        <v>37</v>
      </c>
      <c r="L7" s="972" t="s">
        <v>39</v>
      </c>
      <c r="M7" s="969">
        <v>179355</v>
      </c>
      <c r="N7" s="977"/>
      <c r="O7" s="977"/>
      <c r="P7" s="977"/>
      <c r="Q7" s="977"/>
      <c r="R7" s="977"/>
      <c r="S7" s="977"/>
      <c r="T7" s="977"/>
      <c r="U7" s="977"/>
      <c r="V7" s="977"/>
      <c r="W7" s="977"/>
      <c r="X7" s="977"/>
      <c r="Y7" s="977"/>
      <c r="Z7" s="977"/>
      <c r="AA7" s="977"/>
      <c r="AB7" s="977"/>
      <c r="AC7" s="977"/>
      <c r="AD7" s="977"/>
      <c r="AE7" s="977"/>
      <c r="AF7" s="978"/>
      <c r="AG7" s="978"/>
      <c r="AH7" s="978"/>
    </row>
    <row r="8" spans="1:34" ht="123">
      <c r="A8" s="963">
        <v>3</v>
      </c>
      <c r="B8" s="964" t="s">
        <v>35</v>
      </c>
      <c r="C8" s="965" t="s">
        <v>36</v>
      </c>
      <c r="D8" s="966" t="s">
        <v>1318</v>
      </c>
      <c r="E8" s="967" t="s">
        <v>1315</v>
      </c>
      <c r="F8" s="968" t="s">
        <v>1316</v>
      </c>
      <c r="G8" s="969">
        <v>301642</v>
      </c>
      <c r="H8" s="970" t="s">
        <v>40</v>
      </c>
      <c r="I8" s="970"/>
      <c r="J8" s="976"/>
      <c r="K8" s="972" t="s">
        <v>37</v>
      </c>
      <c r="L8" s="972" t="s">
        <v>39</v>
      </c>
      <c r="M8" s="969">
        <v>301642</v>
      </c>
      <c r="N8" s="977"/>
      <c r="O8" s="977"/>
      <c r="P8" s="977"/>
      <c r="Q8" s="977"/>
      <c r="R8" s="977"/>
      <c r="S8" s="977"/>
      <c r="T8" s="977"/>
      <c r="U8" s="977"/>
      <c r="V8" s="977"/>
      <c r="W8" s="977"/>
      <c r="X8" s="977"/>
      <c r="Y8" s="977"/>
      <c r="Z8" s="977"/>
      <c r="AA8" s="977"/>
      <c r="AB8" s="977"/>
      <c r="AC8" s="977"/>
      <c r="AD8" s="977"/>
      <c r="AE8" s="977"/>
      <c r="AF8" s="978"/>
      <c r="AG8" s="978"/>
      <c r="AH8" s="978"/>
    </row>
    <row r="9" spans="1:34" ht="123">
      <c r="A9" s="963">
        <v>4</v>
      </c>
      <c r="B9" s="964" t="s">
        <v>35</v>
      </c>
      <c r="C9" s="965" t="s">
        <v>36</v>
      </c>
      <c r="D9" s="966" t="s">
        <v>1319</v>
      </c>
      <c r="E9" s="967" t="s">
        <v>1315</v>
      </c>
      <c r="F9" s="968" t="s">
        <v>1316</v>
      </c>
      <c r="G9" s="969">
        <v>181579</v>
      </c>
      <c r="H9" s="970"/>
      <c r="I9" s="970"/>
      <c r="J9" s="971"/>
      <c r="K9" s="972" t="s">
        <v>37</v>
      </c>
      <c r="L9" s="972" t="s">
        <v>39</v>
      </c>
      <c r="M9" s="969">
        <v>181579</v>
      </c>
      <c r="N9" s="977"/>
      <c r="O9" s="977"/>
      <c r="P9" s="977"/>
      <c r="Q9" s="977"/>
      <c r="R9" s="977"/>
      <c r="S9" s="977"/>
      <c r="T9" s="977"/>
      <c r="U9" s="977"/>
      <c r="V9" s="977"/>
      <c r="W9" s="977"/>
      <c r="X9" s="977"/>
      <c r="Y9" s="977"/>
      <c r="Z9" s="977"/>
      <c r="AA9" s="977"/>
      <c r="AB9" s="977"/>
      <c r="AC9" s="977"/>
      <c r="AD9" s="977"/>
      <c r="AE9" s="977"/>
      <c r="AF9" s="978"/>
      <c r="AG9" s="978"/>
      <c r="AH9" s="978"/>
    </row>
    <row r="10" spans="1:34" ht="195">
      <c r="A10" s="963">
        <v>5</v>
      </c>
      <c r="B10" s="979" t="s">
        <v>1320</v>
      </c>
      <c r="C10" s="980" t="s">
        <v>1321</v>
      </c>
      <c r="D10" s="966" t="s">
        <v>1322</v>
      </c>
      <c r="E10" s="967" t="s">
        <v>1315</v>
      </c>
      <c r="F10" s="968" t="s">
        <v>1316</v>
      </c>
      <c r="G10" s="969">
        <v>264485</v>
      </c>
      <c r="H10" s="979" t="s">
        <v>40</v>
      </c>
      <c r="I10" s="979"/>
      <c r="J10" s="981"/>
      <c r="K10" s="972" t="s">
        <v>37</v>
      </c>
      <c r="L10" s="972" t="s">
        <v>41</v>
      </c>
      <c r="M10" s="969">
        <v>264485</v>
      </c>
      <c r="N10" s="977"/>
      <c r="O10" s="977"/>
      <c r="P10" s="977"/>
      <c r="Q10" s="977"/>
      <c r="R10" s="977"/>
      <c r="S10" s="977"/>
      <c r="T10" s="977"/>
      <c r="U10" s="977"/>
      <c r="V10" s="977"/>
      <c r="W10" s="977"/>
      <c r="X10" s="977"/>
      <c r="Y10" s="977"/>
      <c r="Z10" s="977"/>
      <c r="AA10" s="977"/>
      <c r="AB10" s="977"/>
      <c r="AC10" s="977"/>
      <c r="AD10" s="977"/>
      <c r="AE10" s="977"/>
      <c r="AF10" s="978"/>
      <c r="AG10" s="978"/>
      <c r="AH10" s="978"/>
    </row>
    <row r="11" spans="1:34" ht="135">
      <c r="A11" s="963">
        <v>6</v>
      </c>
      <c r="B11" s="982" t="s">
        <v>1323</v>
      </c>
      <c r="C11" s="983" t="s">
        <v>1324</v>
      </c>
      <c r="D11" s="984" t="s">
        <v>1325</v>
      </c>
      <c r="E11" s="967" t="s">
        <v>1315</v>
      </c>
      <c r="F11" s="968" t="s">
        <v>1316</v>
      </c>
      <c r="G11" s="985">
        <f>P11-H11</f>
        <v>598196.94999999995</v>
      </c>
      <c r="H11" s="986">
        <f>P11*0.05</f>
        <v>31484.050000000003</v>
      </c>
      <c r="I11" s="986"/>
      <c r="J11" s="986"/>
      <c r="K11" s="987"/>
      <c r="L11" s="987"/>
      <c r="M11" s="986"/>
      <c r="N11" s="988" t="s">
        <v>37</v>
      </c>
      <c r="O11" s="988" t="s">
        <v>41</v>
      </c>
      <c r="P11" s="985">
        <v>629681</v>
      </c>
      <c r="Q11" s="987"/>
      <c r="R11" s="987"/>
      <c r="S11" s="986"/>
      <c r="T11" s="986"/>
      <c r="U11" s="986"/>
      <c r="V11" s="986"/>
      <c r="W11" s="986"/>
      <c r="X11" s="986"/>
      <c r="Y11" s="986"/>
      <c r="Z11" s="986"/>
      <c r="AA11" s="986"/>
      <c r="AB11" s="986"/>
      <c r="AC11" s="986"/>
      <c r="AD11" s="986"/>
      <c r="AE11" s="986"/>
      <c r="AF11" s="983" t="s">
        <v>1326</v>
      </c>
      <c r="AG11" s="989"/>
      <c r="AH11" s="990" t="s">
        <v>1327</v>
      </c>
    </row>
    <row r="12" spans="1:34" ht="135">
      <c r="A12" s="963">
        <v>7</v>
      </c>
      <c r="B12" s="991" t="s">
        <v>1323</v>
      </c>
      <c r="C12" s="966" t="s">
        <v>1324</v>
      </c>
      <c r="D12" s="992" t="s">
        <v>1328</v>
      </c>
      <c r="E12" s="967" t="s">
        <v>1315</v>
      </c>
      <c r="F12" s="993" t="s">
        <v>1316</v>
      </c>
      <c r="G12" s="985">
        <f>P12-H12</f>
        <v>478890.25</v>
      </c>
      <c r="H12" s="986">
        <f>P12*0.05</f>
        <v>25204.75</v>
      </c>
      <c r="I12" s="994" t="s">
        <v>40</v>
      </c>
      <c r="J12" s="994"/>
      <c r="K12" s="995"/>
      <c r="L12" s="995"/>
      <c r="M12" s="994"/>
      <c r="N12" s="996" t="s">
        <v>37</v>
      </c>
      <c r="O12" s="996" t="s">
        <v>41</v>
      </c>
      <c r="P12" s="997">
        <v>504095</v>
      </c>
      <c r="Q12" s="995"/>
      <c r="R12" s="995"/>
      <c r="S12" s="994"/>
      <c r="T12" s="994"/>
      <c r="U12" s="994"/>
      <c r="V12" s="994"/>
      <c r="W12" s="994"/>
      <c r="X12" s="994"/>
      <c r="Y12" s="994"/>
      <c r="Z12" s="994"/>
      <c r="AA12" s="994"/>
      <c r="AB12" s="994"/>
      <c r="AC12" s="994"/>
      <c r="AD12" s="994"/>
      <c r="AE12" s="994"/>
      <c r="AF12" s="966" t="s">
        <v>1326</v>
      </c>
      <c r="AG12" s="998"/>
      <c r="AH12" s="990" t="s">
        <v>1327</v>
      </c>
    </row>
    <row r="13" spans="1:34" ht="123">
      <c r="A13" s="963">
        <v>8</v>
      </c>
      <c r="B13" s="991" t="s">
        <v>1329</v>
      </c>
      <c r="C13" s="966" t="s">
        <v>1330</v>
      </c>
      <c r="D13" s="999" t="s">
        <v>1331</v>
      </c>
      <c r="E13" s="967" t="s">
        <v>1315</v>
      </c>
      <c r="F13" s="993" t="s">
        <v>1316</v>
      </c>
      <c r="G13" s="997">
        <f>P13-H13</f>
        <v>420565</v>
      </c>
      <c r="H13" s="994">
        <v>68199.7</v>
      </c>
      <c r="I13" s="994"/>
      <c r="J13" s="994"/>
      <c r="K13" s="995"/>
      <c r="L13" s="995"/>
      <c r="M13" s="994"/>
      <c r="N13" s="996" t="s">
        <v>42</v>
      </c>
      <c r="O13" s="996" t="s">
        <v>39</v>
      </c>
      <c r="P13" s="997">
        <v>488764.7</v>
      </c>
      <c r="Q13" s="995"/>
      <c r="R13" s="1000"/>
      <c r="S13" s="1001"/>
      <c r="T13" s="1001"/>
      <c r="U13" s="1001"/>
      <c r="V13" s="1001"/>
      <c r="W13" s="1001"/>
      <c r="X13" s="1001"/>
      <c r="Y13" s="1001"/>
      <c r="Z13" s="1001"/>
      <c r="AA13" s="1001"/>
      <c r="AB13" s="1001"/>
      <c r="AC13" s="1001"/>
      <c r="AD13" s="1001"/>
      <c r="AE13" s="1001"/>
      <c r="AF13" s="966" t="s">
        <v>1326</v>
      </c>
      <c r="AG13" s="1002"/>
      <c r="AH13" s="990" t="s">
        <v>1327</v>
      </c>
    </row>
    <row r="14" spans="1:34" s="1006" customFormat="1" ht="135">
      <c r="A14" s="963">
        <v>9</v>
      </c>
      <c r="B14" s="991" t="s">
        <v>1323</v>
      </c>
      <c r="C14" s="966" t="s">
        <v>1324</v>
      </c>
      <c r="D14" s="1003" t="s">
        <v>1332</v>
      </c>
      <c r="E14" s="967" t="s">
        <v>1315</v>
      </c>
      <c r="F14" s="993" t="s">
        <v>1316</v>
      </c>
      <c r="G14" s="985">
        <f>P14-H14</f>
        <v>380000</v>
      </c>
      <c r="H14" s="986">
        <f>P14*0.05</f>
        <v>20000</v>
      </c>
      <c r="I14" s="994"/>
      <c r="J14" s="994"/>
      <c r="K14" s="995"/>
      <c r="L14" s="995"/>
      <c r="M14" s="994"/>
      <c r="N14" s="996" t="s">
        <v>37</v>
      </c>
      <c r="O14" s="996" t="s">
        <v>41</v>
      </c>
      <c r="P14" s="1004">
        <v>400000</v>
      </c>
      <c r="Q14" s="996"/>
      <c r="R14" s="996"/>
      <c r="S14" s="1005"/>
      <c r="T14" s="1005"/>
      <c r="U14" s="1005"/>
      <c r="V14" s="1005"/>
      <c r="W14" s="1005"/>
      <c r="X14" s="1005"/>
      <c r="Y14" s="1005"/>
      <c r="Z14" s="1005"/>
      <c r="AA14" s="1005"/>
      <c r="AB14" s="1005"/>
      <c r="AC14" s="1005"/>
      <c r="AD14" s="1005"/>
      <c r="AE14" s="1005"/>
      <c r="AF14" s="966" t="s">
        <v>1326</v>
      </c>
      <c r="AG14" s="998"/>
      <c r="AH14" s="990" t="s">
        <v>1327</v>
      </c>
    </row>
    <row r="15" spans="1:34" s="1006" customFormat="1" ht="135">
      <c r="A15" s="963">
        <v>10</v>
      </c>
      <c r="B15" s="982" t="s">
        <v>1323</v>
      </c>
      <c r="C15" s="983" t="s">
        <v>1324</v>
      </c>
      <c r="D15" s="1007" t="s">
        <v>1333</v>
      </c>
      <c r="E15" s="967" t="s">
        <v>1315</v>
      </c>
      <c r="F15" s="993" t="s">
        <v>1316</v>
      </c>
      <c r="G15" s="997">
        <v>422301.7</v>
      </c>
      <c r="H15" s="997">
        <v>42110.5</v>
      </c>
      <c r="I15" s="994"/>
      <c r="J15" s="994"/>
      <c r="K15" s="995"/>
      <c r="L15" s="995"/>
      <c r="M15" s="994"/>
      <c r="N15" s="996"/>
      <c r="O15" s="996"/>
      <c r="P15" s="997"/>
      <c r="Q15" s="996" t="s">
        <v>43</v>
      </c>
      <c r="R15" s="996" t="s">
        <v>44</v>
      </c>
      <c r="S15" s="1005">
        <f t="shared" ref="S15:S31" si="0">G15+H15</f>
        <v>464412.2</v>
      </c>
      <c r="T15" s="1008"/>
      <c r="U15" s="1008"/>
      <c r="V15" s="1008"/>
      <c r="W15" s="1008"/>
      <c r="X15" s="1008"/>
      <c r="Y15" s="1008"/>
      <c r="Z15" s="1008"/>
      <c r="AA15" s="1008"/>
      <c r="AB15" s="1008"/>
      <c r="AC15" s="1008"/>
      <c r="AD15" s="1008"/>
      <c r="AE15" s="1008"/>
      <c r="AF15" s="983" t="s">
        <v>1326</v>
      </c>
      <c r="AG15" s="1002"/>
      <c r="AH15" s="1009" t="s">
        <v>1334</v>
      </c>
    </row>
    <row r="16" spans="1:34" s="1006" customFormat="1" ht="135">
      <c r="A16" s="963">
        <v>11</v>
      </c>
      <c r="B16" s="982" t="s">
        <v>1323</v>
      </c>
      <c r="C16" s="983" t="s">
        <v>1324</v>
      </c>
      <c r="D16" s="1007" t="s">
        <v>1335</v>
      </c>
      <c r="E16" s="967" t="s">
        <v>1315</v>
      </c>
      <c r="F16" s="993" t="s">
        <v>1316</v>
      </c>
      <c r="G16" s="997">
        <v>150840.9</v>
      </c>
      <c r="H16" s="997">
        <v>52260.1</v>
      </c>
      <c r="I16" s="994"/>
      <c r="J16" s="994"/>
      <c r="K16" s="995"/>
      <c r="L16" s="995"/>
      <c r="M16" s="994"/>
      <c r="N16" s="996"/>
      <c r="O16" s="996"/>
      <c r="P16" s="997"/>
      <c r="Q16" s="996" t="s">
        <v>43</v>
      </c>
      <c r="R16" s="996" t="s">
        <v>44</v>
      </c>
      <c r="S16" s="1005">
        <f t="shared" si="0"/>
        <v>203101</v>
      </c>
      <c r="T16" s="1008"/>
      <c r="U16" s="1008"/>
      <c r="V16" s="1008"/>
      <c r="W16" s="1008"/>
      <c r="X16" s="1008"/>
      <c r="Y16" s="1008"/>
      <c r="Z16" s="1008"/>
      <c r="AA16" s="1008"/>
      <c r="AB16" s="1008"/>
      <c r="AC16" s="1008"/>
      <c r="AD16" s="1008"/>
      <c r="AE16" s="1008"/>
      <c r="AF16" s="983" t="s">
        <v>1326</v>
      </c>
      <c r="AG16" s="1002"/>
      <c r="AH16" s="1009" t="s">
        <v>1336</v>
      </c>
    </row>
    <row r="17" spans="1:34" s="1006" customFormat="1" ht="135">
      <c r="A17" s="963">
        <v>12</v>
      </c>
      <c r="B17" s="982" t="s">
        <v>1323</v>
      </c>
      <c r="C17" s="983" t="s">
        <v>1324</v>
      </c>
      <c r="D17" s="1010" t="s">
        <v>1337</v>
      </c>
      <c r="E17" s="967" t="s">
        <v>1315</v>
      </c>
      <c r="F17" s="993" t="s">
        <v>1316</v>
      </c>
      <c r="G17" s="997">
        <v>101877</v>
      </c>
      <c r="H17" s="997">
        <v>49683</v>
      </c>
      <c r="I17" s="994"/>
      <c r="J17" s="994"/>
      <c r="K17" s="995"/>
      <c r="L17" s="995"/>
      <c r="M17" s="994"/>
      <c r="N17" s="996"/>
      <c r="O17" s="996"/>
      <c r="P17" s="997"/>
      <c r="Q17" s="996" t="s">
        <v>43</v>
      </c>
      <c r="R17" s="996" t="s">
        <v>44</v>
      </c>
      <c r="S17" s="1005">
        <f t="shared" si="0"/>
        <v>151560</v>
      </c>
      <c r="T17" s="1008"/>
      <c r="U17" s="1008"/>
      <c r="V17" s="1008"/>
      <c r="W17" s="1008"/>
      <c r="X17" s="1008"/>
      <c r="Y17" s="1008"/>
      <c r="Z17" s="1008"/>
      <c r="AA17" s="1008"/>
      <c r="AB17" s="1008"/>
      <c r="AC17" s="1008"/>
      <c r="AD17" s="1008"/>
      <c r="AE17" s="1008"/>
      <c r="AF17" s="983" t="s">
        <v>1326</v>
      </c>
      <c r="AG17" s="1002"/>
      <c r="AH17" s="1002"/>
    </row>
    <row r="18" spans="1:34" s="1006" customFormat="1" ht="135">
      <c r="A18" s="963">
        <v>13</v>
      </c>
      <c r="B18" s="982" t="s">
        <v>1323</v>
      </c>
      <c r="C18" s="983" t="s">
        <v>1324</v>
      </c>
      <c r="D18" s="1010" t="s">
        <v>1338</v>
      </c>
      <c r="E18" s="967" t="s">
        <v>1315</v>
      </c>
      <c r="F18" s="993" t="s">
        <v>1316</v>
      </c>
      <c r="G18" s="997">
        <v>132630.5</v>
      </c>
      <c r="H18" s="997">
        <v>51301.599999999999</v>
      </c>
      <c r="I18" s="994"/>
      <c r="J18" s="994"/>
      <c r="K18" s="995"/>
      <c r="L18" s="995"/>
      <c r="M18" s="994"/>
      <c r="N18" s="996"/>
      <c r="O18" s="996"/>
      <c r="P18" s="997"/>
      <c r="Q18" s="996" t="s">
        <v>43</v>
      </c>
      <c r="R18" s="996" t="s">
        <v>44</v>
      </c>
      <c r="S18" s="1005">
        <f t="shared" si="0"/>
        <v>183932.1</v>
      </c>
      <c r="T18" s="1008"/>
      <c r="U18" s="1008"/>
      <c r="V18" s="1008"/>
      <c r="W18" s="1008"/>
      <c r="X18" s="1008"/>
      <c r="Y18" s="1008"/>
      <c r="Z18" s="1008"/>
      <c r="AA18" s="1008"/>
      <c r="AB18" s="1008"/>
      <c r="AC18" s="1008"/>
      <c r="AD18" s="1008"/>
      <c r="AE18" s="1008"/>
      <c r="AF18" s="983" t="s">
        <v>1326</v>
      </c>
      <c r="AG18" s="1002"/>
      <c r="AH18" s="1009" t="s">
        <v>1339</v>
      </c>
    </row>
    <row r="19" spans="1:34" s="1006" customFormat="1" ht="135">
      <c r="A19" s="963">
        <v>14</v>
      </c>
      <c r="B19" s="982" t="s">
        <v>1323</v>
      </c>
      <c r="C19" s="983" t="s">
        <v>1324</v>
      </c>
      <c r="D19" s="1010" t="s">
        <v>1340</v>
      </c>
      <c r="E19" s="967" t="s">
        <v>1315</v>
      </c>
      <c r="F19" s="993" t="s">
        <v>1316</v>
      </c>
      <c r="G19" s="997">
        <v>105672.2</v>
      </c>
      <c r="H19" s="994">
        <v>49882.8</v>
      </c>
      <c r="I19" s="994"/>
      <c r="J19" s="994"/>
      <c r="K19" s="995"/>
      <c r="L19" s="995"/>
      <c r="M19" s="994"/>
      <c r="N19" s="996"/>
      <c r="O19" s="996"/>
      <c r="P19" s="997"/>
      <c r="Q19" s="996" t="s">
        <v>43</v>
      </c>
      <c r="R19" s="996" t="s">
        <v>44</v>
      </c>
      <c r="S19" s="1005">
        <f t="shared" si="0"/>
        <v>155555</v>
      </c>
      <c r="T19" s="1008"/>
      <c r="U19" s="1008"/>
      <c r="V19" s="1008"/>
      <c r="W19" s="1008"/>
      <c r="X19" s="1008"/>
      <c r="Y19" s="1008"/>
      <c r="Z19" s="1008"/>
      <c r="AA19" s="1008"/>
      <c r="AB19" s="1008"/>
      <c r="AC19" s="1008"/>
      <c r="AD19" s="1008"/>
      <c r="AE19" s="1008"/>
      <c r="AF19" s="983" t="s">
        <v>1326</v>
      </c>
      <c r="AG19" s="1002"/>
      <c r="AH19" s="1002"/>
    </row>
    <row r="20" spans="1:34" s="1006" customFormat="1" ht="135">
      <c r="A20" s="963">
        <v>15</v>
      </c>
      <c r="B20" s="982" t="s">
        <v>1323</v>
      </c>
      <c r="C20" s="983" t="s">
        <v>1324</v>
      </c>
      <c r="D20" s="1011" t="s">
        <v>1341</v>
      </c>
      <c r="E20" s="967" t="s">
        <v>1315</v>
      </c>
      <c r="F20" s="993" t="s">
        <v>1316</v>
      </c>
      <c r="G20" s="997">
        <v>56695</v>
      </c>
      <c r="H20" s="997">
        <v>47305</v>
      </c>
      <c r="I20" s="994"/>
      <c r="J20" s="994"/>
      <c r="K20" s="995"/>
      <c r="L20" s="995"/>
      <c r="M20" s="994"/>
      <c r="N20" s="996"/>
      <c r="O20" s="996"/>
      <c r="P20" s="997"/>
      <c r="Q20" s="996" t="s">
        <v>43</v>
      </c>
      <c r="R20" s="996" t="s">
        <v>44</v>
      </c>
      <c r="S20" s="1005">
        <f t="shared" si="0"/>
        <v>104000</v>
      </c>
      <c r="T20" s="1008"/>
      <c r="U20" s="1008"/>
      <c r="V20" s="1008"/>
      <c r="W20" s="1008"/>
      <c r="X20" s="1008"/>
      <c r="Y20" s="1008"/>
      <c r="Z20" s="1008"/>
      <c r="AA20" s="1008"/>
      <c r="AB20" s="1008"/>
      <c r="AC20" s="1008"/>
      <c r="AD20" s="1008"/>
      <c r="AE20" s="1008"/>
      <c r="AF20" s="983" t="s">
        <v>1326</v>
      </c>
      <c r="AG20" s="1002"/>
      <c r="AH20" s="1009" t="s">
        <v>1342</v>
      </c>
    </row>
    <row r="21" spans="1:34" s="1006" customFormat="1" ht="135">
      <c r="A21" s="963">
        <v>16</v>
      </c>
      <c r="B21" s="982" t="s">
        <v>1323</v>
      </c>
      <c r="C21" s="983" t="s">
        <v>1324</v>
      </c>
      <c r="D21" s="3" t="s">
        <v>1343</v>
      </c>
      <c r="E21" s="967" t="s">
        <v>1315</v>
      </c>
      <c r="F21" s="993" t="s">
        <v>1316</v>
      </c>
      <c r="G21" s="997">
        <v>129300.4</v>
      </c>
      <c r="H21" s="997">
        <v>51126.3</v>
      </c>
      <c r="I21" s="994"/>
      <c r="J21" s="994"/>
      <c r="K21" s="995"/>
      <c r="L21" s="995"/>
      <c r="M21" s="994"/>
      <c r="N21" s="996"/>
      <c r="O21" s="996"/>
      <c r="P21" s="997"/>
      <c r="Q21" s="996" t="s">
        <v>43</v>
      </c>
      <c r="R21" s="996" t="s">
        <v>44</v>
      </c>
      <c r="S21" s="1005">
        <f t="shared" si="0"/>
        <v>180426.7</v>
      </c>
      <c r="T21" s="1008"/>
      <c r="U21" s="1008"/>
      <c r="V21" s="1008"/>
      <c r="W21" s="1008"/>
      <c r="X21" s="1008"/>
      <c r="Y21" s="1008"/>
      <c r="Z21" s="1008"/>
      <c r="AA21" s="1008"/>
      <c r="AB21" s="1008"/>
      <c r="AC21" s="1008"/>
      <c r="AD21" s="1008"/>
      <c r="AE21" s="1008"/>
      <c r="AF21" s="983" t="s">
        <v>1326</v>
      </c>
      <c r="AG21" s="1002"/>
      <c r="AH21" s="1012" t="s">
        <v>1344</v>
      </c>
    </row>
    <row r="22" spans="1:34" s="1006" customFormat="1" ht="135">
      <c r="A22" s="963">
        <v>17</v>
      </c>
      <c r="B22" s="982" t="s">
        <v>1323</v>
      </c>
      <c r="C22" s="983" t="s">
        <v>1324</v>
      </c>
      <c r="D22" s="1013" t="s">
        <v>1345</v>
      </c>
      <c r="E22" s="967" t="s">
        <v>1315</v>
      </c>
      <c r="F22" s="993" t="s">
        <v>1316</v>
      </c>
      <c r="G22" s="997">
        <v>101003.7</v>
      </c>
      <c r="H22" s="997">
        <v>49637</v>
      </c>
      <c r="I22" s="994"/>
      <c r="J22" s="994"/>
      <c r="K22" s="995"/>
      <c r="L22" s="995"/>
      <c r="M22" s="994"/>
      <c r="N22" s="996"/>
      <c r="O22" s="996"/>
      <c r="P22" s="997"/>
      <c r="Q22" s="996" t="s">
        <v>43</v>
      </c>
      <c r="R22" s="996" t="s">
        <v>44</v>
      </c>
      <c r="S22" s="1005">
        <f t="shared" si="0"/>
        <v>150640.70000000001</v>
      </c>
      <c r="T22" s="1008"/>
      <c r="U22" s="1008"/>
      <c r="V22" s="1008"/>
      <c r="W22" s="1008"/>
      <c r="X22" s="1008"/>
      <c r="Y22" s="1008"/>
      <c r="Z22" s="1008"/>
      <c r="AA22" s="1008"/>
      <c r="AB22" s="1008"/>
      <c r="AC22" s="1008"/>
      <c r="AD22" s="1008"/>
      <c r="AE22" s="1008"/>
      <c r="AF22" s="983" t="s">
        <v>1326</v>
      </c>
      <c r="AG22" s="1002"/>
      <c r="AH22" s="1002"/>
    </row>
    <row r="23" spans="1:34" s="1006" customFormat="1" ht="135">
      <c r="A23" s="963">
        <v>18</v>
      </c>
      <c r="B23" s="982" t="s">
        <v>1323</v>
      </c>
      <c r="C23" s="983" t="s">
        <v>1324</v>
      </c>
      <c r="D23" s="1013" t="s">
        <v>1346</v>
      </c>
      <c r="E23" s="967" t="s">
        <v>1315</v>
      </c>
      <c r="F23" s="993" t="s">
        <v>1316</v>
      </c>
      <c r="G23" s="997">
        <v>70237.3</v>
      </c>
      <c r="H23" s="994">
        <v>3696.7000000000003</v>
      </c>
      <c r="I23" s="994"/>
      <c r="J23" s="994"/>
      <c r="K23" s="995"/>
      <c r="L23" s="995"/>
      <c r="M23" s="994"/>
      <c r="N23" s="996"/>
      <c r="O23" s="996"/>
      <c r="P23" s="997"/>
      <c r="Q23" s="996" t="s">
        <v>43</v>
      </c>
      <c r="R23" s="996" t="s">
        <v>44</v>
      </c>
      <c r="S23" s="1005">
        <f t="shared" si="0"/>
        <v>73934</v>
      </c>
      <c r="T23" s="1008"/>
      <c r="U23" s="1008"/>
      <c r="V23" s="1008"/>
      <c r="W23" s="1008"/>
      <c r="X23" s="1008"/>
      <c r="Y23" s="1008"/>
      <c r="Z23" s="1008"/>
      <c r="AA23" s="1008"/>
      <c r="AB23" s="1008"/>
      <c r="AC23" s="1008"/>
      <c r="AD23" s="1008"/>
      <c r="AE23" s="1008"/>
      <c r="AF23" s="983" t="s">
        <v>1326</v>
      </c>
      <c r="AG23" s="1002"/>
      <c r="AH23" s="1002"/>
    </row>
    <row r="24" spans="1:34" s="1006" customFormat="1" ht="135">
      <c r="A24" s="963">
        <v>19</v>
      </c>
      <c r="B24" s="982" t="s">
        <v>1323</v>
      </c>
      <c r="C24" s="983" t="s">
        <v>1324</v>
      </c>
      <c r="D24" s="1013" t="s">
        <v>1347</v>
      </c>
      <c r="E24" s="967" t="s">
        <v>1315</v>
      </c>
      <c r="F24" s="993" t="s">
        <v>1316</v>
      </c>
      <c r="G24" s="997">
        <v>96034.5</v>
      </c>
      <c r="H24" s="997">
        <v>49375.5</v>
      </c>
      <c r="I24" s="994"/>
      <c r="J24" s="994"/>
      <c r="K24" s="995"/>
      <c r="L24" s="995"/>
      <c r="M24" s="994"/>
      <c r="N24" s="996"/>
      <c r="O24" s="996"/>
      <c r="P24" s="997"/>
      <c r="Q24" s="996" t="s">
        <v>43</v>
      </c>
      <c r="R24" s="996" t="s">
        <v>44</v>
      </c>
      <c r="S24" s="1005">
        <f t="shared" si="0"/>
        <v>145410</v>
      </c>
      <c r="T24" s="1008"/>
      <c r="U24" s="1008"/>
      <c r="V24" s="1008"/>
      <c r="W24" s="1008"/>
      <c r="X24" s="1008"/>
      <c r="Y24" s="1008"/>
      <c r="Z24" s="1008"/>
      <c r="AA24" s="1008"/>
      <c r="AB24" s="1008"/>
      <c r="AC24" s="1008"/>
      <c r="AD24" s="1008"/>
      <c r="AE24" s="1008"/>
      <c r="AF24" s="983" t="s">
        <v>1326</v>
      </c>
      <c r="AG24" s="1002"/>
      <c r="AH24" s="1009" t="s">
        <v>1339</v>
      </c>
    </row>
    <row r="25" spans="1:34" s="1006" customFormat="1" ht="135">
      <c r="A25" s="963">
        <v>20</v>
      </c>
      <c r="B25" s="982" t="s">
        <v>1323</v>
      </c>
      <c r="C25" s="983" t="s">
        <v>1324</v>
      </c>
      <c r="D25" s="1013" t="s">
        <v>1348</v>
      </c>
      <c r="E25" s="967" t="s">
        <v>1315</v>
      </c>
      <c r="F25" s="993" t="s">
        <v>1316</v>
      </c>
      <c r="G25" s="997">
        <v>94022.399999999994</v>
      </c>
      <c r="H25" s="997">
        <v>49269.599999999999</v>
      </c>
      <c r="I25" s="994"/>
      <c r="J25" s="994"/>
      <c r="K25" s="995"/>
      <c r="L25" s="995"/>
      <c r="M25" s="994"/>
      <c r="N25" s="996"/>
      <c r="O25" s="996"/>
      <c r="P25" s="997"/>
      <c r="Q25" s="996" t="s">
        <v>43</v>
      </c>
      <c r="R25" s="996" t="s">
        <v>44</v>
      </c>
      <c r="S25" s="1005">
        <f t="shared" si="0"/>
        <v>143292</v>
      </c>
      <c r="T25" s="1008"/>
      <c r="U25" s="1008"/>
      <c r="V25" s="1008"/>
      <c r="W25" s="1008"/>
      <c r="X25" s="1008"/>
      <c r="Y25" s="1008"/>
      <c r="Z25" s="1008"/>
      <c r="AA25" s="1008"/>
      <c r="AB25" s="1008"/>
      <c r="AC25" s="1008"/>
      <c r="AD25" s="1008"/>
      <c r="AE25" s="1008"/>
      <c r="AF25" s="983" t="s">
        <v>1326</v>
      </c>
      <c r="AG25" s="1002"/>
      <c r="AH25" s="1009" t="s">
        <v>1349</v>
      </c>
    </row>
    <row r="26" spans="1:34" s="1006" customFormat="1" ht="135">
      <c r="A26" s="963">
        <v>21</v>
      </c>
      <c r="B26" s="982" t="s">
        <v>1323</v>
      </c>
      <c r="C26" s="983" t="s">
        <v>1324</v>
      </c>
      <c r="D26" s="1013" t="s">
        <v>1350</v>
      </c>
      <c r="E26" s="967" t="s">
        <v>1315</v>
      </c>
      <c r="F26" s="993" t="s">
        <v>1316</v>
      </c>
      <c r="G26" s="997">
        <v>59257.2</v>
      </c>
      <c r="H26" s="997">
        <v>3118.8</v>
      </c>
      <c r="I26" s="994"/>
      <c r="J26" s="994"/>
      <c r="K26" s="995"/>
      <c r="L26" s="995"/>
      <c r="M26" s="994"/>
      <c r="N26" s="996"/>
      <c r="O26" s="996"/>
      <c r="P26" s="997"/>
      <c r="Q26" s="996" t="s">
        <v>43</v>
      </c>
      <c r="R26" s="996" t="s">
        <v>44</v>
      </c>
      <c r="S26" s="1005">
        <f t="shared" si="0"/>
        <v>62376</v>
      </c>
      <c r="T26" s="1008"/>
      <c r="U26" s="1008"/>
      <c r="V26" s="1008"/>
      <c r="W26" s="1008"/>
      <c r="X26" s="1008"/>
      <c r="Y26" s="1008"/>
      <c r="Z26" s="1008"/>
      <c r="AA26" s="1008"/>
      <c r="AB26" s="1008"/>
      <c r="AC26" s="1008"/>
      <c r="AD26" s="1008"/>
      <c r="AE26" s="1008"/>
      <c r="AF26" s="983" t="s">
        <v>1326</v>
      </c>
      <c r="AG26" s="1002"/>
      <c r="AH26" s="1002"/>
    </row>
    <row r="27" spans="1:34" s="1006" customFormat="1" ht="135">
      <c r="A27" s="963">
        <v>22</v>
      </c>
      <c r="B27" s="982" t="s">
        <v>1323</v>
      </c>
      <c r="C27" s="983" t="s">
        <v>1324</v>
      </c>
      <c r="D27" s="1013" t="s">
        <v>1351</v>
      </c>
      <c r="E27" s="967" t="s">
        <v>1315</v>
      </c>
      <c r="F27" s="993" t="s">
        <v>1316</v>
      </c>
      <c r="G27" s="997">
        <v>67272.5</v>
      </c>
      <c r="H27" s="997">
        <v>47861.7</v>
      </c>
      <c r="I27" s="994"/>
      <c r="J27" s="994"/>
      <c r="K27" s="995"/>
      <c r="L27" s="995"/>
      <c r="M27" s="994"/>
      <c r="N27" s="996"/>
      <c r="O27" s="996"/>
      <c r="P27" s="997"/>
      <c r="Q27" s="996" t="s">
        <v>43</v>
      </c>
      <c r="R27" s="996" t="s">
        <v>44</v>
      </c>
      <c r="S27" s="1005">
        <f t="shared" si="0"/>
        <v>115134.2</v>
      </c>
      <c r="T27" s="1008"/>
      <c r="U27" s="1008"/>
      <c r="V27" s="1008"/>
      <c r="W27" s="1008"/>
      <c r="X27" s="1008"/>
      <c r="Y27" s="1008"/>
      <c r="Z27" s="1008"/>
      <c r="AA27" s="1008"/>
      <c r="AB27" s="1008"/>
      <c r="AC27" s="1008"/>
      <c r="AD27" s="1008"/>
      <c r="AE27" s="1008"/>
      <c r="AF27" s="983" t="s">
        <v>1326</v>
      </c>
      <c r="AG27" s="1002"/>
      <c r="AH27" s="1002"/>
    </row>
    <row r="28" spans="1:34" s="1006" customFormat="1" ht="135">
      <c r="A28" s="963">
        <v>23</v>
      </c>
      <c r="B28" s="982" t="s">
        <v>1323</v>
      </c>
      <c r="C28" s="983" t="s">
        <v>1324</v>
      </c>
      <c r="D28" s="1013" t="s">
        <v>1352</v>
      </c>
      <c r="E28" s="967" t="s">
        <v>1315</v>
      </c>
      <c r="F28" s="993" t="s">
        <v>1316</v>
      </c>
      <c r="G28" s="997">
        <v>56510.7</v>
      </c>
      <c r="H28" s="997">
        <v>47295.3</v>
      </c>
      <c r="I28" s="994"/>
      <c r="J28" s="994"/>
      <c r="K28" s="995"/>
      <c r="L28" s="995"/>
      <c r="M28" s="994"/>
      <c r="N28" s="996"/>
      <c r="O28" s="996"/>
      <c r="P28" s="997"/>
      <c r="Q28" s="996" t="s">
        <v>43</v>
      </c>
      <c r="R28" s="996" t="s">
        <v>44</v>
      </c>
      <c r="S28" s="1005">
        <f t="shared" si="0"/>
        <v>103806</v>
      </c>
      <c r="T28" s="1008"/>
      <c r="U28" s="1008"/>
      <c r="V28" s="1008"/>
      <c r="W28" s="1008"/>
      <c r="X28" s="1008"/>
      <c r="Y28" s="1008"/>
      <c r="Z28" s="1008"/>
      <c r="AA28" s="1008"/>
      <c r="AB28" s="1008"/>
      <c r="AC28" s="1008"/>
      <c r="AD28" s="1008"/>
      <c r="AE28" s="1008"/>
      <c r="AF28" s="983" t="s">
        <v>1326</v>
      </c>
      <c r="AG28" s="1002"/>
      <c r="AH28" s="1009" t="s">
        <v>1353</v>
      </c>
    </row>
    <row r="29" spans="1:34" s="1006" customFormat="1" ht="135">
      <c r="A29" s="963">
        <v>24</v>
      </c>
      <c r="B29" s="982" t="s">
        <v>1323</v>
      </c>
      <c r="C29" s="983" t="s">
        <v>1324</v>
      </c>
      <c r="D29" s="1013" t="s">
        <v>1354</v>
      </c>
      <c r="E29" s="967" t="s">
        <v>1315</v>
      </c>
      <c r="F29" s="993" t="s">
        <v>1316</v>
      </c>
      <c r="G29" s="997">
        <v>58796.45</v>
      </c>
      <c r="H29" s="994">
        <v>3094.55</v>
      </c>
      <c r="I29" s="994"/>
      <c r="J29" s="994"/>
      <c r="K29" s="995"/>
      <c r="L29" s="995"/>
      <c r="M29" s="994"/>
      <c r="N29" s="996"/>
      <c r="O29" s="996"/>
      <c r="P29" s="997"/>
      <c r="Q29" s="996" t="s">
        <v>43</v>
      </c>
      <c r="R29" s="996" t="s">
        <v>44</v>
      </c>
      <c r="S29" s="1005">
        <f t="shared" si="0"/>
        <v>61891</v>
      </c>
      <c r="T29" s="1008"/>
      <c r="U29" s="1008"/>
      <c r="V29" s="1008"/>
      <c r="W29" s="1008"/>
      <c r="X29" s="1008"/>
      <c r="Y29" s="1008"/>
      <c r="Z29" s="1008"/>
      <c r="AA29" s="1008"/>
      <c r="AB29" s="1008"/>
      <c r="AC29" s="1008"/>
      <c r="AD29" s="1008"/>
      <c r="AE29" s="1008"/>
      <c r="AF29" s="983" t="s">
        <v>1326</v>
      </c>
      <c r="AG29" s="1002"/>
      <c r="AH29" s="1002"/>
    </row>
    <row r="30" spans="1:34" s="1006" customFormat="1" ht="135">
      <c r="A30" s="963">
        <v>25</v>
      </c>
      <c r="B30" s="982" t="s">
        <v>1323</v>
      </c>
      <c r="C30" s="983" t="s">
        <v>1324</v>
      </c>
      <c r="D30" s="1013" t="s">
        <v>1355</v>
      </c>
      <c r="E30" s="967" t="s">
        <v>1315</v>
      </c>
      <c r="F30" s="993" t="s">
        <v>1316</v>
      </c>
      <c r="G30" s="997">
        <v>107547.5</v>
      </c>
      <c r="H30" s="997">
        <v>49981.5</v>
      </c>
      <c r="I30" s="994"/>
      <c r="J30" s="994"/>
      <c r="K30" s="995"/>
      <c r="L30" s="995"/>
      <c r="M30" s="994"/>
      <c r="N30" s="996"/>
      <c r="O30" s="996"/>
      <c r="P30" s="997"/>
      <c r="Q30" s="996" t="s">
        <v>43</v>
      </c>
      <c r="R30" s="996" t="s">
        <v>44</v>
      </c>
      <c r="S30" s="1005">
        <f t="shared" si="0"/>
        <v>157529</v>
      </c>
      <c r="T30" s="1008"/>
      <c r="U30" s="1008"/>
      <c r="V30" s="1008"/>
      <c r="W30" s="1008"/>
      <c r="X30" s="1008"/>
      <c r="Y30" s="1008"/>
      <c r="Z30" s="1008"/>
      <c r="AA30" s="1008"/>
      <c r="AB30" s="1008"/>
      <c r="AC30" s="1008"/>
      <c r="AD30" s="1008"/>
      <c r="AE30" s="1008"/>
      <c r="AF30" s="983" t="s">
        <v>1326</v>
      </c>
      <c r="AG30" s="1002"/>
      <c r="AH30" s="1002"/>
    </row>
    <row r="31" spans="1:34" s="1006" customFormat="1" ht="135">
      <c r="A31" s="963">
        <v>26</v>
      </c>
      <c r="B31" s="982" t="s">
        <v>1323</v>
      </c>
      <c r="C31" s="983" t="s">
        <v>1324</v>
      </c>
      <c r="D31" s="3" t="s">
        <v>1356</v>
      </c>
      <c r="E31" s="967" t="s">
        <v>1315</v>
      </c>
      <c r="F31" s="993" t="s">
        <v>1316</v>
      </c>
      <c r="G31" s="1014">
        <v>376718</v>
      </c>
      <c r="H31" s="997">
        <v>19827</v>
      </c>
      <c r="I31" s="1015"/>
      <c r="J31" s="994"/>
      <c r="K31" s="995"/>
      <c r="L31" s="995"/>
      <c r="M31" s="994"/>
      <c r="N31" s="996"/>
      <c r="O31" s="996"/>
      <c r="P31" s="997"/>
      <c r="Q31" s="996" t="s">
        <v>43</v>
      </c>
      <c r="R31" s="996" t="s">
        <v>44</v>
      </c>
      <c r="S31" s="1005">
        <f t="shared" si="0"/>
        <v>396545</v>
      </c>
      <c r="T31" s="1008"/>
      <c r="U31" s="1008"/>
      <c r="V31" s="1008"/>
      <c r="W31" s="1008"/>
      <c r="X31" s="1008"/>
      <c r="Y31" s="1008"/>
      <c r="Z31" s="1008"/>
      <c r="AA31" s="1008"/>
      <c r="AB31" s="1008"/>
      <c r="AC31" s="1008"/>
      <c r="AD31" s="1008"/>
      <c r="AE31" s="1008"/>
      <c r="AF31" s="983" t="s">
        <v>1326</v>
      </c>
      <c r="AG31" s="1002"/>
      <c r="AH31" s="1002"/>
    </row>
    <row r="32" spans="1:34" s="1006" customFormat="1" ht="135">
      <c r="A32" s="963">
        <v>27</v>
      </c>
      <c r="B32" s="982" t="s">
        <v>1323</v>
      </c>
      <c r="C32" s="983" t="s">
        <v>1324</v>
      </c>
      <c r="D32" s="1016" t="s">
        <v>1357</v>
      </c>
      <c r="E32" s="967" t="s">
        <v>1315</v>
      </c>
      <c r="F32" s="993" t="s">
        <v>1316</v>
      </c>
      <c r="G32" s="1014">
        <v>78897.600000000006</v>
      </c>
      <c r="H32" s="997">
        <v>30682.400000000001</v>
      </c>
      <c r="I32" s="1015"/>
      <c r="J32" s="994"/>
      <c r="K32" s="995"/>
      <c r="L32" s="995"/>
      <c r="M32" s="994"/>
      <c r="N32" s="996"/>
      <c r="O32" s="996"/>
      <c r="P32" s="997"/>
      <c r="Q32" s="1017"/>
      <c r="R32" s="1017"/>
      <c r="S32" s="1005"/>
      <c r="T32" s="996" t="s">
        <v>37</v>
      </c>
      <c r="U32" s="996" t="s">
        <v>44</v>
      </c>
      <c r="V32" s="1008">
        <f>G32+H32</f>
        <v>109580</v>
      </c>
      <c r="W32" s="1008"/>
      <c r="X32" s="1008"/>
      <c r="Y32" s="1008"/>
      <c r="Z32" s="1008"/>
      <c r="AA32" s="1008"/>
      <c r="AB32" s="1008"/>
      <c r="AC32" s="1008"/>
      <c r="AD32" s="1008"/>
      <c r="AE32" s="1008"/>
      <c r="AF32" s="983" t="s">
        <v>1326</v>
      </c>
      <c r="AG32" s="1002"/>
      <c r="AH32" s="1002"/>
    </row>
    <row r="33" spans="1:34" s="1006" customFormat="1" ht="135">
      <c r="A33" s="963">
        <v>28</v>
      </c>
      <c r="B33" s="982" t="s">
        <v>1323</v>
      </c>
      <c r="C33" s="983" t="s">
        <v>1324</v>
      </c>
      <c r="D33" s="1018" t="s">
        <v>1358</v>
      </c>
      <c r="E33" s="967" t="s">
        <v>1315</v>
      </c>
      <c r="F33" s="993" t="s">
        <v>1316</v>
      </c>
      <c r="G33" s="1014">
        <v>48751.51</v>
      </c>
      <c r="H33" s="997">
        <v>39887.599999999999</v>
      </c>
      <c r="I33" s="1015"/>
      <c r="J33" s="994"/>
      <c r="K33" s="995"/>
      <c r="L33" s="995"/>
      <c r="M33" s="994"/>
      <c r="N33" s="996"/>
      <c r="O33" s="996"/>
      <c r="P33" s="997"/>
      <c r="Q33" s="1017"/>
      <c r="R33" s="1017"/>
      <c r="S33" s="1005"/>
      <c r="T33" s="996" t="s">
        <v>37</v>
      </c>
      <c r="U33" s="996" t="s">
        <v>44</v>
      </c>
      <c r="V33" s="1008">
        <f t="shared" ref="V33:V51" si="1">G33+H33</f>
        <v>88639.11</v>
      </c>
      <c r="W33" s="1008"/>
      <c r="X33" s="1008"/>
      <c r="Y33" s="1008"/>
      <c r="Z33" s="1008"/>
      <c r="AA33" s="1008"/>
      <c r="AB33" s="1008"/>
      <c r="AC33" s="1008"/>
      <c r="AD33" s="1008"/>
      <c r="AE33" s="1008"/>
      <c r="AF33" s="983" t="s">
        <v>1326</v>
      </c>
      <c r="AG33" s="1002"/>
      <c r="AH33" s="1002"/>
    </row>
    <row r="34" spans="1:34" s="1006" customFormat="1" ht="135">
      <c r="A34" s="963">
        <v>29</v>
      </c>
      <c r="B34" s="982" t="s">
        <v>1323</v>
      </c>
      <c r="C34" s="983" t="s">
        <v>1324</v>
      </c>
      <c r="D34" s="1016" t="s">
        <v>1359</v>
      </c>
      <c r="E34" s="967" t="s">
        <v>1315</v>
      </c>
      <c r="F34" s="993" t="s">
        <v>1316</v>
      </c>
      <c r="G34" s="1014">
        <v>120170.16</v>
      </c>
      <c r="H34" s="997">
        <v>46732.84</v>
      </c>
      <c r="I34" s="1015"/>
      <c r="J34" s="994"/>
      <c r="K34" s="995"/>
      <c r="L34" s="995"/>
      <c r="M34" s="994"/>
      <c r="N34" s="996"/>
      <c r="O34" s="996"/>
      <c r="P34" s="997"/>
      <c r="Q34" s="1017"/>
      <c r="R34" s="1017"/>
      <c r="S34" s="1005"/>
      <c r="T34" s="996" t="s">
        <v>37</v>
      </c>
      <c r="U34" s="996" t="s">
        <v>44</v>
      </c>
      <c r="V34" s="1008">
        <f t="shared" si="1"/>
        <v>166903</v>
      </c>
      <c r="W34" s="1008"/>
      <c r="X34" s="1008"/>
      <c r="Y34" s="1008"/>
      <c r="Z34" s="1008"/>
      <c r="AA34" s="1008"/>
      <c r="AB34" s="1008"/>
      <c r="AC34" s="1008"/>
      <c r="AD34" s="1008"/>
      <c r="AE34" s="1008"/>
      <c r="AF34" s="983" t="s">
        <v>1326</v>
      </c>
      <c r="AG34" s="1002"/>
      <c r="AH34" s="1002"/>
    </row>
    <row r="35" spans="1:34" s="1006" customFormat="1" ht="135">
      <c r="A35" s="963">
        <v>30</v>
      </c>
      <c r="B35" s="982" t="s">
        <v>1323</v>
      </c>
      <c r="C35" s="983" t="s">
        <v>1324</v>
      </c>
      <c r="D35" s="1016" t="s">
        <v>1360</v>
      </c>
      <c r="E35" s="967" t="s">
        <v>1315</v>
      </c>
      <c r="F35" s="993" t="s">
        <v>1316</v>
      </c>
      <c r="G35" s="1014">
        <v>78695.98</v>
      </c>
      <c r="H35" s="997">
        <v>40540.35</v>
      </c>
      <c r="I35" s="1015"/>
      <c r="J35" s="994"/>
      <c r="K35" s="995"/>
      <c r="L35" s="995"/>
      <c r="M35" s="994"/>
      <c r="N35" s="996"/>
      <c r="O35" s="996"/>
      <c r="P35" s="997"/>
      <c r="Q35" s="1017"/>
      <c r="R35" s="1017"/>
      <c r="S35" s="1005"/>
      <c r="T35" s="996" t="s">
        <v>37</v>
      </c>
      <c r="U35" s="996" t="s">
        <v>44</v>
      </c>
      <c r="V35" s="1008">
        <f t="shared" si="1"/>
        <v>119236.32999999999</v>
      </c>
      <c r="W35" s="1008"/>
      <c r="X35" s="1008"/>
      <c r="Y35" s="1008"/>
      <c r="Z35" s="1008"/>
      <c r="AA35" s="1008"/>
      <c r="AB35" s="1008"/>
      <c r="AC35" s="1008"/>
      <c r="AD35" s="1008"/>
      <c r="AE35" s="1008"/>
      <c r="AF35" s="983" t="s">
        <v>1326</v>
      </c>
      <c r="AG35" s="1002"/>
      <c r="AH35" s="1002"/>
    </row>
    <row r="36" spans="1:34" s="1006" customFormat="1" ht="135">
      <c r="A36" s="963">
        <v>31</v>
      </c>
      <c r="B36" s="982" t="s">
        <v>1323</v>
      </c>
      <c r="C36" s="983" t="s">
        <v>1324</v>
      </c>
      <c r="D36" s="1016" t="s">
        <v>1361</v>
      </c>
      <c r="E36" s="967" t="s">
        <v>1315</v>
      </c>
      <c r="F36" s="993" t="s">
        <v>1316</v>
      </c>
      <c r="G36" s="1014">
        <v>2633.26</v>
      </c>
      <c r="H36" s="997">
        <v>1356.529</v>
      </c>
      <c r="I36" s="1015"/>
      <c r="J36" s="994"/>
      <c r="K36" s="995"/>
      <c r="L36" s="995"/>
      <c r="M36" s="994"/>
      <c r="N36" s="996"/>
      <c r="O36" s="996"/>
      <c r="P36" s="997"/>
      <c r="Q36" s="1017"/>
      <c r="R36" s="1017"/>
      <c r="S36" s="1005"/>
      <c r="T36" s="996" t="s">
        <v>37</v>
      </c>
      <c r="U36" s="996" t="s">
        <v>44</v>
      </c>
      <c r="V36" s="1008">
        <f t="shared" si="1"/>
        <v>3989.7890000000002</v>
      </c>
      <c r="W36" s="1008"/>
      <c r="X36" s="1008"/>
      <c r="Y36" s="1008"/>
      <c r="Z36" s="1008"/>
      <c r="AA36" s="1008"/>
      <c r="AB36" s="1008"/>
      <c r="AC36" s="1008"/>
      <c r="AD36" s="1008"/>
      <c r="AE36" s="1008"/>
      <c r="AF36" s="983" t="s">
        <v>1326</v>
      </c>
      <c r="AG36" s="1002"/>
      <c r="AH36" s="1002"/>
    </row>
    <row r="37" spans="1:34" s="1006" customFormat="1" ht="135">
      <c r="A37" s="963">
        <v>32</v>
      </c>
      <c r="B37" s="982" t="s">
        <v>1323</v>
      </c>
      <c r="C37" s="983" t="s">
        <v>1324</v>
      </c>
      <c r="D37" s="1016" t="s">
        <v>1362</v>
      </c>
      <c r="E37" s="967" t="s">
        <v>1315</v>
      </c>
      <c r="F37" s="993" t="s">
        <v>1316</v>
      </c>
      <c r="G37" s="1014">
        <v>24083.43</v>
      </c>
      <c r="H37" s="997">
        <v>20515.52</v>
      </c>
      <c r="I37" s="1015"/>
      <c r="J37" s="994"/>
      <c r="K37" s="995"/>
      <c r="L37" s="995"/>
      <c r="M37" s="994"/>
      <c r="N37" s="996"/>
      <c r="O37" s="996"/>
      <c r="P37" s="997"/>
      <c r="Q37" s="1017"/>
      <c r="R37" s="1017"/>
      <c r="S37" s="1005"/>
      <c r="T37" s="996" t="s">
        <v>37</v>
      </c>
      <c r="U37" s="996" t="s">
        <v>44</v>
      </c>
      <c r="V37" s="1008">
        <f t="shared" si="1"/>
        <v>44598.95</v>
      </c>
      <c r="W37" s="1008"/>
      <c r="X37" s="1008"/>
      <c r="Y37" s="1008"/>
      <c r="Z37" s="1008"/>
      <c r="AA37" s="1008"/>
      <c r="AB37" s="1008"/>
      <c r="AC37" s="1008"/>
      <c r="AD37" s="1008"/>
      <c r="AE37" s="1008"/>
      <c r="AF37" s="983" t="s">
        <v>1326</v>
      </c>
      <c r="AG37" s="1002"/>
      <c r="AH37" s="1002"/>
    </row>
    <row r="38" spans="1:34" s="1006" customFormat="1" ht="135">
      <c r="A38" s="963">
        <v>33</v>
      </c>
      <c r="B38" s="982" t="s">
        <v>1323</v>
      </c>
      <c r="C38" s="983" t="s">
        <v>1324</v>
      </c>
      <c r="D38" s="1016" t="s">
        <v>1363</v>
      </c>
      <c r="E38" s="967" t="s">
        <v>1315</v>
      </c>
      <c r="F38" s="993" t="s">
        <v>1316</v>
      </c>
      <c r="G38" s="1014">
        <v>40367.71</v>
      </c>
      <c r="H38" s="997">
        <v>14183.25</v>
      </c>
      <c r="I38" s="1015"/>
      <c r="J38" s="994"/>
      <c r="K38" s="995"/>
      <c r="L38" s="995"/>
      <c r="M38" s="994"/>
      <c r="N38" s="996"/>
      <c r="O38" s="996"/>
      <c r="P38" s="997"/>
      <c r="Q38" s="1017"/>
      <c r="R38" s="1017"/>
      <c r="S38" s="1005"/>
      <c r="T38" s="996" t="s">
        <v>37</v>
      </c>
      <c r="U38" s="996" t="s">
        <v>44</v>
      </c>
      <c r="V38" s="1008">
        <f t="shared" si="1"/>
        <v>54550.96</v>
      </c>
      <c r="W38" s="1008"/>
      <c r="X38" s="1008"/>
      <c r="Y38" s="1008"/>
      <c r="Z38" s="1008"/>
      <c r="AA38" s="1008"/>
      <c r="AB38" s="1008"/>
      <c r="AC38" s="1008"/>
      <c r="AD38" s="1008"/>
      <c r="AE38" s="1008"/>
      <c r="AF38" s="983" t="s">
        <v>1326</v>
      </c>
      <c r="AG38" s="1002"/>
      <c r="AH38" s="1002"/>
    </row>
    <row r="39" spans="1:34" s="1006" customFormat="1" ht="135">
      <c r="A39" s="963">
        <v>34</v>
      </c>
      <c r="B39" s="982" t="s">
        <v>1323</v>
      </c>
      <c r="C39" s="983" t="s">
        <v>1324</v>
      </c>
      <c r="D39" s="1018" t="s">
        <v>1364</v>
      </c>
      <c r="E39" s="967" t="s">
        <v>1315</v>
      </c>
      <c r="F39" s="993" t="s">
        <v>1316</v>
      </c>
      <c r="G39" s="1014">
        <v>179255.06</v>
      </c>
      <c r="H39" s="997">
        <v>17728.52</v>
      </c>
      <c r="I39" s="1015"/>
      <c r="J39" s="994"/>
      <c r="K39" s="995"/>
      <c r="L39" s="995"/>
      <c r="M39" s="994"/>
      <c r="N39" s="996"/>
      <c r="O39" s="996"/>
      <c r="P39" s="997"/>
      <c r="Q39" s="1017"/>
      <c r="R39" s="1017"/>
      <c r="S39" s="1005"/>
      <c r="T39" s="996" t="s">
        <v>37</v>
      </c>
      <c r="U39" s="996" t="s">
        <v>44</v>
      </c>
      <c r="V39" s="1008">
        <f t="shared" si="1"/>
        <v>196983.58</v>
      </c>
      <c r="W39" s="1008"/>
      <c r="X39" s="1008"/>
      <c r="Y39" s="1008"/>
      <c r="Z39" s="1008"/>
      <c r="AA39" s="1008"/>
      <c r="AB39" s="1008"/>
      <c r="AC39" s="1008"/>
      <c r="AD39" s="1008"/>
      <c r="AE39" s="1008"/>
      <c r="AF39" s="983" t="s">
        <v>1326</v>
      </c>
      <c r="AG39" s="1002"/>
      <c r="AH39" s="1002"/>
    </row>
    <row r="40" spans="1:34" s="1006" customFormat="1" ht="123">
      <c r="A40" s="963">
        <v>35</v>
      </c>
      <c r="B40" s="966" t="s">
        <v>1323</v>
      </c>
      <c r="C40" s="1019" t="s">
        <v>1365</v>
      </c>
      <c r="D40" s="1020" t="s">
        <v>1366</v>
      </c>
      <c r="E40" s="967" t="s">
        <v>1315</v>
      </c>
      <c r="F40" s="993" t="s">
        <v>1316</v>
      </c>
      <c r="G40" s="1014">
        <v>965812</v>
      </c>
      <c r="H40" s="997">
        <v>137078</v>
      </c>
      <c r="I40" s="1015"/>
      <c r="J40" s="994"/>
      <c r="K40" s="995"/>
      <c r="L40" s="995"/>
      <c r="M40" s="994"/>
      <c r="N40" s="996"/>
      <c r="O40" s="996"/>
      <c r="P40" s="997"/>
      <c r="Q40" s="1017"/>
      <c r="R40" s="1017"/>
      <c r="S40" s="1005"/>
      <c r="T40" s="996" t="s">
        <v>37</v>
      </c>
      <c r="U40" s="996" t="s">
        <v>44</v>
      </c>
      <c r="V40" s="1008">
        <f t="shared" si="1"/>
        <v>1102890</v>
      </c>
      <c r="W40" s="1008"/>
      <c r="X40" s="1008"/>
      <c r="Y40" s="1008"/>
      <c r="Z40" s="1008"/>
      <c r="AA40" s="1008"/>
      <c r="AB40" s="1008"/>
      <c r="AC40" s="1008"/>
      <c r="AD40" s="1008"/>
      <c r="AE40" s="1008"/>
      <c r="AF40" s="983" t="s">
        <v>1326</v>
      </c>
      <c r="AG40" s="1002"/>
      <c r="AH40" s="1002"/>
    </row>
    <row r="41" spans="1:34" s="1006" customFormat="1" ht="135">
      <c r="A41" s="963">
        <v>36</v>
      </c>
      <c r="B41" s="982" t="s">
        <v>1323</v>
      </c>
      <c r="C41" s="983" t="s">
        <v>1324</v>
      </c>
      <c r="D41" s="1020" t="s">
        <v>1367</v>
      </c>
      <c r="E41" s="967" t="s">
        <v>1315</v>
      </c>
      <c r="F41" s="993" t="s">
        <v>1316</v>
      </c>
      <c r="G41" s="1014">
        <v>394511</v>
      </c>
      <c r="H41" s="997">
        <v>43835</v>
      </c>
      <c r="I41" s="1015"/>
      <c r="J41" s="994"/>
      <c r="K41" s="995"/>
      <c r="L41" s="995"/>
      <c r="M41" s="994"/>
      <c r="N41" s="996"/>
      <c r="O41" s="996"/>
      <c r="P41" s="997"/>
      <c r="Q41" s="1017"/>
      <c r="R41" s="1017"/>
      <c r="S41" s="1005"/>
      <c r="T41" s="996" t="s">
        <v>37</v>
      </c>
      <c r="U41" s="996" t="s">
        <v>44</v>
      </c>
      <c r="V41" s="1008">
        <f t="shared" si="1"/>
        <v>438346</v>
      </c>
      <c r="W41" s="1008"/>
      <c r="X41" s="1008"/>
      <c r="Y41" s="1008"/>
      <c r="Z41" s="1008"/>
      <c r="AA41" s="1008"/>
      <c r="AB41" s="1008"/>
      <c r="AC41" s="1008"/>
      <c r="AD41" s="1008"/>
      <c r="AE41" s="1008"/>
      <c r="AF41" s="983" t="s">
        <v>1326</v>
      </c>
      <c r="AG41" s="1002"/>
      <c r="AH41" s="1002"/>
    </row>
    <row r="42" spans="1:34" s="1006" customFormat="1" ht="135">
      <c r="A42" s="963">
        <v>37</v>
      </c>
      <c r="B42" s="982" t="s">
        <v>1323</v>
      </c>
      <c r="C42" s="983" t="s">
        <v>1324</v>
      </c>
      <c r="D42" s="1021" t="s">
        <v>1368</v>
      </c>
      <c r="E42" s="967" t="s">
        <v>1315</v>
      </c>
      <c r="F42" s="993" t="s">
        <v>1316</v>
      </c>
      <c r="G42" s="1014">
        <v>88571.7</v>
      </c>
      <c r="H42" s="997">
        <v>9841.3000000000011</v>
      </c>
      <c r="I42" s="1015"/>
      <c r="J42" s="994"/>
      <c r="K42" s="995"/>
      <c r="L42" s="995"/>
      <c r="M42" s="994"/>
      <c r="N42" s="996"/>
      <c r="O42" s="996"/>
      <c r="P42" s="997"/>
      <c r="Q42" s="1017"/>
      <c r="R42" s="1017"/>
      <c r="S42" s="1005"/>
      <c r="T42" s="996" t="s">
        <v>37</v>
      </c>
      <c r="U42" s="996" t="s">
        <v>44</v>
      </c>
      <c r="V42" s="1008">
        <f t="shared" si="1"/>
        <v>98413</v>
      </c>
      <c r="W42" s="1008"/>
      <c r="X42" s="1008"/>
      <c r="Y42" s="1008"/>
      <c r="Z42" s="1008"/>
      <c r="AA42" s="1008"/>
      <c r="AB42" s="1008"/>
      <c r="AC42" s="1008"/>
      <c r="AD42" s="1008"/>
      <c r="AE42" s="1008"/>
      <c r="AF42" s="983" t="s">
        <v>1326</v>
      </c>
      <c r="AG42" s="1002"/>
      <c r="AH42" s="1002"/>
    </row>
    <row r="43" spans="1:34" s="1006" customFormat="1" ht="135">
      <c r="A43" s="963">
        <v>38</v>
      </c>
      <c r="B43" s="982" t="s">
        <v>1323</v>
      </c>
      <c r="C43" s="983" t="s">
        <v>1324</v>
      </c>
      <c r="D43" s="1022" t="s">
        <v>1369</v>
      </c>
      <c r="E43" s="967" t="s">
        <v>1315</v>
      </c>
      <c r="F43" s="993" t="s">
        <v>1316</v>
      </c>
      <c r="G43" s="1014">
        <v>140213</v>
      </c>
      <c r="H43" s="997">
        <v>15579</v>
      </c>
      <c r="I43" s="1015"/>
      <c r="J43" s="994"/>
      <c r="K43" s="995"/>
      <c r="L43" s="995"/>
      <c r="M43" s="994"/>
      <c r="N43" s="996"/>
      <c r="O43" s="996"/>
      <c r="P43" s="997"/>
      <c r="Q43" s="1017"/>
      <c r="R43" s="1017"/>
      <c r="S43" s="1005"/>
      <c r="T43" s="996" t="s">
        <v>37</v>
      </c>
      <c r="U43" s="996" t="s">
        <v>44</v>
      </c>
      <c r="V43" s="1008">
        <f t="shared" si="1"/>
        <v>155792</v>
      </c>
      <c r="W43" s="1008"/>
      <c r="X43" s="1008"/>
      <c r="Y43" s="1008"/>
      <c r="Z43" s="1008"/>
      <c r="AA43" s="1008"/>
      <c r="AB43" s="1008"/>
      <c r="AC43" s="1008"/>
      <c r="AD43" s="1008"/>
      <c r="AE43" s="1008"/>
      <c r="AF43" s="983" t="s">
        <v>1326</v>
      </c>
      <c r="AG43" s="1002"/>
      <c r="AH43" s="1002"/>
    </row>
    <row r="44" spans="1:34" s="1006" customFormat="1" ht="135">
      <c r="A44" s="963">
        <v>39</v>
      </c>
      <c r="B44" s="982" t="s">
        <v>1323</v>
      </c>
      <c r="C44" s="983" t="s">
        <v>1324</v>
      </c>
      <c r="D44" s="1023" t="s">
        <v>1370</v>
      </c>
      <c r="E44" s="967" t="s">
        <v>1315</v>
      </c>
      <c r="F44" s="993" t="s">
        <v>1316</v>
      </c>
      <c r="G44" s="1014">
        <v>105900</v>
      </c>
      <c r="H44" s="997">
        <v>11757</v>
      </c>
      <c r="I44" s="1015"/>
      <c r="J44" s="994"/>
      <c r="K44" s="995"/>
      <c r="L44" s="995"/>
      <c r="M44" s="994"/>
      <c r="N44" s="996"/>
      <c r="O44" s="996"/>
      <c r="P44" s="997"/>
      <c r="Q44" s="1017"/>
      <c r="R44" s="1017"/>
      <c r="S44" s="1005"/>
      <c r="T44" s="996" t="s">
        <v>37</v>
      </c>
      <c r="U44" s="996" t="s">
        <v>44</v>
      </c>
      <c r="V44" s="1008">
        <f t="shared" si="1"/>
        <v>117657</v>
      </c>
      <c r="W44" s="1008"/>
      <c r="X44" s="1008"/>
      <c r="Y44" s="1008"/>
      <c r="Z44" s="1008"/>
      <c r="AA44" s="1008"/>
      <c r="AB44" s="1008"/>
      <c r="AC44" s="1008"/>
      <c r="AD44" s="1008"/>
      <c r="AE44" s="1008"/>
      <c r="AF44" s="983" t="s">
        <v>1326</v>
      </c>
      <c r="AG44" s="1002"/>
      <c r="AH44" s="1002"/>
    </row>
    <row r="45" spans="1:34" s="1006" customFormat="1" ht="135">
      <c r="A45" s="963">
        <v>40</v>
      </c>
      <c r="B45" s="982" t="s">
        <v>1323</v>
      </c>
      <c r="C45" s="983" t="s">
        <v>1324</v>
      </c>
      <c r="D45" s="1024" t="s">
        <v>1371</v>
      </c>
      <c r="E45" s="967" t="s">
        <v>1315</v>
      </c>
      <c r="F45" s="993" t="s">
        <v>1316</v>
      </c>
      <c r="G45" s="1014">
        <v>300008</v>
      </c>
      <c r="H45" s="997">
        <v>33334</v>
      </c>
      <c r="I45" s="1015"/>
      <c r="J45" s="994"/>
      <c r="K45" s="995"/>
      <c r="L45" s="995"/>
      <c r="M45" s="994"/>
      <c r="N45" s="996"/>
      <c r="O45" s="996"/>
      <c r="P45" s="997"/>
      <c r="Q45" s="1017"/>
      <c r="R45" s="1017"/>
      <c r="S45" s="1005"/>
      <c r="T45" s="996" t="s">
        <v>37</v>
      </c>
      <c r="U45" s="996" t="s">
        <v>44</v>
      </c>
      <c r="V45" s="1008">
        <f t="shared" si="1"/>
        <v>333342</v>
      </c>
      <c r="W45" s="1008"/>
      <c r="X45" s="1008"/>
      <c r="Y45" s="1008"/>
      <c r="Z45" s="1008"/>
      <c r="AA45" s="1008"/>
      <c r="AB45" s="1008"/>
      <c r="AC45" s="1008"/>
      <c r="AD45" s="1008"/>
      <c r="AE45" s="1008"/>
      <c r="AF45" s="983" t="s">
        <v>1326</v>
      </c>
      <c r="AG45" s="1002"/>
      <c r="AH45" s="1002"/>
    </row>
    <row r="46" spans="1:34" s="1006" customFormat="1" ht="135">
      <c r="A46" s="963">
        <v>41</v>
      </c>
      <c r="B46" s="982" t="s">
        <v>1323</v>
      </c>
      <c r="C46" s="983" t="s">
        <v>1324</v>
      </c>
      <c r="D46" s="1021" t="s">
        <v>1372</v>
      </c>
      <c r="E46" s="967" t="s">
        <v>1315</v>
      </c>
      <c r="F46" s="993" t="s">
        <v>1316</v>
      </c>
      <c r="G46" s="1014">
        <v>67795.199999999997</v>
      </c>
      <c r="H46" s="997">
        <v>7532.8</v>
      </c>
      <c r="I46" s="1015"/>
      <c r="J46" s="994"/>
      <c r="K46" s="995"/>
      <c r="L46" s="995"/>
      <c r="M46" s="994"/>
      <c r="N46" s="996"/>
      <c r="O46" s="996"/>
      <c r="P46" s="997"/>
      <c r="Q46" s="1017"/>
      <c r="R46" s="1017"/>
      <c r="S46" s="1005"/>
      <c r="T46" s="996" t="s">
        <v>37</v>
      </c>
      <c r="U46" s="996" t="s">
        <v>44</v>
      </c>
      <c r="V46" s="1008">
        <f t="shared" si="1"/>
        <v>75328</v>
      </c>
      <c r="W46" s="1008"/>
      <c r="X46" s="1008"/>
      <c r="Y46" s="1008"/>
      <c r="Z46" s="1008"/>
      <c r="AA46" s="1008"/>
      <c r="AB46" s="1008"/>
      <c r="AC46" s="1008"/>
      <c r="AD46" s="1008"/>
      <c r="AE46" s="1008"/>
      <c r="AF46" s="983" t="s">
        <v>1326</v>
      </c>
      <c r="AG46" s="1002"/>
      <c r="AH46" s="1002"/>
    </row>
    <row r="47" spans="1:34" s="1006" customFormat="1" ht="135">
      <c r="A47" s="963">
        <v>42</v>
      </c>
      <c r="B47" s="982" t="s">
        <v>1323</v>
      </c>
      <c r="C47" s="983" t="s">
        <v>1324</v>
      </c>
      <c r="D47" s="1021" t="s">
        <v>1373</v>
      </c>
      <c r="E47" s="967" t="s">
        <v>1315</v>
      </c>
      <c r="F47" s="993" t="s">
        <v>1316</v>
      </c>
      <c r="G47" s="1014">
        <v>68790</v>
      </c>
      <c r="H47" s="997">
        <v>7643</v>
      </c>
      <c r="I47" s="1015"/>
      <c r="J47" s="994"/>
      <c r="K47" s="995"/>
      <c r="L47" s="995"/>
      <c r="M47" s="994"/>
      <c r="N47" s="996"/>
      <c r="O47" s="996"/>
      <c r="P47" s="997"/>
      <c r="Q47" s="1017"/>
      <c r="R47" s="1017"/>
      <c r="S47" s="1005"/>
      <c r="T47" s="996" t="s">
        <v>37</v>
      </c>
      <c r="U47" s="996" t="s">
        <v>44</v>
      </c>
      <c r="V47" s="1008">
        <f t="shared" si="1"/>
        <v>76433</v>
      </c>
      <c r="W47" s="1008"/>
      <c r="X47" s="1008"/>
      <c r="Y47" s="1008"/>
      <c r="Z47" s="1008"/>
      <c r="AA47" s="1008"/>
      <c r="AB47" s="1008"/>
      <c r="AC47" s="1008"/>
      <c r="AD47" s="1008"/>
      <c r="AE47" s="1008"/>
      <c r="AF47" s="983" t="s">
        <v>1326</v>
      </c>
      <c r="AG47" s="1002"/>
      <c r="AH47" s="1002"/>
    </row>
    <row r="48" spans="1:34" s="1006" customFormat="1" ht="135">
      <c r="A48" s="963">
        <v>43</v>
      </c>
      <c r="B48" s="982" t="s">
        <v>1323</v>
      </c>
      <c r="C48" s="983" t="s">
        <v>1324</v>
      </c>
      <c r="D48" s="1021" t="s">
        <v>1374</v>
      </c>
      <c r="E48" s="967" t="s">
        <v>1315</v>
      </c>
      <c r="F48" s="993" t="s">
        <v>1316</v>
      </c>
      <c r="G48" s="1014">
        <v>104702</v>
      </c>
      <c r="H48" s="997">
        <v>11633</v>
      </c>
      <c r="I48" s="1015"/>
      <c r="J48" s="994"/>
      <c r="K48" s="995"/>
      <c r="L48" s="995"/>
      <c r="M48" s="994"/>
      <c r="N48" s="996"/>
      <c r="O48" s="996"/>
      <c r="P48" s="997"/>
      <c r="Q48" s="1017"/>
      <c r="R48" s="1017"/>
      <c r="S48" s="1005"/>
      <c r="T48" s="996" t="s">
        <v>37</v>
      </c>
      <c r="U48" s="996" t="s">
        <v>44</v>
      </c>
      <c r="V48" s="1008">
        <f t="shared" si="1"/>
        <v>116335</v>
      </c>
      <c r="W48" s="1008"/>
      <c r="X48" s="1008"/>
      <c r="Y48" s="1008"/>
      <c r="Z48" s="1008"/>
      <c r="AA48" s="1008"/>
      <c r="AB48" s="1008"/>
      <c r="AC48" s="1008"/>
      <c r="AD48" s="1008"/>
      <c r="AE48" s="1008"/>
      <c r="AF48" s="983" t="s">
        <v>1326</v>
      </c>
      <c r="AG48" s="1002"/>
      <c r="AH48" s="1002"/>
    </row>
    <row r="49" spans="1:34" s="1006" customFormat="1" ht="135">
      <c r="A49" s="963">
        <v>44</v>
      </c>
      <c r="B49" s="982" t="s">
        <v>1323</v>
      </c>
      <c r="C49" s="983" t="s">
        <v>1324</v>
      </c>
      <c r="D49" s="1021" t="s">
        <v>1375</v>
      </c>
      <c r="E49" s="967" t="s">
        <v>1315</v>
      </c>
      <c r="F49" s="993" t="s">
        <v>1316</v>
      </c>
      <c r="G49" s="1014">
        <v>59506</v>
      </c>
      <c r="H49" s="997">
        <v>6612</v>
      </c>
      <c r="I49" s="1015"/>
      <c r="J49" s="994"/>
      <c r="K49" s="995"/>
      <c r="L49" s="995"/>
      <c r="M49" s="994"/>
      <c r="N49" s="996"/>
      <c r="O49" s="996"/>
      <c r="P49" s="997"/>
      <c r="Q49" s="1017"/>
      <c r="R49" s="1017"/>
      <c r="S49" s="1005"/>
      <c r="T49" s="996" t="s">
        <v>37</v>
      </c>
      <c r="U49" s="996" t="s">
        <v>44</v>
      </c>
      <c r="V49" s="1008">
        <f t="shared" si="1"/>
        <v>66118</v>
      </c>
      <c r="W49" s="1008"/>
      <c r="X49" s="1008"/>
      <c r="Y49" s="1008"/>
      <c r="Z49" s="1008"/>
      <c r="AA49" s="1008"/>
      <c r="AB49" s="1008"/>
      <c r="AC49" s="1008"/>
      <c r="AD49" s="1008"/>
      <c r="AE49" s="1008"/>
      <c r="AF49" s="983" t="s">
        <v>1326</v>
      </c>
      <c r="AG49" s="1002"/>
      <c r="AH49" s="1002"/>
    </row>
    <row r="50" spans="1:34" s="1006" customFormat="1" ht="123">
      <c r="A50" s="963">
        <v>45</v>
      </c>
      <c r="B50" s="982" t="s">
        <v>45</v>
      </c>
      <c r="C50" s="983" t="s">
        <v>46</v>
      </c>
      <c r="D50" s="1025" t="s">
        <v>1376</v>
      </c>
      <c r="E50" s="967" t="s">
        <v>1315</v>
      </c>
      <c r="F50" s="993" t="s">
        <v>1316</v>
      </c>
      <c r="G50" s="1014">
        <v>220144</v>
      </c>
      <c r="H50" s="997">
        <v>18154.5</v>
      </c>
      <c r="I50" s="1015"/>
      <c r="J50" s="994"/>
      <c r="K50" s="995"/>
      <c r="L50" s="995"/>
      <c r="M50" s="994"/>
      <c r="N50" s="996"/>
      <c r="O50" s="996"/>
      <c r="P50" s="997"/>
      <c r="Q50" s="1017"/>
      <c r="R50" s="1017"/>
      <c r="S50" s="1005"/>
      <c r="T50" s="996" t="s">
        <v>37</v>
      </c>
      <c r="U50" s="996" t="s">
        <v>44</v>
      </c>
      <c r="V50" s="1008">
        <f t="shared" si="1"/>
        <v>238298.5</v>
      </c>
      <c r="W50" s="1008"/>
      <c r="X50" s="1008"/>
      <c r="Y50" s="1008"/>
      <c r="Z50" s="1008"/>
      <c r="AA50" s="1008"/>
      <c r="AB50" s="1008"/>
      <c r="AC50" s="1008"/>
      <c r="AD50" s="1008"/>
      <c r="AE50" s="1008"/>
      <c r="AF50" s="983" t="s">
        <v>1326</v>
      </c>
      <c r="AG50" s="1002"/>
      <c r="AH50" s="1002"/>
    </row>
    <row r="51" spans="1:34" s="1006" customFormat="1" ht="135">
      <c r="A51" s="963">
        <v>46</v>
      </c>
      <c r="B51" s="982" t="s">
        <v>1323</v>
      </c>
      <c r="C51" s="983" t="s">
        <v>1324</v>
      </c>
      <c r="D51" s="1026" t="s">
        <v>1377</v>
      </c>
      <c r="E51" s="967" t="s">
        <v>1315</v>
      </c>
      <c r="F51" s="993" t="s">
        <v>1316</v>
      </c>
      <c r="G51" s="1014">
        <v>63000</v>
      </c>
      <c r="H51" s="997">
        <v>7000</v>
      </c>
      <c r="I51" s="1015"/>
      <c r="J51" s="994"/>
      <c r="K51" s="995"/>
      <c r="L51" s="995"/>
      <c r="M51" s="994"/>
      <c r="N51" s="996"/>
      <c r="O51" s="996"/>
      <c r="P51" s="997"/>
      <c r="Q51" s="1017"/>
      <c r="R51" s="1017"/>
      <c r="S51" s="1005"/>
      <c r="T51" s="996" t="s">
        <v>37</v>
      </c>
      <c r="U51" s="996" t="s">
        <v>44</v>
      </c>
      <c r="V51" s="1008">
        <f t="shared" si="1"/>
        <v>70000</v>
      </c>
      <c r="W51" s="1008"/>
      <c r="X51" s="1008"/>
      <c r="Y51" s="1008"/>
      <c r="Z51" s="1008"/>
      <c r="AA51" s="1008"/>
      <c r="AB51" s="1008"/>
      <c r="AC51" s="1008"/>
      <c r="AD51" s="1008"/>
      <c r="AE51" s="1008"/>
      <c r="AF51" s="983" t="s">
        <v>1326</v>
      </c>
      <c r="AG51" s="1002"/>
      <c r="AH51" s="1002"/>
    </row>
    <row r="52" spans="1:34" s="1006" customFormat="1" ht="123">
      <c r="A52" s="963">
        <v>1</v>
      </c>
      <c r="B52" s="966" t="s">
        <v>1323</v>
      </c>
      <c r="C52" s="1019" t="s">
        <v>1365</v>
      </c>
      <c r="D52" s="4" t="s">
        <v>1366</v>
      </c>
      <c r="E52" s="966" t="s">
        <v>1378</v>
      </c>
      <c r="F52" s="993" t="s">
        <v>1316</v>
      </c>
      <c r="G52" s="1014">
        <v>540083</v>
      </c>
      <c r="H52" s="6">
        <v>10</v>
      </c>
      <c r="I52" s="1015"/>
      <c r="J52" s="994"/>
      <c r="K52" s="995"/>
      <c r="L52" s="995"/>
      <c r="M52" s="994"/>
      <c r="N52" s="996"/>
      <c r="O52" s="996"/>
      <c r="P52" s="997"/>
      <c r="Q52" s="1017"/>
      <c r="R52" s="1017"/>
      <c r="S52" s="1005"/>
      <c r="T52" s="1017"/>
      <c r="U52" s="1017"/>
      <c r="V52" s="1005"/>
      <c r="W52" s="1027" t="s">
        <v>47</v>
      </c>
      <c r="X52" s="1027" t="s">
        <v>43</v>
      </c>
      <c r="Y52" s="1028">
        <f>G52+H52</f>
        <v>540093</v>
      </c>
      <c r="Z52" s="1008"/>
      <c r="AA52" s="1008"/>
      <c r="AB52" s="1008"/>
      <c r="AC52" s="1008"/>
      <c r="AD52" s="1008"/>
      <c r="AE52" s="1008"/>
      <c r="AF52" s="983"/>
      <c r="AG52" s="1002"/>
      <c r="AH52" s="1002"/>
    </row>
    <row r="53" spans="1:34" s="1006" customFormat="1" ht="135">
      <c r="A53" s="963">
        <v>2</v>
      </c>
      <c r="B53" s="982" t="s">
        <v>1323</v>
      </c>
      <c r="C53" s="983" t="s">
        <v>1324</v>
      </c>
      <c r="D53" s="1029" t="s">
        <v>1379</v>
      </c>
      <c r="E53" s="5" t="s">
        <v>1380</v>
      </c>
      <c r="F53" s="993" t="s">
        <v>1316</v>
      </c>
      <c r="G53" s="1014">
        <v>731115</v>
      </c>
      <c r="H53" s="6">
        <v>10</v>
      </c>
      <c r="I53" s="1015"/>
      <c r="J53" s="994"/>
      <c r="K53" s="995"/>
      <c r="L53" s="995"/>
      <c r="M53" s="994"/>
      <c r="N53" s="996"/>
      <c r="O53" s="996"/>
      <c r="P53" s="997"/>
      <c r="Q53" s="1017"/>
      <c r="R53" s="1017"/>
      <c r="S53" s="1005"/>
      <c r="T53" s="996"/>
      <c r="U53" s="996"/>
      <c r="V53" s="1005"/>
      <c r="W53" s="1030" t="s">
        <v>37</v>
      </c>
      <c r="X53" s="1030" t="s">
        <v>44</v>
      </c>
      <c r="Y53" s="1028">
        <f>G53+H53</f>
        <v>731125</v>
      </c>
      <c r="Z53" s="1008"/>
      <c r="AA53" s="1008"/>
      <c r="AB53" s="1008"/>
      <c r="AC53" s="1008"/>
      <c r="AD53" s="1008"/>
      <c r="AE53" s="1008"/>
      <c r="AF53" s="983"/>
      <c r="AG53" s="1002"/>
      <c r="AH53" s="1002"/>
    </row>
    <row r="54" spans="1:34" s="1006" customFormat="1" ht="123">
      <c r="A54" s="963">
        <v>3</v>
      </c>
      <c r="B54" s="982" t="s">
        <v>1381</v>
      </c>
      <c r="C54" s="983" t="s">
        <v>1382</v>
      </c>
      <c r="D54" s="1031" t="s">
        <v>1383</v>
      </c>
      <c r="E54" s="967" t="s">
        <v>1384</v>
      </c>
      <c r="F54" s="993" t="s">
        <v>1316</v>
      </c>
      <c r="G54" s="1014">
        <v>670264</v>
      </c>
      <c r="H54" s="6">
        <v>10</v>
      </c>
      <c r="I54" s="1015"/>
      <c r="J54" s="994"/>
      <c r="K54" s="995"/>
      <c r="L54" s="995"/>
      <c r="M54" s="994"/>
      <c r="N54" s="996"/>
      <c r="O54" s="996"/>
      <c r="P54" s="997"/>
      <c r="Q54" s="1017"/>
      <c r="R54" s="1017"/>
      <c r="S54" s="1005"/>
      <c r="T54" s="996"/>
      <c r="U54" s="996"/>
      <c r="V54" s="1005"/>
      <c r="W54" s="1030" t="s">
        <v>37</v>
      </c>
      <c r="X54" s="1030" t="s">
        <v>44</v>
      </c>
      <c r="Y54" s="1028">
        <f t="shared" ref="Y54:Y60" si="2">G54+H54</f>
        <v>670274</v>
      </c>
      <c r="Z54" s="996" t="s">
        <v>47</v>
      </c>
      <c r="AA54" s="996" t="s">
        <v>43</v>
      </c>
      <c r="AB54" s="1008">
        <v>718919</v>
      </c>
      <c r="AC54" s="1008"/>
      <c r="AD54" s="1008"/>
      <c r="AE54" s="1008"/>
      <c r="AF54" s="983"/>
      <c r="AG54" s="1002"/>
      <c r="AH54" s="4" t="s">
        <v>1385</v>
      </c>
    </row>
    <row r="55" spans="1:34" s="1006" customFormat="1" ht="126">
      <c r="A55" s="963">
        <v>4</v>
      </c>
      <c r="B55" s="966" t="s">
        <v>1323</v>
      </c>
      <c r="C55" s="1019" t="s">
        <v>1365</v>
      </c>
      <c r="D55" s="1032" t="s">
        <v>1386</v>
      </c>
      <c r="E55" s="966" t="s">
        <v>1387</v>
      </c>
      <c r="F55" s="993" t="s">
        <v>1316</v>
      </c>
      <c r="G55" s="1014">
        <v>278802</v>
      </c>
      <c r="H55" s="6">
        <v>10</v>
      </c>
      <c r="I55" s="1015"/>
      <c r="J55" s="994"/>
      <c r="K55" s="995"/>
      <c r="L55" s="995"/>
      <c r="M55" s="994"/>
      <c r="N55" s="996"/>
      <c r="O55" s="996"/>
      <c r="P55" s="997"/>
      <c r="Q55" s="1017"/>
      <c r="R55" s="1017"/>
      <c r="S55" s="1005"/>
      <c r="T55" s="996"/>
      <c r="U55" s="996"/>
      <c r="V55" s="1005"/>
      <c r="W55" s="1030" t="s">
        <v>37</v>
      </c>
      <c r="X55" s="1030" t="s">
        <v>44</v>
      </c>
      <c r="Y55" s="1028">
        <f t="shared" si="2"/>
        <v>278812</v>
      </c>
      <c r="Z55" s="996" t="s">
        <v>47</v>
      </c>
      <c r="AA55" s="996" t="s">
        <v>43</v>
      </c>
      <c r="AB55" s="1008">
        <v>621188</v>
      </c>
      <c r="AC55" s="1008"/>
      <c r="AD55" s="1008"/>
      <c r="AE55" s="1008"/>
      <c r="AF55" s="983"/>
      <c r="AG55" s="1002"/>
      <c r="AH55" s="4" t="s">
        <v>1388</v>
      </c>
    </row>
    <row r="56" spans="1:34" s="1006" customFormat="1" ht="135">
      <c r="A56" s="963">
        <v>5</v>
      </c>
      <c r="B56" s="982" t="s">
        <v>1323</v>
      </c>
      <c r="C56" s="983" t="s">
        <v>1324</v>
      </c>
      <c r="D56" s="1033" t="s">
        <v>1389</v>
      </c>
      <c r="E56" s="967" t="s">
        <v>1315</v>
      </c>
      <c r="F56" s="993" t="s">
        <v>1316</v>
      </c>
      <c r="G56" s="1014">
        <v>520846</v>
      </c>
      <c r="H56" s="6">
        <v>10</v>
      </c>
      <c r="I56" s="1015"/>
      <c r="J56" s="994"/>
      <c r="K56" s="995"/>
      <c r="L56" s="995"/>
      <c r="M56" s="994"/>
      <c r="N56" s="996"/>
      <c r="O56" s="996"/>
      <c r="P56" s="997"/>
      <c r="Q56" s="1017"/>
      <c r="R56" s="1017"/>
      <c r="S56" s="1005"/>
      <c r="T56" s="996"/>
      <c r="U56" s="996"/>
      <c r="V56" s="1005"/>
      <c r="W56" s="1030" t="s">
        <v>37</v>
      </c>
      <c r="X56" s="1030" t="s">
        <v>44</v>
      </c>
      <c r="Y56" s="1028">
        <f t="shared" si="2"/>
        <v>520856</v>
      </c>
      <c r="Z56" s="996" t="s">
        <v>47</v>
      </c>
      <c r="AA56" s="996" t="s">
        <v>43</v>
      </c>
      <c r="AB56" s="1008">
        <v>781284</v>
      </c>
      <c r="AC56" s="1008"/>
      <c r="AD56" s="1008"/>
      <c r="AE56" s="1008"/>
      <c r="AF56" s="983"/>
      <c r="AG56" s="1002"/>
      <c r="AH56" s="4" t="s">
        <v>1390</v>
      </c>
    </row>
    <row r="57" spans="1:34" s="1006" customFormat="1" ht="135">
      <c r="A57" s="963">
        <v>6</v>
      </c>
      <c r="B57" s="982" t="s">
        <v>1323</v>
      </c>
      <c r="C57" s="983" t="s">
        <v>1324</v>
      </c>
      <c r="D57" s="1033" t="s">
        <v>1391</v>
      </c>
      <c r="E57" s="967" t="s">
        <v>1315</v>
      </c>
      <c r="F57" s="993" t="s">
        <v>1316</v>
      </c>
      <c r="G57" s="1014">
        <v>369263</v>
      </c>
      <c r="H57" s="6">
        <v>10</v>
      </c>
      <c r="I57" s="1015"/>
      <c r="J57" s="994"/>
      <c r="K57" s="995"/>
      <c r="L57" s="995"/>
      <c r="M57" s="994"/>
      <c r="N57" s="996"/>
      <c r="O57" s="996"/>
      <c r="P57" s="997"/>
      <c r="Q57" s="1017"/>
      <c r="R57" s="1017"/>
      <c r="S57" s="1005"/>
      <c r="T57" s="996"/>
      <c r="U57" s="996"/>
      <c r="V57" s="1005"/>
      <c r="W57" s="1030" t="s">
        <v>37</v>
      </c>
      <c r="X57" s="1030" t="s">
        <v>44</v>
      </c>
      <c r="Y57" s="1028">
        <f t="shared" si="2"/>
        <v>369273</v>
      </c>
      <c r="Z57" s="996" t="s">
        <v>47</v>
      </c>
      <c r="AA57" s="996" t="s">
        <v>43</v>
      </c>
      <c r="AB57" s="1008">
        <v>553909</v>
      </c>
      <c r="AC57" s="1008"/>
      <c r="AD57" s="1008"/>
      <c r="AE57" s="1008"/>
      <c r="AF57" s="983"/>
      <c r="AG57" s="1002"/>
      <c r="AH57" s="1034" t="s">
        <v>1392</v>
      </c>
    </row>
    <row r="58" spans="1:34" s="1006" customFormat="1" ht="135">
      <c r="A58" s="963">
        <v>7</v>
      </c>
      <c r="B58" s="982" t="s">
        <v>1323</v>
      </c>
      <c r="C58" s="983" t="s">
        <v>1324</v>
      </c>
      <c r="D58" s="4" t="s">
        <v>1393</v>
      </c>
      <c r="E58" s="967" t="s">
        <v>1315</v>
      </c>
      <c r="F58" s="993" t="s">
        <v>1316</v>
      </c>
      <c r="G58" s="1014">
        <v>328466</v>
      </c>
      <c r="H58" s="6">
        <v>10</v>
      </c>
      <c r="I58" s="1015"/>
      <c r="J58" s="994"/>
      <c r="K58" s="995"/>
      <c r="L58" s="995"/>
      <c r="M58" s="994"/>
      <c r="N58" s="996"/>
      <c r="O58" s="996"/>
      <c r="P58" s="997"/>
      <c r="Q58" s="1017"/>
      <c r="R58" s="1017"/>
      <c r="S58" s="1005"/>
      <c r="T58" s="996"/>
      <c r="U58" s="996"/>
      <c r="V58" s="1005"/>
      <c r="W58" s="1030" t="s">
        <v>37</v>
      </c>
      <c r="X58" s="1030" t="s">
        <v>44</v>
      </c>
      <c r="Y58" s="1028">
        <f t="shared" si="2"/>
        <v>328476</v>
      </c>
      <c r="Z58" s="996" t="s">
        <v>47</v>
      </c>
      <c r="AA58" s="996" t="s">
        <v>43</v>
      </c>
      <c r="AB58" s="1008">
        <v>492714</v>
      </c>
      <c r="AC58" s="1008"/>
      <c r="AD58" s="1008"/>
      <c r="AE58" s="1008"/>
      <c r="AF58" s="983"/>
      <c r="AG58" s="1002"/>
      <c r="AH58" s="1034" t="s">
        <v>1394</v>
      </c>
    </row>
    <row r="59" spans="1:34" s="1006" customFormat="1" ht="135">
      <c r="A59" s="963">
        <v>8</v>
      </c>
      <c r="B59" s="982" t="s">
        <v>1323</v>
      </c>
      <c r="C59" s="983" t="s">
        <v>1324</v>
      </c>
      <c r="D59" s="1033" t="s">
        <v>1395</v>
      </c>
      <c r="E59" s="967" t="s">
        <v>1315</v>
      </c>
      <c r="F59" s="993" t="s">
        <v>1316</v>
      </c>
      <c r="G59" s="1014">
        <v>109945</v>
      </c>
      <c r="H59" s="6">
        <v>10</v>
      </c>
      <c r="I59" s="1015"/>
      <c r="J59" s="994"/>
      <c r="K59" s="995"/>
      <c r="L59" s="995"/>
      <c r="M59" s="994"/>
      <c r="N59" s="996"/>
      <c r="O59" s="996"/>
      <c r="P59" s="997"/>
      <c r="Q59" s="1017"/>
      <c r="R59" s="1017"/>
      <c r="S59" s="1005"/>
      <c r="T59" s="996"/>
      <c r="U59" s="996"/>
      <c r="V59" s="1005"/>
      <c r="W59" s="1030" t="s">
        <v>37</v>
      </c>
      <c r="X59" s="1030" t="s">
        <v>44</v>
      </c>
      <c r="Y59" s="1028">
        <f t="shared" si="2"/>
        <v>109955</v>
      </c>
      <c r="Z59" s="996" t="s">
        <v>47</v>
      </c>
      <c r="AA59" s="996" t="s">
        <v>43</v>
      </c>
      <c r="AB59" s="1008">
        <v>164933</v>
      </c>
      <c r="AC59" s="1008"/>
      <c r="AD59" s="1008"/>
      <c r="AE59" s="1008"/>
      <c r="AF59" s="983"/>
      <c r="AG59" s="1002"/>
      <c r="AH59" s="1034" t="s">
        <v>1396</v>
      </c>
    </row>
    <row r="60" spans="1:34" s="1006" customFormat="1" ht="135">
      <c r="A60" s="963">
        <v>9</v>
      </c>
      <c r="B60" s="982" t="s">
        <v>1323</v>
      </c>
      <c r="C60" s="983" t="s">
        <v>1324</v>
      </c>
      <c r="D60" s="1035" t="s">
        <v>1397</v>
      </c>
      <c r="E60" s="967" t="s">
        <v>1315</v>
      </c>
      <c r="F60" s="993" t="s">
        <v>1316</v>
      </c>
      <c r="G60" s="1014">
        <v>114525</v>
      </c>
      <c r="H60" s="6">
        <v>10</v>
      </c>
      <c r="I60" s="1015"/>
      <c r="J60" s="994"/>
      <c r="K60" s="995"/>
      <c r="L60" s="995"/>
      <c r="M60" s="994"/>
      <c r="N60" s="996"/>
      <c r="O60" s="996"/>
      <c r="P60" s="997"/>
      <c r="Q60" s="1017"/>
      <c r="R60" s="1017"/>
      <c r="S60" s="1005"/>
      <c r="T60" s="996"/>
      <c r="U60" s="996"/>
      <c r="V60" s="1005"/>
      <c r="W60" s="1030" t="s">
        <v>37</v>
      </c>
      <c r="X60" s="1030" t="s">
        <v>44</v>
      </c>
      <c r="Y60" s="1028">
        <f t="shared" si="2"/>
        <v>114535</v>
      </c>
      <c r="Z60" s="996" t="s">
        <v>47</v>
      </c>
      <c r="AA60" s="996" t="s">
        <v>43</v>
      </c>
      <c r="AB60" s="1008">
        <v>171803</v>
      </c>
      <c r="AC60" s="1008"/>
      <c r="AD60" s="1008"/>
      <c r="AE60" s="1008"/>
      <c r="AF60" s="983"/>
      <c r="AG60" s="1002"/>
      <c r="AH60" s="1034" t="s">
        <v>1398</v>
      </c>
    </row>
    <row r="61" spans="1:34" s="1006" customFormat="1" ht="135">
      <c r="A61" s="963">
        <v>10</v>
      </c>
      <c r="B61" s="982" t="s">
        <v>1323</v>
      </c>
      <c r="C61" s="983" t="s">
        <v>1324</v>
      </c>
      <c r="D61" s="1036" t="s">
        <v>1399</v>
      </c>
      <c r="E61" s="967" t="s">
        <v>1315</v>
      </c>
      <c r="F61" s="993" t="s">
        <v>1316</v>
      </c>
      <c r="G61" s="1014">
        <f t="shared" ref="G61:G67" si="3">AB61*95%</f>
        <v>1368000</v>
      </c>
      <c r="H61" s="997">
        <f t="shared" ref="H61:H67" si="4">AB61*5%</f>
        <v>72000</v>
      </c>
      <c r="I61" s="1015"/>
      <c r="J61" s="994"/>
      <c r="K61" s="995"/>
      <c r="L61" s="995"/>
      <c r="M61" s="994"/>
      <c r="N61" s="996"/>
      <c r="O61" s="996"/>
      <c r="P61" s="997"/>
      <c r="Q61" s="1017"/>
      <c r="R61" s="1017"/>
      <c r="S61" s="1005"/>
      <c r="T61" s="996"/>
      <c r="U61" s="996"/>
      <c r="V61" s="1005"/>
      <c r="W61" s="1008"/>
      <c r="X61" s="1008"/>
      <c r="Y61" s="1008"/>
      <c r="Z61" s="1037" t="s">
        <v>37</v>
      </c>
      <c r="AA61" s="1037" t="s">
        <v>44</v>
      </c>
      <c r="AB61" s="1008">
        <v>1440000</v>
      </c>
      <c r="AC61" s="1008"/>
      <c r="AD61" s="1008"/>
      <c r="AE61" s="1008"/>
      <c r="AF61" s="983"/>
      <c r="AG61" s="1002"/>
      <c r="AH61" s="1002"/>
    </row>
    <row r="62" spans="1:34" s="1006" customFormat="1" ht="135">
      <c r="A62" s="963">
        <v>11</v>
      </c>
      <c r="B62" s="982" t="s">
        <v>1323</v>
      </c>
      <c r="C62" s="983" t="s">
        <v>1324</v>
      </c>
      <c r="D62" s="1038" t="s">
        <v>1400</v>
      </c>
      <c r="E62" s="967" t="s">
        <v>1315</v>
      </c>
      <c r="F62" s="993" t="s">
        <v>1316</v>
      </c>
      <c r="G62" s="1014">
        <f t="shared" si="3"/>
        <v>190000</v>
      </c>
      <c r="H62" s="997">
        <f t="shared" si="4"/>
        <v>10000</v>
      </c>
      <c r="I62" s="1015"/>
      <c r="J62" s="994"/>
      <c r="K62" s="995"/>
      <c r="L62" s="995"/>
      <c r="M62" s="994"/>
      <c r="N62" s="996"/>
      <c r="O62" s="996"/>
      <c r="P62" s="997"/>
      <c r="Q62" s="1017"/>
      <c r="R62" s="1017"/>
      <c r="S62" s="1005"/>
      <c r="T62" s="996"/>
      <c r="U62" s="996"/>
      <c r="V62" s="1005"/>
      <c r="W62" s="1008"/>
      <c r="X62" s="1008"/>
      <c r="Y62" s="1008"/>
      <c r="Z62" s="1037" t="s">
        <v>37</v>
      </c>
      <c r="AA62" s="1037" t="s">
        <v>44</v>
      </c>
      <c r="AB62" s="1008">
        <v>200000</v>
      </c>
      <c r="AC62" s="1008"/>
      <c r="AD62" s="1008"/>
      <c r="AE62" s="1008"/>
      <c r="AF62" s="983"/>
      <c r="AG62" s="1002"/>
      <c r="AH62" s="1002"/>
    </row>
    <row r="63" spans="1:34" s="1006" customFormat="1" ht="135">
      <c r="A63" s="963">
        <v>12</v>
      </c>
      <c r="B63" s="982" t="s">
        <v>1323</v>
      </c>
      <c r="C63" s="983" t="s">
        <v>1324</v>
      </c>
      <c r="D63" s="1038" t="s">
        <v>1401</v>
      </c>
      <c r="E63" s="967" t="s">
        <v>1315</v>
      </c>
      <c r="F63" s="993" t="s">
        <v>1316</v>
      </c>
      <c r="G63" s="1014">
        <f t="shared" si="3"/>
        <v>142500</v>
      </c>
      <c r="H63" s="997">
        <f t="shared" si="4"/>
        <v>7500</v>
      </c>
      <c r="I63" s="1015"/>
      <c r="J63" s="994"/>
      <c r="K63" s="995"/>
      <c r="L63" s="995"/>
      <c r="M63" s="994"/>
      <c r="N63" s="996"/>
      <c r="O63" s="996"/>
      <c r="P63" s="997"/>
      <c r="Q63" s="1017"/>
      <c r="R63" s="1017"/>
      <c r="S63" s="1005"/>
      <c r="T63" s="996"/>
      <c r="U63" s="996"/>
      <c r="V63" s="1005"/>
      <c r="W63" s="1008"/>
      <c r="X63" s="1008"/>
      <c r="Y63" s="1008"/>
      <c r="Z63" s="1037" t="s">
        <v>37</v>
      </c>
      <c r="AA63" s="1037" t="s">
        <v>44</v>
      </c>
      <c r="AB63" s="1008">
        <v>150000</v>
      </c>
      <c r="AC63" s="1008"/>
      <c r="AD63" s="1008"/>
      <c r="AE63" s="1008"/>
      <c r="AF63" s="983"/>
      <c r="AG63" s="1002"/>
      <c r="AH63" s="1002"/>
    </row>
    <row r="64" spans="1:34" s="1006" customFormat="1" ht="135">
      <c r="A64" s="963">
        <v>13</v>
      </c>
      <c r="B64" s="982" t="s">
        <v>1323</v>
      </c>
      <c r="C64" s="983" t="s">
        <v>1324</v>
      </c>
      <c r="D64" s="1036" t="s">
        <v>1402</v>
      </c>
      <c r="E64" s="967" t="s">
        <v>1315</v>
      </c>
      <c r="F64" s="993" t="s">
        <v>1316</v>
      </c>
      <c r="G64" s="1014">
        <f t="shared" si="3"/>
        <v>1064000</v>
      </c>
      <c r="H64" s="997">
        <f t="shared" si="4"/>
        <v>56000</v>
      </c>
      <c r="I64" s="1015"/>
      <c r="J64" s="994"/>
      <c r="K64" s="995"/>
      <c r="L64" s="995"/>
      <c r="M64" s="994"/>
      <c r="N64" s="996"/>
      <c r="O64" s="996"/>
      <c r="P64" s="997"/>
      <c r="Q64" s="1017"/>
      <c r="R64" s="1017"/>
      <c r="S64" s="1005"/>
      <c r="T64" s="996"/>
      <c r="U64" s="996"/>
      <c r="V64" s="1005"/>
      <c r="W64" s="1008"/>
      <c r="X64" s="1008"/>
      <c r="Y64" s="1008"/>
      <c r="Z64" s="1037" t="s">
        <v>37</v>
      </c>
      <c r="AA64" s="1037" t="s">
        <v>44</v>
      </c>
      <c r="AB64" s="1008">
        <v>1120000</v>
      </c>
      <c r="AC64" s="1008"/>
      <c r="AD64" s="1008"/>
      <c r="AE64" s="1008"/>
      <c r="AF64" s="983"/>
      <c r="AG64" s="1002"/>
      <c r="AH64" s="1002"/>
    </row>
    <row r="65" spans="1:34" s="1006" customFormat="1" ht="135">
      <c r="A65" s="963">
        <v>14</v>
      </c>
      <c r="B65" s="982" t="s">
        <v>1323</v>
      </c>
      <c r="C65" s="983" t="s">
        <v>1324</v>
      </c>
      <c r="D65" s="1039" t="s">
        <v>1403</v>
      </c>
      <c r="E65" s="967" t="s">
        <v>1315</v>
      </c>
      <c r="F65" s="993" t="s">
        <v>1316</v>
      </c>
      <c r="G65" s="1014">
        <f t="shared" si="3"/>
        <v>152000</v>
      </c>
      <c r="H65" s="997">
        <f t="shared" si="4"/>
        <v>8000</v>
      </c>
      <c r="I65" s="1015"/>
      <c r="J65" s="994"/>
      <c r="K65" s="995"/>
      <c r="L65" s="995"/>
      <c r="M65" s="994"/>
      <c r="N65" s="996"/>
      <c r="O65" s="996"/>
      <c r="P65" s="997"/>
      <c r="Q65" s="1017"/>
      <c r="R65" s="1017"/>
      <c r="S65" s="1005"/>
      <c r="T65" s="996"/>
      <c r="U65" s="996"/>
      <c r="V65" s="1005"/>
      <c r="W65" s="1008"/>
      <c r="X65" s="1008"/>
      <c r="Y65" s="1008"/>
      <c r="Z65" s="1037" t="s">
        <v>37</v>
      </c>
      <c r="AA65" s="1037" t="s">
        <v>44</v>
      </c>
      <c r="AB65" s="1008">
        <v>160000</v>
      </c>
      <c r="AC65" s="1008"/>
      <c r="AD65" s="1008"/>
      <c r="AE65" s="1008"/>
      <c r="AF65" s="983"/>
      <c r="AG65" s="1002"/>
      <c r="AH65" s="1002"/>
    </row>
    <row r="66" spans="1:34" s="1006" customFormat="1" ht="135">
      <c r="A66" s="963">
        <v>15</v>
      </c>
      <c r="B66" s="982" t="s">
        <v>1323</v>
      </c>
      <c r="C66" s="983" t="s">
        <v>1324</v>
      </c>
      <c r="D66" s="1040" t="s">
        <v>1404</v>
      </c>
      <c r="E66" s="967" t="s">
        <v>1315</v>
      </c>
      <c r="F66" s="993" t="s">
        <v>1316</v>
      </c>
      <c r="G66" s="1014">
        <f t="shared" si="3"/>
        <v>142500</v>
      </c>
      <c r="H66" s="997">
        <f t="shared" si="4"/>
        <v>7500</v>
      </c>
      <c r="I66" s="1015"/>
      <c r="J66" s="994"/>
      <c r="K66" s="995"/>
      <c r="L66" s="995"/>
      <c r="M66" s="994"/>
      <c r="N66" s="996"/>
      <c r="O66" s="996"/>
      <c r="P66" s="997"/>
      <c r="Q66" s="1017"/>
      <c r="R66" s="1017"/>
      <c r="S66" s="1005"/>
      <c r="T66" s="996"/>
      <c r="U66" s="996"/>
      <c r="V66" s="1005"/>
      <c r="W66" s="1008"/>
      <c r="X66" s="1008"/>
      <c r="Y66" s="1008"/>
      <c r="Z66" s="1037" t="s">
        <v>37</v>
      </c>
      <c r="AA66" s="1037" t="s">
        <v>44</v>
      </c>
      <c r="AB66" s="1008">
        <v>150000</v>
      </c>
      <c r="AC66" s="1008"/>
      <c r="AD66" s="1008"/>
      <c r="AE66" s="1008"/>
      <c r="AF66" s="983"/>
      <c r="AG66" s="1002"/>
      <c r="AH66" s="1002"/>
    </row>
    <row r="67" spans="1:34" s="1006" customFormat="1" ht="123">
      <c r="A67" s="963">
        <v>16</v>
      </c>
      <c r="B67" s="966" t="s">
        <v>48</v>
      </c>
      <c r="C67" s="1019" t="s">
        <v>1405</v>
      </c>
      <c r="D67" s="1038" t="s">
        <v>1406</v>
      </c>
      <c r="E67" s="967" t="s">
        <v>1315</v>
      </c>
      <c r="F67" s="993" t="s">
        <v>1316</v>
      </c>
      <c r="G67" s="1014">
        <f t="shared" si="3"/>
        <v>279130.89999999997</v>
      </c>
      <c r="H67" s="997">
        <f t="shared" si="4"/>
        <v>14691.1</v>
      </c>
      <c r="I67" s="1015"/>
      <c r="J67" s="994"/>
      <c r="K67" s="995"/>
      <c r="L67" s="995"/>
      <c r="M67" s="994"/>
      <c r="N67" s="996"/>
      <c r="O67" s="996"/>
      <c r="P67" s="997"/>
      <c r="Q67" s="1017"/>
      <c r="R67" s="1017"/>
      <c r="S67" s="1005"/>
      <c r="T67" s="996"/>
      <c r="U67" s="996"/>
      <c r="V67" s="1005"/>
      <c r="W67" s="1008"/>
      <c r="X67" s="1008"/>
      <c r="Y67" s="1008"/>
      <c r="Z67" s="1041" t="s">
        <v>37</v>
      </c>
      <c r="AA67" s="1041" t="s">
        <v>44</v>
      </c>
      <c r="AB67" s="1008">
        <v>293822</v>
      </c>
      <c r="AC67" s="1017"/>
      <c r="AD67" s="1017"/>
      <c r="AE67" s="1008"/>
      <c r="AF67" s="983"/>
      <c r="AG67" s="1002"/>
      <c r="AH67" s="1002"/>
    </row>
    <row r="68" spans="1:34" s="1006" customFormat="1" ht="135">
      <c r="A68" s="963">
        <v>17</v>
      </c>
      <c r="B68" s="982" t="s">
        <v>1323</v>
      </c>
      <c r="C68" s="983" t="s">
        <v>1324</v>
      </c>
      <c r="D68" s="1042" t="s">
        <v>1407</v>
      </c>
      <c r="E68" s="967" t="s">
        <v>1315</v>
      </c>
      <c r="F68" s="993" t="s">
        <v>1316</v>
      </c>
      <c r="G68" s="1014">
        <f>AE68*95%</f>
        <v>331234.59999999998</v>
      </c>
      <c r="H68" s="997">
        <f>AE68*5%</f>
        <v>17433.400000000001</v>
      </c>
      <c r="I68" s="1015"/>
      <c r="J68" s="994"/>
      <c r="K68" s="995"/>
      <c r="L68" s="995"/>
      <c r="M68" s="994"/>
      <c r="N68" s="996"/>
      <c r="O68" s="996"/>
      <c r="P68" s="997"/>
      <c r="Q68" s="1017"/>
      <c r="R68" s="1017"/>
      <c r="S68" s="1005"/>
      <c r="T68" s="996"/>
      <c r="U68" s="996"/>
      <c r="V68" s="1005"/>
      <c r="W68" s="1037"/>
      <c r="X68" s="1037"/>
      <c r="Y68" s="1008"/>
      <c r="Z68" s="988"/>
      <c r="AA68" s="988"/>
      <c r="AB68" s="1008"/>
      <c r="AC68" s="1041" t="s">
        <v>37</v>
      </c>
      <c r="AD68" s="1041" t="s">
        <v>44</v>
      </c>
      <c r="AE68" s="1008">
        <v>348668</v>
      </c>
      <c r="AF68" s="983"/>
      <c r="AG68" s="1002"/>
      <c r="AH68" s="1043"/>
    </row>
    <row r="69" spans="1:34" s="1006" customFormat="1" ht="135">
      <c r="A69" s="963">
        <v>18</v>
      </c>
      <c r="B69" s="982" t="s">
        <v>1323</v>
      </c>
      <c r="C69" s="983" t="s">
        <v>1324</v>
      </c>
      <c r="D69" s="1044" t="s">
        <v>1408</v>
      </c>
      <c r="E69" s="967" t="s">
        <v>1315</v>
      </c>
      <c r="F69" s="993" t="s">
        <v>1316</v>
      </c>
      <c r="G69" s="1014">
        <f>AE69*95%</f>
        <v>456000</v>
      </c>
      <c r="H69" s="997">
        <f>AE69*5%</f>
        <v>24000</v>
      </c>
      <c r="I69" s="1015"/>
      <c r="J69" s="994"/>
      <c r="K69" s="995"/>
      <c r="L69" s="995"/>
      <c r="M69" s="994"/>
      <c r="N69" s="996"/>
      <c r="O69" s="996"/>
      <c r="P69" s="997"/>
      <c r="Q69" s="1017"/>
      <c r="R69" s="1017"/>
      <c r="S69" s="1005"/>
      <c r="T69" s="996"/>
      <c r="U69" s="996"/>
      <c r="V69" s="1005"/>
      <c r="W69" s="1008"/>
      <c r="X69" s="1008"/>
      <c r="Y69" s="1008"/>
      <c r="Z69" s="1008"/>
      <c r="AA69" s="1008"/>
      <c r="AB69" s="1008"/>
      <c r="AC69" s="1041" t="s">
        <v>37</v>
      </c>
      <c r="AD69" s="1041" t="s">
        <v>44</v>
      </c>
      <c r="AE69" s="1008">
        <v>480000</v>
      </c>
      <c r="AF69" s="983"/>
      <c r="AG69" s="1002"/>
      <c r="AH69" s="1002"/>
    </row>
    <row r="70" spans="1:34" s="1006" customFormat="1" ht="135">
      <c r="A70" s="963">
        <v>19</v>
      </c>
      <c r="B70" s="982" t="s">
        <v>1323</v>
      </c>
      <c r="C70" s="983" t="s">
        <v>1324</v>
      </c>
      <c r="D70" s="1038" t="s">
        <v>1409</v>
      </c>
      <c r="E70" s="967" t="s">
        <v>1315</v>
      </c>
      <c r="F70" s="993" t="s">
        <v>1316</v>
      </c>
      <c r="G70" s="1014">
        <v>1026000</v>
      </c>
      <c r="H70" s="997">
        <v>54000</v>
      </c>
      <c r="I70" s="1015"/>
      <c r="J70" s="994"/>
      <c r="K70" s="995"/>
      <c r="L70" s="995"/>
      <c r="M70" s="994"/>
      <c r="N70" s="996"/>
      <c r="O70" s="996"/>
      <c r="P70" s="997"/>
      <c r="Q70" s="1017"/>
      <c r="R70" s="1017"/>
      <c r="S70" s="1005"/>
      <c r="T70" s="996"/>
      <c r="U70" s="996"/>
      <c r="V70" s="1005"/>
      <c r="W70" s="1008"/>
      <c r="X70" s="1008"/>
      <c r="Y70" s="1008"/>
      <c r="Z70" s="1008"/>
      <c r="AA70" s="1008"/>
      <c r="AB70" s="1008"/>
      <c r="AC70" s="1041" t="s">
        <v>37</v>
      </c>
      <c r="AD70" s="1041" t="s">
        <v>44</v>
      </c>
      <c r="AE70" s="1008">
        <f t="shared" ref="AE70:AE84" si="5">G70+H70</f>
        <v>1080000</v>
      </c>
      <c r="AF70" s="983"/>
      <c r="AG70" s="1002"/>
      <c r="AH70" s="1002"/>
    </row>
    <row r="71" spans="1:34" s="1006" customFormat="1" ht="135">
      <c r="A71" s="963">
        <v>20</v>
      </c>
      <c r="B71" s="982" t="s">
        <v>1323</v>
      </c>
      <c r="C71" s="983" t="s">
        <v>1324</v>
      </c>
      <c r="D71" s="1038" t="s">
        <v>1410</v>
      </c>
      <c r="E71" s="967" t="s">
        <v>1315</v>
      </c>
      <c r="F71" s="993" t="s">
        <v>1316</v>
      </c>
      <c r="G71" s="1014">
        <v>684000</v>
      </c>
      <c r="H71" s="997">
        <v>36000</v>
      </c>
      <c r="I71" s="1015"/>
      <c r="J71" s="994"/>
      <c r="K71" s="995"/>
      <c r="L71" s="995"/>
      <c r="M71" s="994"/>
      <c r="N71" s="996"/>
      <c r="O71" s="996"/>
      <c r="P71" s="997"/>
      <c r="Q71" s="1017"/>
      <c r="R71" s="1017"/>
      <c r="S71" s="1005"/>
      <c r="T71" s="996"/>
      <c r="U71" s="996"/>
      <c r="V71" s="1005"/>
      <c r="W71" s="1008"/>
      <c r="X71" s="1008"/>
      <c r="Y71" s="1008"/>
      <c r="Z71" s="1008"/>
      <c r="AA71" s="1008"/>
      <c r="AB71" s="1008"/>
      <c r="AC71" s="1041" t="s">
        <v>37</v>
      </c>
      <c r="AD71" s="1041" t="s">
        <v>44</v>
      </c>
      <c r="AE71" s="1008">
        <f t="shared" si="5"/>
        <v>720000</v>
      </c>
      <c r="AF71" s="983"/>
      <c r="AG71" s="1002"/>
      <c r="AH71" s="1002"/>
    </row>
    <row r="72" spans="1:34" s="1006" customFormat="1" ht="135">
      <c r="A72" s="963">
        <v>21</v>
      </c>
      <c r="B72" s="982" t="s">
        <v>1323</v>
      </c>
      <c r="C72" s="983" t="s">
        <v>1324</v>
      </c>
      <c r="D72" s="1040" t="s">
        <v>1411</v>
      </c>
      <c r="E72" s="967" t="s">
        <v>1315</v>
      </c>
      <c r="F72" s="993" t="s">
        <v>1316</v>
      </c>
      <c r="G72" s="1014">
        <v>484500</v>
      </c>
      <c r="H72" s="997">
        <v>25500</v>
      </c>
      <c r="I72" s="1015"/>
      <c r="J72" s="994"/>
      <c r="K72" s="995"/>
      <c r="L72" s="995"/>
      <c r="M72" s="994"/>
      <c r="N72" s="996"/>
      <c r="O72" s="996"/>
      <c r="P72" s="997"/>
      <c r="Q72" s="1017"/>
      <c r="R72" s="1017"/>
      <c r="S72" s="1005"/>
      <c r="T72" s="996"/>
      <c r="U72" s="996"/>
      <c r="V72" s="1005"/>
      <c r="W72" s="1008"/>
      <c r="X72" s="1008"/>
      <c r="Y72" s="1008"/>
      <c r="Z72" s="1008"/>
      <c r="AA72" s="1008"/>
      <c r="AB72" s="1008"/>
      <c r="AC72" s="1041" t="s">
        <v>37</v>
      </c>
      <c r="AD72" s="1041" t="s">
        <v>44</v>
      </c>
      <c r="AE72" s="1008">
        <f t="shared" si="5"/>
        <v>510000</v>
      </c>
      <c r="AF72" s="983"/>
      <c r="AG72" s="1002"/>
      <c r="AH72" s="1002"/>
    </row>
    <row r="73" spans="1:34" s="1006" customFormat="1" ht="135">
      <c r="A73" s="963">
        <v>22</v>
      </c>
      <c r="B73" s="982" t="s">
        <v>1323</v>
      </c>
      <c r="C73" s="983" t="s">
        <v>1324</v>
      </c>
      <c r="D73" s="1036" t="s">
        <v>1412</v>
      </c>
      <c r="E73" s="967" t="s">
        <v>1315</v>
      </c>
      <c r="F73" s="993" t="s">
        <v>1316</v>
      </c>
      <c r="G73" s="1014">
        <v>570000</v>
      </c>
      <c r="H73" s="997">
        <v>30000</v>
      </c>
      <c r="I73" s="1015"/>
      <c r="J73" s="994"/>
      <c r="K73" s="995"/>
      <c r="L73" s="995"/>
      <c r="M73" s="994"/>
      <c r="N73" s="996"/>
      <c r="O73" s="996"/>
      <c r="P73" s="997"/>
      <c r="Q73" s="1017"/>
      <c r="R73" s="1017"/>
      <c r="S73" s="1005"/>
      <c r="T73" s="996"/>
      <c r="U73" s="996"/>
      <c r="V73" s="1005"/>
      <c r="W73" s="1008"/>
      <c r="X73" s="1008"/>
      <c r="Y73" s="1008"/>
      <c r="Z73" s="1008"/>
      <c r="AA73" s="1008"/>
      <c r="AB73" s="1008"/>
      <c r="AC73" s="1041" t="s">
        <v>37</v>
      </c>
      <c r="AD73" s="1041" t="s">
        <v>44</v>
      </c>
      <c r="AE73" s="1008">
        <f t="shared" si="5"/>
        <v>600000</v>
      </c>
      <c r="AF73" s="983"/>
      <c r="AG73" s="1002"/>
      <c r="AH73" s="1002"/>
    </row>
    <row r="74" spans="1:34" s="1006" customFormat="1" ht="135">
      <c r="A74" s="963">
        <v>23</v>
      </c>
      <c r="B74" s="982" t="s">
        <v>1323</v>
      </c>
      <c r="C74" s="983" t="s">
        <v>1324</v>
      </c>
      <c r="D74" s="1039" t="s">
        <v>1413</v>
      </c>
      <c r="E74" s="967" t="s">
        <v>1315</v>
      </c>
      <c r="F74" s="993" t="s">
        <v>1316</v>
      </c>
      <c r="G74" s="1014">
        <v>342000</v>
      </c>
      <c r="H74" s="997">
        <v>18000</v>
      </c>
      <c r="I74" s="1015"/>
      <c r="J74" s="994"/>
      <c r="K74" s="995"/>
      <c r="L74" s="995"/>
      <c r="M74" s="994"/>
      <c r="N74" s="996"/>
      <c r="O74" s="996"/>
      <c r="P74" s="997"/>
      <c r="Q74" s="1017"/>
      <c r="R74" s="1017"/>
      <c r="S74" s="1005"/>
      <c r="T74" s="996"/>
      <c r="U74" s="996"/>
      <c r="V74" s="1005"/>
      <c r="W74" s="1008"/>
      <c r="X74" s="1008"/>
      <c r="Y74" s="1008"/>
      <c r="Z74" s="1008"/>
      <c r="AA74" s="1008"/>
      <c r="AB74" s="1008"/>
      <c r="AC74" s="1041" t="s">
        <v>37</v>
      </c>
      <c r="AD74" s="1041" t="s">
        <v>44</v>
      </c>
      <c r="AE74" s="1008">
        <f t="shared" si="5"/>
        <v>360000</v>
      </c>
      <c r="AF74" s="983"/>
      <c r="AG74" s="1002"/>
      <c r="AH74" s="1002"/>
    </row>
    <row r="75" spans="1:34" s="1006" customFormat="1" ht="135">
      <c r="A75" s="963">
        <v>24</v>
      </c>
      <c r="B75" s="982" t="s">
        <v>1323</v>
      </c>
      <c r="C75" s="983" t="s">
        <v>1324</v>
      </c>
      <c r="D75" s="1038" t="s">
        <v>1414</v>
      </c>
      <c r="E75" s="967" t="s">
        <v>1315</v>
      </c>
      <c r="F75" s="993" t="s">
        <v>1316</v>
      </c>
      <c r="G75" s="1014">
        <v>285000</v>
      </c>
      <c r="H75" s="997">
        <v>15000</v>
      </c>
      <c r="I75" s="1015"/>
      <c r="J75" s="994"/>
      <c r="K75" s="995"/>
      <c r="L75" s="995"/>
      <c r="M75" s="994"/>
      <c r="N75" s="996"/>
      <c r="O75" s="996"/>
      <c r="P75" s="997"/>
      <c r="Q75" s="1017"/>
      <c r="R75" s="1017"/>
      <c r="S75" s="1005"/>
      <c r="T75" s="996"/>
      <c r="U75" s="996"/>
      <c r="V75" s="1005"/>
      <c r="W75" s="1008"/>
      <c r="X75" s="1008"/>
      <c r="Y75" s="1008"/>
      <c r="Z75" s="1008"/>
      <c r="AA75" s="1008"/>
      <c r="AB75" s="1008"/>
      <c r="AC75" s="1041" t="s">
        <v>37</v>
      </c>
      <c r="AD75" s="1041" t="s">
        <v>44</v>
      </c>
      <c r="AE75" s="1008">
        <f t="shared" si="5"/>
        <v>300000</v>
      </c>
      <c r="AF75" s="983"/>
      <c r="AG75" s="1002"/>
      <c r="AH75" s="1002"/>
    </row>
    <row r="76" spans="1:34" s="1006" customFormat="1" ht="135">
      <c r="A76" s="963">
        <v>25</v>
      </c>
      <c r="B76" s="982" t="s">
        <v>1323</v>
      </c>
      <c r="C76" s="983" t="s">
        <v>1324</v>
      </c>
      <c r="D76" s="1038" t="s">
        <v>1415</v>
      </c>
      <c r="E76" s="967" t="s">
        <v>1315</v>
      </c>
      <c r="F76" s="993" t="s">
        <v>1316</v>
      </c>
      <c r="G76" s="1014">
        <v>342000</v>
      </c>
      <c r="H76" s="997">
        <v>18000</v>
      </c>
      <c r="I76" s="1015"/>
      <c r="J76" s="994"/>
      <c r="K76" s="995"/>
      <c r="L76" s="995"/>
      <c r="M76" s="994"/>
      <c r="N76" s="996"/>
      <c r="O76" s="996"/>
      <c r="P76" s="997"/>
      <c r="Q76" s="1017"/>
      <c r="R76" s="1017"/>
      <c r="S76" s="1005"/>
      <c r="T76" s="996"/>
      <c r="U76" s="996"/>
      <c r="V76" s="1005"/>
      <c r="W76" s="1008"/>
      <c r="X76" s="1008"/>
      <c r="Y76" s="1008"/>
      <c r="Z76" s="1008"/>
      <c r="AA76" s="1008"/>
      <c r="AB76" s="1008"/>
      <c r="AC76" s="1041" t="s">
        <v>37</v>
      </c>
      <c r="AD76" s="1041" t="s">
        <v>44</v>
      </c>
      <c r="AE76" s="1008">
        <f t="shared" si="5"/>
        <v>360000</v>
      </c>
      <c r="AF76" s="983"/>
      <c r="AG76" s="1002"/>
      <c r="AH76" s="1002"/>
    </row>
    <row r="77" spans="1:34" s="1006" customFormat="1" ht="135">
      <c r="A77" s="963">
        <v>26</v>
      </c>
      <c r="B77" s="982" t="s">
        <v>1323</v>
      </c>
      <c r="C77" s="983" t="s">
        <v>1324</v>
      </c>
      <c r="D77" s="1038" t="s">
        <v>1416</v>
      </c>
      <c r="E77" s="967" t="s">
        <v>1315</v>
      </c>
      <c r="F77" s="993" t="s">
        <v>1316</v>
      </c>
      <c r="G77" s="1014">
        <v>997500</v>
      </c>
      <c r="H77" s="997">
        <v>52500</v>
      </c>
      <c r="I77" s="1015"/>
      <c r="J77" s="994"/>
      <c r="K77" s="995"/>
      <c r="L77" s="995"/>
      <c r="M77" s="994"/>
      <c r="N77" s="996"/>
      <c r="O77" s="996"/>
      <c r="P77" s="997"/>
      <c r="Q77" s="1017"/>
      <c r="R77" s="1017"/>
      <c r="S77" s="1005"/>
      <c r="T77" s="996"/>
      <c r="U77" s="996"/>
      <c r="V77" s="1005"/>
      <c r="W77" s="1008"/>
      <c r="X77" s="1008"/>
      <c r="Y77" s="1008"/>
      <c r="Z77" s="1008"/>
      <c r="AA77" s="1008"/>
      <c r="AB77" s="1008"/>
      <c r="AC77" s="1041" t="s">
        <v>37</v>
      </c>
      <c r="AD77" s="1041" t="s">
        <v>44</v>
      </c>
      <c r="AE77" s="1008">
        <f t="shared" si="5"/>
        <v>1050000</v>
      </c>
      <c r="AF77" s="983"/>
      <c r="AG77" s="1002"/>
      <c r="AH77" s="1002"/>
    </row>
    <row r="78" spans="1:34" s="1006" customFormat="1" ht="123">
      <c r="A78" s="963">
        <v>27</v>
      </c>
      <c r="B78" s="966" t="s">
        <v>48</v>
      </c>
      <c r="C78" s="1019" t="s">
        <v>1405</v>
      </c>
      <c r="D78" s="1023" t="s">
        <v>1417</v>
      </c>
      <c r="E78" s="967" t="s">
        <v>1418</v>
      </c>
      <c r="F78" s="993" t="s">
        <v>1316</v>
      </c>
      <c r="G78" s="1014">
        <v>285000</v>
      </c>
      <c r="H78" s="997">
        <v>15000</v>
      </c>
      <c r="I78" s="1015"/>
      <c r="J78" s="994"/>
      <c r="K78" s="995"/>
      <c r="L78" s="995"/>
      <c r="M78" s="994"/>
      <c r="N78" s="996"/>
      <c r="O78" s="996"/>
      <c r="P78" s="997"/>
      <c r="Q78" s="1017"/>
      <c r="R78" s="1017"/>
      <c r="S78" s="1005"/>
      <c r="T78" s="996"/>
      <c r="U78" s="996"/>
      <c r="V78" s="1005"/>
      <c r="W78" s="1008"/>
      <c r="X78" s="1008"/>
      <c r="Y78" s="1008"/>
      <c r="Z78" s="1008"/>
      <c r="AA78" s="1008"/>
      <c r="AB78" s="1008"/>
      <c r="AC78" s="1041" t="s">
        <v>37</v>
      </c>
      <c r="AD78" s="1041" t="s">
        <v>44</v>
      </c>
      <c r="AE78" s="1008">
        <f t="shared" si="5"/>
        <v>300000</v>
      </c>
      <c r="AF78" s="983"/>
      <c r="AG78" s="1002"/>
      <c r="AH78" s="1002"/>
    </row>
    <row r="79" spans="1:34" s="1006" customFormat="1" ht="135">
      <c r="A79" s="963">
        <v>28</v>
      </c>
      <c r="B79" s="982" t="s">
        <v>1323</v>
      </c>
      <c r="C79" s="983" t="s">
        <v>1324</v>
      </c>
      <c r="D79" s="1040" t="s">
        <v>1419</v>
      </c>
      <c r="E79" s="967" t="s">
        <v>1315</v>
      </c>
      <c r="F79" s="993" t="s">
        <v>1316</v>
      </c>
      <c r="G79" s="1014">
        <v>342000</v>
      </c>
      <c r="H79" s="997">
        <v>18000</v>
      </c>
      <c r="I79" s="1015"/>
      <c r="J79" s="994"/>
      <c r="K79" s="995"/>
      <c r="L79" s="995"/>
      <c r="M79" s="994"/>
      <c r="N79" s="996"/>
      <c r="O79" s="996"/>
      <c r="P79" s="997"/>
      <c r="Q79" s="1017"/>
      <c r="R79" s="1017"/>
      <c r="S79" s="1005"/>
      <c r="T79" s="996"/>
      <c r="U79" s="996"/>
      <c r="V79" s="1005"/>
      <c r="W79" s="1008"/>
      <c r="X79" s="1008"/>
      <c r="Y79" s="1008"/>
      <c r="Z79" s="1008"/>
      <c r="AA79" s="1008"/>
      <c r="AB79" s="1008"/>
      <c r="AC79" s="1041" t="s">
        <v>37</v>
      </c>
      <c r="AD79" s="1041" t="s">
        <v>44</v>
      </c>
      <c r="AE79" s="1008">
        <f t="shared" si="5"/>
        <v>360000</v>
      </c>
      <c r="AF79" s="983"/>
      <c r="AG79" s="1002"/>
      <c r="AH79" s="1002"/>
    </row>
    <row r="80" spans="1:34" s="1006" customFormat="1" ht="135">
      <c r="A80" s="963">
        <v>29</v>
      </c>
      <c r="B80" s="982" t="s">
        <v>1323</v>
      </c>
      <c r="C80" s="983" t="s">
        <v>1324</v>
      </c>
      <c r="D80" s="1023" t="s">
        <v>1420</v>
      </c>
      <c r="E80" s="967" t="s">
        <v>1421</v>
      </c>
      <c r="F80" s="993" t="s">
        <v>1316</v>
      </c>
      <c r="G80" s="1014">
        <v>57000</v>
      </c>
      <c r="H80" s="997">
        <v>3000</v>
      </c>
      <c r="I80" s="1015"/>
      <c r="J80" s="994"/>
      <c r="K80" s="995"/>
      <c r="L80" s="995"/>
      <c r="M80" s="994"/>
      <c r="N80" s="996"/>
      <c r="O80" s="996"/>
      <c r="P80" s="997"/>
      <c r="Q80" s="1017"/>
      <c r="R80" s="1017"/>
      <c r="S80" s="1005"/>
      <c r="T80" s="996"/>
      <c r="U80" s="996"/>
      <c r="V80" s="1005"/>
      <c r="W80" s="1008"/>
      <c r="X80" s="1008"/>
      <c r="Y80" s="1008"/>
      <c r="Z80" s="1008"/>
      <c r="AA80" s="1008"/>
      <c r="AB80" s="1008"/>
      <c r="AC80" s="1041" t="s">
        <v>37</v>
      </c>
      <c r="AD80" s="1041" t="s">
        <v>44</v>
      </c>
      <c r="AE80" s="1008">
        <f t="shared" si="5"/>
        <v>60000</v>
      </c>
      <c r="AF80" s="983"/>
      <c r="AG80" s="1002"/>
      <c r="AH80" s="1002"/>
    </row>
    <row r="81" spans="1:34" s="1006" customFormat="1" ht="135">
      <c r="A81" s="963">
        <v>30</v>
      </c>
      <c r="B81" s="982" t="s">
        <v>1323</v>
      </c>
      <c r="C81" s="983" t="s">
        <v>1324</v>
      </c>
      <c r="D81" s="1039" t="s">
        <v>1422</v>
      </c>
      <c r="E81" s="967" t="s">
        <v>1315</v>
      </c>
      <c r="F81" s="993" t="s">
        <v>1316</v>
      </c>
      <c r="G81" s="1014">
        <v>57000</v>
      </c>
      <c r="H81" s="997">
        <v>3000</v>
      </c>
      <c r="I81" s="1015"/>
      <c r="J81" s="994"/>
      <c r="K81" s="995"/>
      <c r="L81" s="995"/>
      <c r="M81" s="994"/>
      <c r="N81" s="996"/>
      <c r="O81" s="996"/>
      <c r="P81" s="997"/>
      <c r="Q81" s="1017"/>
      <c r="R81" s="1017"/>
      <c r="S81" s="1005"/>
      <c r="T81" s="996"/>
      <c r="U81" s="996"/>
      <c r="V81" s="1005"/>
      <c r="W81" s="1008"/>
      <c r="X81" s="1008"/>
      <c r="Y81" s="1008"/>
      <c r="Z81" s="1008"/>
      <c r="AA81" s="1008"/>
      <c r="AB81" s="1008"/>
      <c r="AC81" s="1041" t="s">
        <v>37</v>
      </c>
      <c r="AD81" s="1041" t="s">
        <v>44</v>
      </c>
      <c r="AE81" s="1008">
        <f t="shared" si="5"/>
        <v>60000</v>
      </c>
      <c r="AF81" s="983"/>
      <c r="AG81" s="1002"/>
      <c r="AH81" s="1002"/>
    </row>
    <row r="82" spans="1:34" s="1006" customFormat="1" ht="135">
      <c r="A82" s="963">
        <v>31</v>
      </c>
      <c r="B82" s="982" t="s">
        <v>1323</v>
      </c>
      <c r="C82" s="983" t="s">
        <v>1324</v>
      </c>
      <c r="D82" s="1038" t="s">
        <v>1423</v>
      </c>
      <c r="E82" s="967" t="s">
        <v>1315</v>
      </c>
      <c r="F82" s="993" t="s">
        <v>1316</v>
      </c>
      <c r="G82" s="1014">
        <f>AE82*95%</f>
        <v>342000</v>
      </c>
      <c r="H82" s="997">
        <f>AE82*5%</f>
        <v>18000</v>
      </c>
      <c r="I82" s="1015"/>
      <c r="J82" s="994"/>
      <c r="K82" s="995"/>
      <c r="L82" s="995"/>
      <c r="M82" s="994"/>
      <c r="N82" s="996"/>
      <c r="O82" s="996"/>
      <c r="P82" s="997"/>
      <c r="Q82" s="1017"/>
      <c r="R82" s="1017"/>
      <c r="S82" s="1005"/>
      <c r="T82" s="996"/>
      <c r="U82" s="996"/>
      <c r="V82" s="1005"/>
      <c r="W82" s="1008"/>
      <c r="X82" s="1008"/>
      <c r="Y82" s="1008"/>
      <c r="Z82" s="1008"/>
      <c r="AA82" s="1008"/>
      <c r="AB82" s="1008"/>
      <c r="AC82" s="1041" t="s">
        <v>37</v>
      </c>
      <c r="AD82" s="1041" t="s">
        <v>44</v>
      </c>
      <c r="AE82" s="1008">
        <v>360000</v>
      </c>
      <c r="AF82" s="983"/>
      <c r="AG82" s="1002"/>
      <c r="AH82" s="1002"/>
    </row>
    <row r="83" spans="1:34" s="1006" customFormat="1" ht="135">
      <c r="A83" s="963">
        <v>32</v>
      </c>
      <c r="B83" s="982" t="s">
        <v>1323</v>
      </c>
      <c r="C83" s="983" t="s">
        <v>1324</v>
      </c>
      <c r="D83" s="1038" t="s">
        <v>1424</v>
      </c>
      <c r="E83" s="967" t="s">
        <v>1315</v>
      </c>
      <c r="F83" s="993" t="s">
        <v>1316</v>
      </c>
      <c r="G83" s="1014">
        <v>427500</v>
      </c>
      <c r="H83" s="997">
        <v>22500</v>
      </c>
      <c r="I83" s="1015"/>
      <c r="J83" s="994"/>
      <c r="K83" s="995"/>
      <c r="L83" s="995"/>
      <c r="M83" s="994"/>
      <c r="N83" s="996"/>
      <c r="O83" s="996"/>
      <c r="P83" s="997"/>
      <c r="Q83" s="1017"/>
      <c r="R83" s="1017"/>
      <c r="S83" s="1005"/>
      <c r="T83" s="996"/>
      <c r="U83" s="996"/>
      <c r="V83" s="1005"/>
      <c r="W83" s="1008"/>
      <c r="X83" s="1008"/>
      <c r="Y83" s="1008"/>
      <c r="Z83" s="1008"/>
      <c r="AA83" s="1008"/>
      <c r="AB83" s="1008"/>
      <c r="AC83" s="1041" t="s">
        <v>37</v>
      </c>
      <c r="AD83" s="1041" t="s">
        <v>44</v>
      </c>
      <c r="AE83" s="1008">
        <f t="shared" si="5"/>
        <v>450000</v>
      </c>
      <c r="AF83" s="983"/>
      <c r="AG83" s="1002"/>
      <c r="AH83" s="1002"/>
    </row>
    <row r="84" spans="1:34" s="1006" customFormat="1" ht="123">
      <c r="A84" s="963">
        <v>33</v>
      </c>
      <c r="B84" s="964" t="s">
        <v>35</v>
      </c>
      <c r="C84" s="965" t="s">
        <v>36</v>
      </c>
      <c r="D84" s="1023" t="s">
        <v>1425</v>
      </c>
      <c r="E84" s="7" t="s">
        <v>1426</v>
      </c>
      <c r="F84" s="993" t="s">
        <v>1316</v>
      </c>
      <c r="G84" s="1014">
        <v>380000</v>
      </c>
      <c r="H84" s="997">
        <v>20000</v>
      </c>
      <c r="I84" s="1015"/>
      <c r="J84" s="994"/>
      <c r="K84" s="995"/>
      <c r="L84" s="995"/>
      <c r="M84" s="994"/>
      <c r="N84" s="996"/>
      <c r="O84" s="996"/>
      <c r="P84" s="997"/>
      <c r="Q84" s="1017"/>
      <c r="R84" s="1017"/>
      <c r="S84" s="1005"/>
      <c r="T84" s="996"/>
      <c r="U84" s="996"/>
      <c r="V84" s="1005"/>
      <c r="W84" s="1008"/>
      <c r="X84" s="1008"/>
      <c r="Y84" s="1008"/>
      <c r="Z84" s="1008"/>
      <c r="AA84" s="1008"/>
      <c r="AB84" s="1008"/>
      <c r="AC84" s="1041" t="s">
        <v>37</v>
      </c>
      <c r="AD84" s="1041" t="s">
        <v>44</v>
      </c>
      <c r="AE84" s="1008">
        <f t="shared" si="5"/>
        <v>400000</v>
      </c>
      <c r="AF84" s="983"/>
      <c r="AG84" s="1002"/>
      <c r="AH84" s="1002"/>
    </row>
    <row r="85" spans="1:34" ht="15">
      <c r="A85" s="1045"/>
      <c r="B85" s="1229"/>
      <c r="C85" s="1230"/>
      <c r="D85" s="1230"/>
      <c r="E85" s="1231"/>
      <c r="F85" s="993"/>
      <c r="G85" s="1014"/>
      <c r="H85" s="994"/>
      <c r="I85" s="1014"/>
      <c r="J85" s="994"/>
      <c r="K85" s="995"/>
      <c r="L85" s="995"/>
      <c r="M85" s="994">
        <v>26131</v>
      </c>
      <c r="N85" s="995"/>
      <c r="O85" s="995"/>
      <c r="P85" s="997"/>
      <c r="Q85" s="996"/>
      <c r="R85" s="996"/>
      <c r="S85" s="1005"/>
      <c r="T85" s="997"/>
      <c r="U85" s="997"/>
      <c r="AF85" s="966"/>
      <c r="AG85" s="1046"/>
      <c r="AH85" s="1046"/>
    </row>
    <row r="86" spans="1:34" ht="19.5">
      <c r="A86" s="975"/>
      <c r="B86" s="1232" t="s">
        <v>49</v>
      </c>
      <c r="C86" s="1232"/>
      <c r="D86" s="1232"/>
      <c r="E86" s="1232"/>
      <c r="F86" s="1047"/>
      <c r="G86" s="1048">
        <f>SUM(G6:G84)</f>
        <v>23593544.260000002</v>
      </c>
      <c r="H86" s="1048">
        <f>SUM(H6:H31)</f>
        <v>811715.45</v>
      </c>
      <c r="I86" s="1048"/>
      <c r="J86" s="1049"/>
      <c r="K86" s="1050"/>
      <c r="L86" s="1050"/>
      <c r="M86" s="1048">
        <f>SUM(M6:M85)</f>
        <v>1993323</v>
      </c>
      <c r="N86" s="1050"/>
      <c r="O86" s="1050"/>
      <c r="P86" s="1051">
        <f ca="1">SUM(P6:P86)</f>
        <v>1994986</v>
      </c>
      <c r="Q86" s="1052"/>
      <c r="R86" s="1052"/>
      <c r="S86" s="1048">
        <f>SUM(S32:S51)</f>
        <v>0</v>
      </c>
      <c r="T86" s="1048"/>
      <c r="U86" s="1048"/>
      <c r="V86" s="997">
        <f>SUM(V32:V51)</f>
        <v>3673434.2189999996</v>
      </c>
      <c r="W86" s="997"/>
      <c r="X86" s="997"/>
      <c r="Y86" s="1053">
        <f>SUM(Y6:Y84)</f>
        <v>3663399</v>
      </c>
      <c r="Z86" s="997"/>
      <c r="AA86" s="997"/>
      <c r="AB86" s="1053">
        <f>SUM(AB6:AB84)</f>
        <v>7018572</v>
      </c>
      <c r="AC86" s="997"/>
      <c r="AD86" s="997"/>
      <c r="AE86" s="1053">
        <f>SUM(AE6:AE84)</f>
        <v>7798668</v>
      </c>
      <c r="AF86" s="966"/>
      <c r="AG86" s="998"/>
      <c r="AH86" s="998"/>
    </row>
    <row r="87" spans="1:34">
      <c r="A87" s="1054"/>
      <c r="B87" s="1055"/>
      <c r="C87" s="1055"/>
      <c r="D87" s="1006"/>
      <c r="E87" s="1006"/>
      <c r="F87" s="1006"/>
      <c r="G87" s="1006"/>
      <c r="H87" s="1006"/>
      <c r="I87" s="1006"/>
      <c r="J87" s="1006"/>
      <c r="K87" s="1056"/>
      <c r="L87" s="1056"/>
      <c r="N87" s="1006"/>
      <c r="O87" s="1006"/>
      <c r="P87" s="1006"/>
      <c r="Q87" s="1006"/>
      <c r="R87" s="1006"/>
      <c r="S87" s="1006"/>
      <c r="AF87" s="1006"/>
      <c r="AG87" s="1006"/>
      <c r="AH87" s="1006"/>
    </row>
    <row r="88" spans="1:34">
      <c r="A88" s="1054"/>
      <c r="B88" s="1055"/>
      <c r="C88" s="1055"/>
      <c r="D88" s="1006"/>
      <c r="E88" s="1006"/>
      <c r="F88" s="1006"/>
      <c r="G88" s="1006"/>
      <c r="H88" s="1006"/>
      <c r="I88" s="1006"/>
      <c r="J88" s="1006"/>
      <c r="K88" s="1056"/>
      <c r="L88" s="1056"/>
      <c r="N88" s="1006"/>
      <c r="O88" s="1006"/>
      <c r="P88" s="1006"/>
      <c r="Q88" s="1006"/>
      <c r="R88" s="1006"/>
      <c r="S88" s="1006"/>
      <c r="AF88" s="1006"/>
      <c r="AG88" s="1006"/>
      <c r="AH88" s="1006"/>
    </row>
    <row r="89" spans="1:34">
      <c r="A89" s="1054"/>
      <c r="B89" s="1055"/>
      <c r="C89" s="1055"/>
      <c r="D89" s="1006"/>
      <c r="E89" s="1006"/>
      <c r="F89" s="1006"/>
      <c r="G89" s="1006"/>
      <c r="H89" s="1006"/>
      <c r="I89" s="1006"/>
      <c r="J89" s="1006"/>
      <c r="K89" s="1056"/>
      <c r="L89" s="1056"/>
      <c r="N89" s="1006"/>
      <c r="O89" s="1006"/>
      <c r="P89" s="1006"/>
      <c r="Q89" s="1006"/>
      <c r="R89" s="1006"/>
      <c r="S89" s="1006"/>
      <c r="AF89" s="1006"/>
      <c r="AG89" s="1006"/>
      <c r="AH89" s="1006"/>
    </row>
    <row r="90" spans="1:34">
      <c r="A90" s="1054"/>
      <c r="B90" s="1055"/>
      <c r="C90" s="1055"/>
      <c r="D90" s="1006"/>
      <c r="E90" s="1006"/>
      <c r="F90" s="1006"/>
      <c r="G90" s="1006"/>
      <c r="H90" s="1006"/>
      <c r="I90" s="1006"/>
      <c r="J90" s="1006"/>
      <c r="K90" s="1056"/>
      <c r="L90" s="1056"/>
      <c r="N90" s="1006"/>
      <c r="O90" s="1006"/>
      <c r="P90" s="1006"/>
      <c r="Q90" s="1006"/>
      <c r="R90" s="1006"/>
      <c r="S90" s="1006"/>
      <c r="AF90" s="1006"/>
      <c r="AG90" s="1006"/>
      <c r="AH90" s="1006"/>
    </row>
    <row r="91" spans="1:34">
      <c r="A91" s="1054"/>
      <c r="B91" s="1055"/>
      <c r="C91" s="1055"/>
      <c r="D91" s="1006"/>
      <c r="E91" s="1006"/>
      <c r="F91" s="1006"/>
      <c r="G91" s="1006"/>
      <c r="H91" s="1006"/>
      <c r="I91" s="1006"/>
      <c r="J91" s="1006"/>
      <c r="K91" s="1056"/>
      <c r="L91" s="1056"/>
      <c r="N91" s="1006"/>
      <c r="O91" s="1006"/>
      <c r="P91" s="1006"/>
      <c r="Q91" s="1006"/>
      <c r="R91" s="1006"/>
      <c r="S91" s="1006"/>
      <c r="AF91" s="1006"/>
      <c r="AG91" s="1006"/>
      <c r="AH91" s="1006"/>
    </row>
    <row r="92" spans="1:34">
      <c r="A92" s="1054"/>
      <c r="B92" s="1055"/>
      <c r="C92" s="1055"/>
      <c r="D92" s="1006"/>
      <c r="E92" s="1006"/>
      <c r="F92" s="1006"/>
      <c r="G92" s="1006"/>
      <c r="H92" s="1006"/>
      <c r="I92" s="1006"/>
      <c r="J92" s="1006"/>
      <c r="K92" s="1056"/>
      <c r="L92" s="1056"/>
      <c r="N92" s="1006"/>
      <c r="O92" s="1006"/>
      <c r="P92" s="1006"/>
      <c r="Q92" s="1006"/>
      <c r="R92" s="1006"/>
      <c r="S92" s="1006"/>
      <c r="AF92" s="1006"/>
      <c r="AG92" s="1006"/>
      <c r="AH92" s="1006"/>
    </row>
    <row r="93" spans="1:34">
      <c r="A93" s="1054"/>
      <c r="B93" s="1055"/>
      <c r="C93" s="1055"/>
      <c r="D93" s="1006"/>
      <c r="E93" s="1006"/>
      <c r="F93" s="1006"/>
      <c r="G93" s="1006"/>
      <c r="H93" s="1006"/>
      <c r="I93" s="1006"/>
      <c r="J93" s="1006"/>
      <c r="K93" s="1056"/>
      <c r="L93" s="1056"/>
      <c r="N93" s="1006"/>
      <c r="O93" s="1006"/>
      <c r="P93" s="1006"/>
      <c r="Q93" s="1006"/>
      <c r="R93" s="1006"/>
      <c r="S93" s="1006"/>
      <c r="AF93" s="1006"/>
      <c r="AG93" s="1006"/>
      <c r="AH93" s="1006"/>
    </row>
    <row r="94" spans="1:34">
      <c r="A94" s="1054"/>
      <c r="B94" s="1055"/>
      <c r="C94" s="1055"/>
      <c r="D94" s="1006"/>
      <c r="E94" s="1006"/>
      <c r="F94" s="1006"/>
      <c r="G94" s="1006"/>
      <c r="H94" s="1006"/>
      <c r="I94" s="1006"/>
      <c r="J94" s="1006"/>
      <c r="K94" s="1056"/>
      <c r="L94" s="1056"/>
      <c r="N94" s="1006"/>
      <c r="O94" s="1006"/>
      <c r="P94" s="1006"/>
      <c r="Q94" s="1006"/>
      <c r="R94" s="1006"/>
      <c r="S94" s="1006"/>
      <c r="AF94" s="1006"/>
      <c r="AG94" s="1006"/>
      <c r="AH94" s="1006"/>
    </row>
    <row r="95" spans="1:34">
      <c r="A95" s="1054"/>
      <c r="B95" s="1055"/>
      <c r="C95" s="1055"/>
      <c r="D95" s="1006"/>
      <c r="E95" s="1006"/>
      <c r="F95" s="1006"/>
      <c r="G95" s="1006"/>
      <c r="H95" s="1006"/>
      <c r="I95" s="1006"/>
      <c r="J95" s="1006"/>
      <c r="K95" s="1056"/>
      <c r="L95" s="1056"/>
      <c r="N95" s="1006"/>
      <c r="O95" s="1006"/>
      <c r="P95" s="1006"/>
      <c r="Q95" s="1006"/>
      <c r="R95" s="1006"/>
      <c r="S95" s="1006"/>
      <c r="AF95" s="1006"/>
      <c r="AG95" s="1006"/>
      <c r="AH95" s="1006"/>
    </row>
    <row r="96" spans="1:34">
      <c r="A96" s="1054"/>
      <c r="B96" s="1055"/>
      <c r="C96" s="1055"/>
      <c r="D96" s="1006"/>
      <c r="E96" s="1006"/>
      <c r="F96" s="1006"/>
      <c r="G96" s="1006"/>
      <c r="H96" s="1006"/>
      <c r="I96" s="1006"/>
      <c r="J96" s="1006"/>
      <c r="K96" s="1056"/>
      <c r="L96" s="1056"/>
      <c r="N96" s="1006"/>
      <c r="O96" s="1006"/>
      <c r="P96" s="1006"/>
      <c r="Q96" s="1006"/>
      <c r="R96" s="1006"/>
      <c r="S96" s="1006"/>
      <c r="AF96" s="1006"/>
      <c r="AG96" s="1006"/>
      <c r="AH96" s="1006"/>
    </row>
    <row r="97" spans="1:34">
      <c r="A97" s="1054"/>
      <c r="B97" s="1055"/>
      <c r="C97" s="1055"/>
      <c r="D97" s="1006"/>
      <c r="E97" s="1006"/>
      <c r="F97" s="1006"/>
      <c r="G97" s="1006"/>
      <c r="H97" s="1006"/>
      <c r="I97" s="1006"/>
      <c r="J97" s="1006"/>
      <c r="K97" s="1056"/>
      <c r="L97" s="1056"/>
      <c r="N97" s="1006"/>
      <c r="O97" s="1006"/>
      <c r="P97" s="1006"/>
      <c r="Q97" s="1006"/>
      <c r="R97" s="1006"/>
      <c r="S97" s="1006"/>
      <c r="AF97" s="1006"/>
      <c r="AG97" s="1006"/>
      <c r="AH97" s="1006"/>
    </row>
    <row r="98" spans="1:34">
      <c r="A98" s="1054"/>
      <c r="B98" s="1055"/>
      <c r="C98" s="1055"/>
      <c r="D98" s="1006"/>
      <c r="E98" s="1006"/>
      <c r="F98" s="1006"/>
      <c r="G98" s="1006"/>
      <c r="H98" s="1006"/>
      <c r="I98" s="1006"/>
      <c r="J98" s="1006"/>
      <c r="K98" s="1056"/>
      <c r="L98" s="1056"/>
      <c r="N98" s="1006"/>
      <c r="O98" s="1006"/>
      <c r="P98" s="1006"/>
      <c r="Q98" s="1006"/>
      <c r="R98" s="1006"/>
      <c r="S98" s="1006"/>
      <c r="AF98" s="1006"/>
      <c r="AG98" s="1006"/>
      <c r="AH98" s="1006"/>
    </row>
    <row r="99" spans="1:34">
      <c r="A99" s="1054"/>
      <c r="B99" s="1055"/>
      <c r="C99" s="1055"/>
      <c r="D99" s="1006"/>
      <c r="E99" s="1006"/>
      <c r="F99" s="1006"/>
      <c r="G99" s="1006"/>
      <c r="H99" s="1006"/>
      <c r="I99" s="1006"/>
      <c r="J99" s="1006"/>
      <c r="K99" s="1056"/>
      <c r="L99" s="1056"/>
      <c r="N99" s="1006"/>
      <c r="O99" s="1006"/>
      <c r="P99" s="1006"/>
      <c r="Q99" s="1006"/>
      <c r="R99" s="1006"/>
      <c r="S99" s="1006"/>
      <c r="AF99" s="1006"/>
      <c r="AG99" s="1006"/>
      <c r="AH99" s="1006"/>
    </row>
    <row r="100" spans="1:34">
      <c r="A100" s="1054"/>
      <c r="B100" s="1055"/>
      <c r="C100" s="1055"/>
      <c r="D100" s="1006"/>
      <c r="E100" s="1006"/>
      <c r="F100" s="1006"/>
      <c r="G100" s="1006"/>
      <c r="H100" s="1006"/>
      <c r="I100" s="1006"/>
      <c r="J100" s="1006"/>
      <c r="K100" s="1056"/>
      <c r="L100" s="1056"/>
      <c r="N100" s="1006"/>
      <c r="O100" s="1006"/>
      <c r="P100" s="1006"/>
      <c r="Q100" s="1006"/>
      <c r="R100" s="1006"/>
      <c r="S100" s="1006"/>
      <c r="AF100" s="1006"/>
      <c r="AG100" s="1006"/>
      <c r="AH100" s="1006"/>
    </row>
    <row r="101" spans="1:34">
      <c r="A101" s="1054"/>
      <c r="B101" s="1055"/>
      <c r="C101" s="1055"/>
      <c r="D101" s="1006"/>
      <c r="E101" s="1006"/>
      <c r="F101" s="1006"/>
      <c r="G101" s="1006"/>
      <c r="H101" s="1006"/>
      <c r="I101" s="1006"/>
      <c r="J101" s="1006"/>
      <c r="K101" s="1056"/>
      <c r="L101" s="1056"/>
      <c r="N101" s="1006"/>
      <c r="O101" s="1006"/>
      <c r="P101" s="1006"/>
      <c r="Q101" s="1006"/>
      <c r="R101" s="1006"/>
      <c r="S101" s="1006"/>
      <c r="AF101" s="1006"/>
      <c r="AG101" s="1006"/>
      <c r="AH101" s="1006"/>
    </row>
    <row r="102" spans="1:34">
      <c r="A102" s="1054"/>
      <c r="B102" s="1055"/>
      <c r="C102" s="1055"/>
      <c r="D102" s="1006"/>
      <c r="E102" s="1006"/>
      <c r="F102" s="1006"/>
      <c r="G102" s="1006"/>
      <c r="H102" s="1006"/>
      <c r="I102" s="1006"/>
      <c r="J102" s="1006"/>
      <c r="K102" s="1056"/>
      <c r="L102" s="1056"/>
      <c r="N102" s="1006"/>
      <c r="O102" s="1006"/>
      <c r="P102" s="1006"/>
      <c r="Q102" s="1006"/>
      <c r="R102" s="1006"/>
      <c r="S102" s="1006"/>
      <c r="AF102" s="1006"/>
      <c r="AG102" s="1006"/>
      <c r="AH102" s="1006"/>
    </row>
    <row r="103" spans="1:34">
      <c r="A103" s="1054"/>
      <c r="B103" s="1055"/>
      <c r="C103" s="1055"/>
      <c r="D103" s="1006"/>
      <c r="E103" s="1006"/>
      <c r="F103" s="1006"/>
      <c r="G103" s="1006"/>
      <c r="H103" s="1006"/>
      <c r="I103" s="1006"/>
      <c r="J103" s="1006"/>
      <c r="K103" s="1056"/>
      <c r="L103" s="1056"/>
      <c r="N103" s="1006"/>
      <c r="O103" s="1006"/>
      <c r="P103" s="1006"/>
      <c r="Q103" s="1006"/>
      <c r="R103" s="1006"/>
      <c r="S103" s="1006"/>
      <c r="AF103" s="1006"/>
      <c r="AG103" s="1006"/>
      <c r="AH103" s="1006"/>
    </row>
    <row r="104" spans="1:34">
      <c r="A104" s="1054"/>
      <c r="B104" s="1055"/>
      <c r="C104" s="1055"/>
      <c r="D104" s="1006"/>
      <c r="E104" s="1006"/>
      <c r="F104" s="1006"/>
      <c r="G104" s="1006"/>
      <c r="H104" s="1006"/>
      <c r="I104" s="1006"/>
      <c r="J104" s="1006"/>
      <c r="K104" s="1056"/>
      <c r="L104" s="1056"/>
      <c r="N104" s="1006"/>
      <c r="O104" s="1006"/>
      <c r="P104" s="1006"/>
      <c r="Q104" s="1006"/>
      <c r="R104" s="1006"/>
      <c r="S104" s="1006"/>
      <c r="AF104" s="1006"/>
      <c r="AG104" s="1006"/>
      <c r="AH104" s="1006"/>
    </row>
    <row r="105" spans="1:34">
      <c r="A105" s="1054"/>
      <c r="B105" s="1055"/>
      <c r="C105" s="1055"/>
      <c r="D105" s="1006"/>
      <c r="E105" s="1006"/>
      <c r="F105" s="1006"/>
      <c r="G105" s="1006"/>
      <c r="H105" s="1006"/>
      <c r="I105" s="1006"/>
      <c r="J105" s="1006"/>
      <c r="K105" s="1056"/>
      <c r="L105" s="1056"/>
      <c r="N105" s="1006"/>
      <c r="O105" s="1006"/>
      <c r="P105" s="1006"/>
      <c r="Q105" s="1006"/>
      <c r="R105" s="1006"/>
      <c r="S105" s="1006"/>
      <c r="AF105" s="1006"/>
      <c r="AG105" s="1006"/>
      <c r="AH105" s="1006"/>
    </row>
    <row r="106" spans="1:34">
      <c r="A106" s="1054"/>
      <c r="B106" s="1055"/>
      <c r="C106" s="1055"/>
      <c r="D106" s="1006"/>
      <c r="E106" s="1006"/>
      <c r="F106" s="1006"/>
      <c r="G106" s="1006"/>
      <c r="H106" s="1006"/>
      <c r="I106" s="1006"/>
      <c r="J106" s="1006"/>
      <c r="K106" s="1056"/>
      <c r="L106" s="1056"/>
      <c r="N106" s="1006"/>
      <c r="O106" s="1006"/>
      <c r="P106" s="1006"/>
      <c r="Q106" s="1006"/>
      <c r="R106" s="1006"/>
      <c r="S106" s="1006"/>
      <c r="AF106" s="1006"/>
      <c r="AG106" s="1006"/>
      <c r="AH106" s="1006"/>
    </row>
    <row r="107" spans="1:34">
      <c r="A107" s="1054"/>
      <c r="B107" s="1055"/>
      <c r="C107" s="1055"/>
      <c r="D107" s="1006"/>
      <c r="E107" s="1006"/>
      <c r="F107" s="1006"/>
      <c r="G107" s="1006"/>
      <c r="H107" s="1006"/>
      <c r="I107" s="1006"/>
      <c r="J107" s="1006"/>
      <c r="K107" s="1056"/>
      <c r="L107" s="1056"/>
      <c r="N107" s="1006"/>
      <c r="O107" s="1006"/>
      <c r="P107" s="1006"/>
      <c r="Q107" s="1006"/>
      <c r="R107" s="1006"/>
      <c r="S107" s="1006"/>
      <c r="AF107" s="1006"/>
      <c r="AG107" s="1006"/>
      <c r="AH107" s="1006"/>
    </row>
    <row r="108" spans="1:34">
      <c r="A108" s="1054"/>
      <c r="B108" s="1055"/>
      <c r="C108" s="1055"/>
      <c r="D108" s="1006"/>
      <c r="E108" s="1006"/>
      <c r="F108" s="1006"/>
      <c r="G108" s="1006"/>
      <c r="H108" s="1006"/>
      <c r="I108" s="1006"/>
      <c r="J108" s="1006"/>
      <c r="K108" s="1056"/>
      <c r="L108" s="1056"/>
      <c r="N108" s="1006"/>
      <c r="O108" s="1006"/>
      <c r="P108" s="1006"/>
      <c r="Q108" s="1006"/>
      <c r="R108" s="1006"/>
      <c r="S108" s="1006"/>
      <c r="AF108" s="1006"/>
      <c r="AG108" s="1006"/>
      <c r="AH108" s="1006"/>
    </row>
    <row r="109" spans="1:34">
      <c r="A109" s="1054"/>
      <c r="B109" s="1055"/>
      <c r="C109" s="1055"/>
      <c r="D109" s="1006"/>
      <c r="E109" s="1006"/>
      <c r="F109" s="1006"/>
      <c r="G109" s="1006"/>
      <c r="H109" s="1006"/>
      <c r="I109" s="1006"/>
      <c r="J109" s="1006"/>
      <c r="K109" s="1056"/>
      <c r="L109" s="1056"/>
      <c r="N109" s="1006"/>
      <c r="O109" s="1006"/>
      <c r="P109" s="1006"/>
      <c r="Q109" s="1006"/>
      <c r="R109" s="1006"/>
      <c r="S109" s="1006"/>
      <c r="AF109" s="1006"/>
      <c r="AG109" s="1006"/>
      <c r="AH109" s="1006"/>
    </row>
    <row r="110" spans="1:34">
      <c r="A110" s="1054"/>
      <c r="B110" s="1055"/>
      <c r="C110" s="1055"/>
      <c r="D110" s="1006"/>
      <c r="E110" s="1006"/>
      <c r="F110" s="1006"/>
      <c r="G110" s="1006"/>
      <c r="H110" s="1006"/>
      <c r="I110" s="1006"/>
      <c r="J110" s="1006"/>
      <c r="K110" s="1056"/>
      <c r="L110" s="1056"/>
      <c r="N110" s="1006"/>
      <c r="O110" s="1006"/>
      <c r="P110" s="1006"/>
      <c r="Q110" s="1006"/>
      <c r="R110" s="1006"/>
      <c r="S110" s="1006"/>
      <c r="AF110" s="1006"/>
      <c r="AG110" s="1006"/>
      <c r="AH110" s="1006"/>
    </row>
    <row r="111" spans="1:34">
      <c r="A111" s="1054"/>
      <c r="B111" s="1055"/>
      <c r="C111" s="1055"/>
      <c r="D111" s="1006"/>
      <c r="E111" s="1006"/>
      <c r="F111" s="1006"/>
      <c r="G111" s="1006"/>
      <c r="H111" s="1006"/>
      <c r="I111" s="1006"/>
      <c r="J111" s="1006"/>
      <c r="K111" s="1056"/>
      <c r="L111" s="1056"/>
      <c r="N111" s="1006"/>
      <c r="O111" s="1006"/>
      <c r="P111" s="1006"/>
      <c r="Q111" s="1006"/>
      <c r="R111" s="1006"/>
      <c r="S111" s="1006"/>
      <c r="AF111" s="1006"/>
      <c r="AG111" s="1006"/>
      <c r="AH111" s="1006"/>
    </row>
    <row r="112" spans="1:34">
      <c r="A112" s="1054"/>
      <c r="B112" s="1055"/>
      <c r="C112" s="1055"/>
      <c r="D112" s="1006"/>
      <c r="E112" s="1006"/>
      <c r="F112" s="1006"/>
      <c r="G112" s="1006"/>
      <c r="H112" s="1006"/>
      <c r="I112" s="1006"/>
      <c r="J112" s="1006"/>
      <c r="K112" s="1056"/>
      <c r="L112" s="1056"/>
      <c r="N112" s="1006"/>
      <c r="O112" s="1006"/>
      <c r="P112" s="1006"/>
      <c r="Q112" s="1006"/>
      <c r="R112" s="1006"/>
      <c r="S112" s="1006"/>
      <c r="AF112" s="1006"/>
      <c r="AG112" s="1006"/>
      <c r="AH112" s="1006"/>
    </row>
    <row r="113" spans="1:34">
      <c r="A113" s="1054"/>
      <c r="B113" s="1055"/>
      <c r="C113" s="1055"/>
      <c r="D113" s="1006"/>
      <c r="E113" s="1006"/>
      <c r="F113" s="1006"/>
      <c r="G113" s="1006"/>
      <c r="H113" s="1006"/>
      <c r="I113" s="1006"/>
      <c r="J113" s="1006"/>
      <c r="K113" s="1056"/>
      <c r="L113" s="1056"/>
      <c r="N113" s="1006"/>
      <c r="O113" s="1006"/>
      <c r="P113" s="1006"/>
      <c r="Q113" s="1006"/>
      <c r="R113" s="1006"/>
      <c r="S113" s="1006"/>
      <c r="AF113" s="1006"/>
      <c r="AG113" s="1006"/>
      <c r="AH113" s="1006"/>
    </row>
    <row r="114" spans="1:34">
      <c r="A114" s="1054"/>
      <c r="B114" s="1055"/>
      <c r="C114" s="1055"/>
      <c r="D114" s="1006"/>
      <c r="E114" s="1006"/>
      <c r="F114" s="1006"/>
      <c r="G114" s="1006"/>
      <c r="H114" s="1006"/>
      <c r="I114" s="1006"/>
      <c r="J114" s="1006"/>
      <c r="K114" s="1056"/>
      <c r="L114" s="1056"/>
      <c r="N114" s="1006"/>
      <c r="O114" s="1006"/>
      <c r="P114" s="1006"/>
      <c r="Q114" s="1006"/>
      <c r="R114" s="1006"/>
      <c r="S114" s="1006"/>
      <c r="AF114" s="1006"/>
      <c r="AG114" s="1006"/>
      <c r="AH114" s="1006"/>
    </row>
    <row r="115" spans="1:34">
      <c r="A115" s="1054"/>
      <c r="B115" s="1055"/>
      <c r="C115" s="1055"/>
      <c r="D115" s="1006"/>
      <c r="E115" s="1006"/>
      <c r="F115" s="1006"/>
      <c r="G115" s="1006"/>
      <c r="H115" s="1006"/>
      <c r="I115" s="1006"/>
      <c r="J115" s="1006"/>
      <c r="K115" s="1056"/>
      <c r="L115" s="1056"/>
      <c r="N115" s="1006"/>
      <c r="O115" s="1006"/>
      <c r="P115" s="1006"/>
      <c r="Q115" s="1006"/>
      <c r="R115" s="1006"/>
      <c r="S115" s="1006"/>
      <c r="AF115" s="1006"/>
      <c r="AG115" s="1006"/>
      <c r="AH115" s="1006"/>
    </row>
    <row r="116" spans="1:34">
      <c r="A116" s="1054"/>
      <c r="B116" s="1055"/>
      <c r="C116" s="1055"/>
      <c r="D116" s="1006"/>
      <c r="E116" s="1006"/>
      <c r="F116" s="1006"/>
      <c r="G116" s="1006"/>
      <c r="H116" s="1006"/>
      <c r="I116" s="1006"/>
      <c r="J116" s="1006"/>
      <c r="K116" s="1056"/>
      <c r="L116" s="1056"/>
      <c r="N116" s="1006"/>
      <c r="O116" s="1006"/>
      <c r="P116" s="1006"/>
      <c r="Q116" s="1006"/>
      <c r="R116" s="1006"/>
      <c r="S116" s="1006"/>
      <c r="AF116" s="1006"/>
      <c r="AG116" s="1006"/>
      <c r="AH116" s="1006"/>
    </row>
    <row r="117" spans="1:34">
      <c r="A117" s="1054"/>
      <c r="B117" s="1055"/>
      <c r="C117" s="1055"/>
      <c r="D117" s="1006"/>
      <c r="E117" s="1006"/>
      <c r="F117" s="1006"/>
      <c r="G117" s="1006"/>
      <c r="H117" s="1006"/>
      <c r="I117" s="1006"/>
      <c r="J117" s="1006"/>
      <c r="K117" s="1056"/>
      <c r="L117" s="1056"/>
      <c r="N117" s="1006"/>
      <c r="O117" s="1006"/>
      <c r="P117" s="1006"/>
      <c r="Q117" s="1006"/>
      <c r="R117" s="1006"/>
      <c r="S117" s="1006"/>
      <c r="AF117" s="1006"/>
      <c r="AG117" s="1006"/>
      <c r="AH117" s="1006"/>
    </row>
    <row r="118" spans="1:34">
      <c r="A118" s="1054"/>
      <c r="B118" s="1055"/>
      <c r="C118" s="1055"/>
      <c r="D118" s="1006"/>
      <c r="E118" s="1006"/>
      <c r="F118" s="1006"/>
      <c r="G118" s="1006"/>
      <c r="H118" s="1006"/>
      <c r="I118" s="1006"/>
      <c r="J118" s="1006"/>
      <c r="K118" s="1056"/>
      <c r="L118" s="1056"/>
      <c r="N118" s="1006"/>
      <c r="O118" s="1006"/>
      <c r="P118" s="1006"/>
      <c r="Q118" s="1006"/>
      <c r="R118" s="1006"/>
      <c r="S118" s="1006"/>
      <c r="AF118" s="1006"/>
      <c r="AG118" s="1006"/>
      <c r="AH118" s="1006"/>
    </row>
    <row r="119" spans="1:34">
      <c r="A119" s="1054"/>
      <c r="B119" s="1055"/>
      <c r="C119" s="1055"/>
      <c r="D119" s="1006"/>
      <c r="E119" s="1006"/>
      <c r="F119" s="1006"/>
      <c r="G119" s="1006"/>
      <c r="H119" s="1006"/>
      <c r="I119" s="1006"/>
      <c r="J119" s="1006"/>
      <c r="K119" s="1056"/>
      <c r="L119" s="1056"/>
      <c r="N119" s="1006"/>
      <c r="O119" s="1006"/>
      <c r="P119" s="1006"/>
      <c r="Q119" s="1006"/>
      <c r="R119" s="1006"/>
      <c r="S119" s="1006"/>
      <c r="AF119" s="1006"/>
      <c r="AG119" s="1006"/>
      <c r="AH119" s="1006"/>
    </row>
    <row r="120" spans="1:34">
      <c r="A120" s="1054"/>
      <c r="B120" s="1055"/>
      <c r="C120" s="1055"/>
      <c r="D120" s="1006"/>
      <c r="E120" s="1006"/>
      <c r="F120" s="1006"/>
      <c r="G120" s="1006"/>
      <c r="H120" s="1006"/>
      <c r="I120" s="1006"/>
      <c r="J120" s="1006"/>
      <c r="K120" s="1056"/>
      <c r="L120" s="1056"/>
      <c r="N120" s="1006"/>
      <c r="O120" s="1006"/>
      <c r="P120" s="1006"/>
      <c r="Q120" s="1006"/>
      <c r="R120" s="1006"/>
      <c r="S120" s="1006"/>
      <c r="AF120" s="1006"/>
      <c r="AG120" s="1006"/>
      <c r="AH120" s="1006"/>
    </row>
    <row r="121" spans="1:34">
      <c r="A121" s="1054"/>
      <c r="B121" s="1055"/>
      <c r="C121" s="1055"/>
      <c r="D121" s="1006"/>
      <c r="E121" s="1006"/>
      <c r="F121" s="1006"/>
      <c r="G121" s="1006"/>
      <c r="H121" s="1006"/>
      <c r="I121" s="1006"/>
      <c r="J121" s="1006"/>
      <c r="K121" s="1056"/>
      <c r="L121" s="1056"/>
      <c r="N121" s="1006"/>
      <c r="O121" s="1006"/>
      <c r="P121" s="1006"/>
      <c r="Q121" s="1006"/>
      <c r="R121" s="1006"/>
      <c r="S121" s="1006"/>
      <c r="AF121" s="1006"/>
      <c r="AG121" s="1006"/>
      <c r="AH121" s="1006"/>
    </row>
    <row r="122" spans="1:34">
      <c r="A122" s="1054"/>
      <c r="B122" s="1055"/>
      <c r="C122" s="1055"/>
      <c r="D122" s="1006"/>
      <c r="E122" s="1006"/>
      <c r="F122" s="1006"/>
      <c r="G122" s="1006"/>
      <c r="H122" s="1006"/>
      <c r="I122" s="1006"/>
      <c r="J122" s="1006"/>
      <c r="K122" s="1056"/>
      <c r="L122" s="1056"/>
      <c r="N122" s="1006"/>
      <c r="O122" s="1006"/>
      <c r="P122" s="1006"/>
      <c r="Q122" s="1006"/>
      <c r="R122" s="1006"/>
      <c r="S122" s="1006"/>
      <c r="AF122" s="1006"/>
      <c r="AG122" s="1006"/>
      <c r="AH122" s="1006"/>
    </row>
    <row r="123" spans="1:34">
      <c r="A123" s="1054"/>
      <c r="B123" s="1055"/>
      <c r="C123" s="1055"/>
      <c r="D123" s="1006"/>
      <c r="E123" s="1006"/>
      <c r="F123" s="1006"/>
      <c r="G123" s="1006"/>
      <c r="H123" s="1006"/>
      <c r="I123" s="1006"/>
      <c r="J123" s="1006"/>
      <c r="K123" s="1056"/>
      <c r="L123" s="1056"/>
      <c r="N123" s="1006"/>
      <c r="O123" s="1006"/>
      <c r="P123" s="1006"/>
      <c r="Q123" s="1006"/>
      <c r="R123" s="1006"/>
      <c r="S123" s="1006"/>
      <c r="AF123" s="1006"/>
      <c r="AG123" s="1006"/>
      <c r="AH123" s="1006"/>
    </row>
    <row r="124" spans="1:34">
      <c r="A124" s="1054"/>
      <c r="B124" s="1055"/>
      <c r="C124" s="1055"/>
      <c r="D124" s="1006"/>
      <c r="E124" s="1006"/>
      <c r="F124" s="1006"/>
      <c r="G124" s="1006"/>
      <c r="H124" s="1006"/>
      <c r="I124" s="1006"/>
      <c r="J124" s="1006"/>
      <c r="K124" s="1056"/>
      <c r="L124" s="1056"/>
      <c r="N124" s="1006"/>
      <c r="O124" s="1006"/>
      <c r="P124" s="1006"/>
      <c r="Q124" s="1006"/>
      <c r="R124" s="1006"/>
      <c r="S124" s="1006"/>
      <c r="AF124" s="1006"/>
      <c r="AG124" s="1006"/>
      <c r="AH124" s="1006"/>
    </row>
    <row r="125" spans="1:34">
      <c r="A125" s="1054"/>
      <c r="B125" s="1055"/>
      <c r="C125" s="1055"/>
      <c r="D125" s="1006"/>
      <c r="E125" s="1006"/>
      <c r="F125" s="1006"/>
      <c r="G125" s="1006"/>
      <c r="H125" s="1006"/>
      <c r="I125" s="1006"/>
      <c r="J125" s="1006"/>
      <c r="K125" s="1056"/>
      <c r="L125" s="1056"/>
      <c r="N125" s="1006"/>
      <c r="O125" s="1006"/>
      <c r="P125" s="1006"/>
      <c r="Q125" s="1006"/>
      <c r="R125" s="1006"/>
      <c r="S125" s="1006"/>
      <c r="AF125" s="1006"/>
      <c r="AG125" s="1006"/>
      <c r="AH125" s="1006"/>
    </row>
    <row r="126" spans="1:34">
      <c r="A126" s="1054"/>
      <c r="B126" s="1055"/>
      <c r="C126" s="1055"/>
      <c r="D126" s="1006"/>
      <c r="E126" s="1006"/>
      <c r="F126" s="1006"/>
      <c r="G126" s="1006"/>
      <c r="H126" s="1006"/>
      <c r="I126" s="1006"/>
      <c r="J126" s="1006"/>
      <c r="K126" s="1056"/>
      <c r="L126" s="1056"/>
      <c r="N126" s="1006"/>
      <c r="O126" s="1006"/>
      <c r="P126" s="1006"/>
      <c r="Q126" s="1006"/>
      <c r="R126" s="1006"/>
      <c r="S126" s="1006"/>
      <c r="AF126" s="1006"/>
      <c r="AG126" s="1006"/>
      <c r="AH126" s="1006"/>
    </row>
    <row r="127" spans="1:34">
      <c r="A127" s="1054"/>
      <c r="B127" s="1055"/>
      <c r="C127" s="1055"/>
      <c r="D127" s="1006"/>
      <c r="E127" s="1006"/>
      <c r="F127" s="1006"/>
      <c r="G127" s="1006"/>
      <c r="H127" s="1006"/>
      <c r="I127" s="1006"/>
      <c r="J127" s="1006"/>
      <c r="K127" s="1056"/>
      <c r="L127" s="1056"/>
      <c r="N127" s="1006"/>
      <c r="O127" s="1006"/>
      <c r="P127" s="1006"/>
      <c r="Q127" s="1006"/>
      <c r="R127" s="1006"/>
      <c r="S127" s="1006"/>
      <c r="AF127" s="1006"/>
      <c r="AG127" s="1006"/>
      <c r="AH127" s="1006"/>
    </row>
    <row r="128" spans="1:34">
      <c r="A128" s="1054"/>
      <c r="B128" s="1055"/>
      <c r="C128" s="1055"/>
      <c r="D128" s="1006"/>
      <c r="E128" s="1006"/>
      <c r="F128" s="1006"/>
      <c r="G128" s="1006"/>
      <c r="H128" s="1006"/>
      <c r="I128" s="1006"/>
      <c r="J128" s="1006"/>
      <c r="K128" s="1056"/>
      <c r="L128" s="1056"/>
      <c r="N128" s="1006"/>
      <c r="O128" s="1006"/>
      <c r="P128" s="1006"/>
      <c r="Q128" s="1006"/>
      <c r="R128" s="1006"/>
      <c r="S128" s="1006"/>
      <c r="AF128" s="1006"/>
      <c r="AG128" s="1006"/>
      <c r="AH128" s="1006"/>
    </row>
    <row r="129" spans="1:34">
      <c r="A129" s="1054"/>
      <c r="B129" s="1055"/>
      <c r="C129" s="1055"/>
      <c r="D129" s="1006"/>
      <c r="E129" s="1006"/>
      <c r="F129" s="1006"/>
      <c r="G129" s="1006"/>
      <c r="H129" s="1006"/>
      <c r="I129" s="1006"/>
      <c r="J129" s="1006"/>
      <c r="K129" s="1056"/>
      <c r="L129" s="1056"/>
      <c r="N129" s="1006"/>
      <c r="O129" s="1006"/>
      <c r="P129" s="1006"/>
      <c r="Q129" s="1006"/>
      <c r="R129" s="1006"/>
      <c r="S129" s="1006"/>
      <c r="AF129" s="1006"/>
      <c r="AG129" s="1006"/>
      <c r="AH129" s="1006"/>
    </row>
    <row r="130" spans="1:34">
      <c r="A130" s="1054"/>
      <c r="B130" s="1055"/>
      <c r="C130" s="1055"/>
      <c r="D130" s="1006"/>
      <c r="E130" s="1006"/>
      <c r="F130" s="1006"/>
      <c r="G130" s="1006"/>
      <c r="H130" s="1006"/>
      <c r="I130" s="1006"/>
      <c r="J130" s="1006"/>
      <c r="K130" s="1056"/>
      <c r="L130" s="1056"/>
      <c r="N130" s="1006"/>
      <c r="O130" s="1006"/>
      <c r="P130" s="1006"/>
      <c r="Q130" s="1006"/>
      <c r="R130" s="1006"/>
      <c r="S130" s="1006"/>
      <c r="AF130" s="1006"/>
      <c r="AG130" s="1006"/>
      <c r="AH130" s="1006"/>
    </row>
    <row r="131" spans="1:34">
      <c r="A131" s="1054"/>
      <c r="B131" s="1055"/>
      <c r="C131" s="1055"/>
      <c r="D131" s="1006"/>
      <c r="E131" s="1006"/>
      <c r="F131" s="1006"/>
      <c r="G131" s="1006"/>
      <c r="H131" s="1006"/>
      <c r="I131" s="1006"/>
      <c r="J131" s="1006"/>
      <c r="K131" s="1056"/>
      <c r="L131" s="1056"/>
      <c r="N131" s="1006"/>
      <c r="O131" s="1006"/>
      <c r="P131" s="1006"/>
      <c r="Q131" s="1006"/>
      <c r="R131" s="1006"/>
      <c r="S131" s="1006"/>
      <c r="AF131" s="1006"/>
      <c r="AG131" s="1006"/>
      <c r="AH131" s="1006"/>
    </row>
    <row r="132" spans="1:34">
      <c r="A132" s="1054"/>
      <c r="B132" s="1055"/>
      <c r="C132" s="1055"/>
      <c r="D132" s="1006"/>
      <c r="E132" s="1006"/>
      <c r="F132" s="1006"/>
      <c r="G132" s="1006"/>
      <c r="H132" s="1006"/>
      <c r="I132" s="1006"/>
      <c r="J132" s="1006"/>
      <c r="K132" s="1056"/>
      <c r="L132" s="1056"/>
      <c r="N132" s="1006"/>
      <c r="O132" s="1006"/>
      <c r="P132" s="1006"/>
      <c r="Q132" s="1006"/>
      <c r="R132" s="1006"/>
      <c r="S132" s="1006"/>
      <c r="AF132" s="1006"/>
      <c r="AG132" s="1006"/>
      <c r="AH132" s="1006"/>
    </row>
    <row r="133" spans="1:34">
      <c r="A133" s="1054"/>
      <c r="B133" s="1055"/>
      <c r="C133" s="1055"/>
      <c r="D133" s="1006"/>
      <c r="E133" s="1006"/>
      <c r="F133" s="1006"/>
      <c r="G133" s="1006"/>
      <c r="H133" s="1006"/>
      <c r="I133" s="1006"/>
      <c r="J133" s="1006"/>
      <c r="K133" s="1056"/>
      <c r="L133" s="1056"/>
      <c r="N133" s="1006"/>
      <c r="O133" s="1006"/>
      <c r="P133" s="1006"/>
      <c r="Q133" s="1006"/>
      <c r="R133" s="1006"/>
      <c r="S133" s="1006"/>
      <c r="AF133" s="1006"/>
      <c r="AG133" s="1006"/>
      <c r="AH133" s="1006"/>
    </row>
    <row r="134" spans="1:34">
      <c r="A134" s="1054"/>
      <c r="B134" s="1055"/>
      <c r="C134" s="1055"/>
      <c r="D134" s="1006"/>
      <c r="E134" s="1006"/>
      <c r="F134" s="1006"/>
      <c r="G134" s="1006"/>
      <c r="H134" s="1006"/>
      <c r="I134" s="1006"/>
      <c r="J134" s="1006"/>
      <c r="K134" s="1056"/>
      <c r="L134" s="1056"/>
      <c r="N134" s="1006"/>
      <c r="O134" s="1006"/>
      <c r="P134" s="1006"/>
      <c r="Q134" s="1006"/>
      <c r="R134" s="1006"/>
      <c r="S134" s="1006"/>
      <c r="AF134" s="1006"/>
      <c r="AG134" s="1006"/>
      <c r="AH134" s="1006"/>
    </row>
    <row r="135" spans="1:34">
      <c r="A135" s="1054"/>
      <c r="B135" s="1055"/>
      <c r="C135" s="1055"/>
      <c r="D135" s="1006"/>
      <c r="E135" s="1006"/>
      <c r="F135" s="1006"/>
      <c r="G135" s="1006"/>
      <c r="H135" s="1006"/>
      <c r="I135" s="1006"/>
      <c r="J135" s="1006"/>
      <c r="K135" s="1056"/>
      <c r="L135" s="1056"/>
      <c r="N135" s="1006"/>
      <c r="O135" s="1006"/>
      <c r="P135" s="1006"/>
      <c r="Q135" s="1006"/>
      <c r="R135" s="1006"/>
      <c r="S135" s="1006"/>
      <c r="AF135" s="1006"/>
      <c r="AG135" s="1006"/>
      <c r="AH135" s="1006"/>
    </row>
    <row r="136" spans="1:34">
      <c r="A136" s="1054"/>
      <c r="B136" s="1055"/>
      <c r="C136" s="1055"/>
      <c r="D136" s="1006"/>
      <c r="E136" s="1006"/>
      <c r="F136" s="1006"/>
      <c r="G136" s="1006"/>
      <c r="H136" s="1006"/>
      <c r="I136" s="1006"/>
      <c r="J136" s="1006"/>
      <c r="K136" s="1056"/>
      <c r="L136" s="1056"/>
      <c r="N136" s="1006"/>
      <c r="O136" s="1006"/>
      <c r="P136" s="1006"/>
      <c r="Q136" s="1006"/>
      <c r="R136" s="1006"/>
      <c r="S136" s="1006"/>
      <c r="AF136" s="1006"/>
      <c r="AG136" s="1006"/>
      <c r="AH136" s="1006"/>
    </row>
    <row r="137" spans="1:34">
      <c r="A137" s="1054"/>
      <c r="B137" s="1055"/>
      <c r="C137" s="1055"/>
      <c r="D137" s="1006"/>
      <c r="E137" s="1006"/>
      <c r="F137" s="1006"/>
      <c r="G137" s="1006"/>
      <c r="H137" s="1006"/>
      <c r="I137" s="1006"/>
      <c r="J137" s="1006"/>
      <c r="K137" s="1056"/>
      <c r="L137" s="1056"/>
      <c r="N137" s="1006"/>
      <c r="O137" s="1006"/>
      <c r="P137" s="1006"/>
      <c r="Q137" s="1006"/>
      <c r="R137" s="1006"/>
      <c r="S137" s="1006"/>
      <c r="AF137" s="1006"/>
      <c r="AG137" s="1006"/>
      <c r="AH137" s="1006"/>
    </row>
    <row r="138" spans="1:34">
      <c r="A138" s="1054"/>
      <c r="B138" s="1055"/>
      <c r="C138" s="1055"/>
      <c r="D138" s="1006"/>
      <c r="E138" s="1006"/>
      <c r="F138" s="1006"/>
      <c r="G138" s="1006"/>
      <c r="H138" s="1006"/>
      <c r="I138" s="1006"/>
      <c r="J138" s="1006"/>
      <c r="K138" s="1056"/>
      <c r="L138" s="1056"/>
      <c r="N138" s="1006"/>
      <c r="O138" s="1006"/>
      <c r="P138" s="1006"/>
      <c r="Q138" s="1006"/>
      <c r="R138" s="1006"/>
      <c r="S138" s="1006"/>
      <c r="AF138" s="1006"/>
      <c r="AG138" s="1006"/>
      <c r="AH138" s="1006"/>
    </row>
    <row r="139" spans="1:34">
      <c r="A139" s="1054"/>
      <c r="B139" s="1055"/>
      <c r="C139" s="1055"/>
      <c r="D139" s="1006"/>
      <c r="E139" s="1006"/>
      <c r="F139" s="1006"/>
      <c r="G139" s="1006"/>
      <c r="H139" s="1006"/>
      <c r="I139" s="1006"/>
      <c r="J139" s="1006"/>
      <c r="K139" s="1056"/>
      <c r="L139" s="1056"/>
      <c r="N139" s="1006"/>
      <c r="O139" s="1006"/>
      <c r="P139" s="1006"/>
      <c r="Q139" s="1006"/>
      <c r="R139" s="1006"/>
      <c r="S139" s="1006"/>
      <c r="AF139" s="1006"/>
      <c r="AG139" s="1006"/>
      <c r="AH139" s="1006"/>
    </row>
    <row r="140" spans="1:34">
      <c r="A140" s="1054"/>
      <c r="B140" s="1055"/>
      <c r="C140" s="1055"/>
      <c r="D140" s="1006"/>
      <c r="E140" s="1006"/>
      <c r="F140" s="1006"/>
      <c r="G140" s="1006"/>
      <c r="H140" s="1006"/>
      <c r="I140" s="1006"/>
      <c r="J140" s="1006"/>
      <c r="K140" s="1056"/>
      <c r="L140" s="1056"/>
      <c r="N140" s="1006"/>
      <c r="O140" s="1006"/>
      <c r="P140" s="1006"/>
      <c r="Q140" s="1006"/>
      <c r="R140" s="1006"/>
      <c r="S140" s="1006"/>
      <c r="AF140" s="1006"/>
      <c r="AG140" s="1006"/>
      <c r="AH140" s="1006"/>
    </row>
    <row r="141" spans="1:34">
      <c r="A141" s="1054"/>
      <c r="B141" s="1055"/>
      <c r="C141" s="1055"/>
      <c r="D141" s="1006"/>
      <c r="E141" s="1006"/>
      <c r="F141" s="1006"/>
      <c r="G141" s="1006"/>
      <c r="H141" s="1006"/>
      <c r="I141" s="1006"/>
      <c r="J141" s="1006"/>
      <c r="K141" s="1056"/>
      <c r="L141" s="1056"/>
      <c r="N141" s="1006"/>
      <c r="O141" s="1006"/>
      <c r="P141" s="1006"/>
      <c r="Q141" s="1006"/>
      <c r="R141" s="1006"/>
      <c r="S141" s="1006"/>
      <c r="AF141" s="1006"/>
      <c r="AG141" s="1006"/>
      <c r="AH141" s="1006"/>
    </row>
    <row r="142" spans="1:34">
      <c r="A142" s="1054"/>
      <c r="B142" s="1055"/>
      <c r="C142" s="1055"/>
      <c r="D142" s="1006"/>
      <c r="E142" s="1006"/>
      <c r="F142" s="1006"/>
      <c r="G142" s="1006"/>
      <c r="H142" s="1006"/>
      <c r="I142" s="1006"/>
      <c r="J142" s="1006"/>
      <c r="K142" s="1056"/>
      <c r="L142" s="1056"/>
      <c r="N142" s="1006"/>
      <c r="O142" s="1006"/>
      <c r="P142" s="1006"/>
      <c r="Q142" s="1006"/>
      <c r="R142" s="1006"/>
      <c r="S142" s="1006"/>
      <c r="AF142" s="1006"/>
      <c r="AG142" s="1006"/>
      <c r="AH142" s="1006"/>
    </row>
    <row r="143" spans="1:34">
      <c r="A143" s="1054"/>
      <c r="B143" s="1055"/>
      <c r="C143" s="1055"/>
      <c r="D143" s="1006"/>
      <c r="E143" s="1006"/>
      <c r="F143" s="1006"/>
      <c r="G143" s="1006"/>
      <c r="H143" s="1006"/>
      <c r="I143" s="1006"/>
      <c r="J143" s="1006"/>
      <c r="K143" s="1056"/>
      <c r="L143" s="1056"/>
      <c r="N143" s="1006"/>
      <c r="O143" s="1006"/>
      <c r="P143" s="1006"/>
      <c r="Q143" s="1006"/>
      <c r="R143" s="1006"/>
      <c r="S143" s="1006"/>
      <c r="AF143" s="1006"/>
      <c r="AG143" s="1006"/>
      <c r="AH143" s="1006"/>
    </row>
    <row r="144" spans="1:34">
      <c r="A144" s="1054"/>
      <c r="B144" s="1055"/>
      <c r="C144" s="1055"/>
      <c r="D144" s="1006"/>
      <c r="E144" s="1006"/>
      <c r="F144" s="1006"/>
      <c r="G144" s="1006"/>
      <c r="H144" s="1006"/>
      <c r="I144" s="1006"/>
      <c r="J144" s="1006"/>
      <c r="K144" s="1056"/>
      <c r="L144" s="1056"/>
      <c r="N144" s="1006"/>
      <c r="O144" s="1006"/>
      <c r="P144" s="1006"/>
      <c r="Q144" s="1006"/>
      <c r="R144" s="1006"/>
      <c r="S144" s="1006"/>
      <c r="AF144" s="1006"/>
      <c r="AG144" s="1006"/>
      <c r="AH144" s="1006"/>
    </row>
    <row r="145" spans="1:34">
      <c r="A145" s="1054"/>
      <c r="B145" s="1055"/>
      <c r="C145" s="1055"/>
      <c r="D145" s="1006"/>
      <c r="E145" s="1006"/>
      <c r="F145" s="1006"/>
      <c r="G145" s="1006"/>
      <c r="H145" s="1006"/>
      <c r="I145" s="1006"/>
      <c r="J145" s="1006"/>
      <c r="K145" s="1056"/>
      <c r="L145" s="1056"/>
      <c r="N145" s="1006"/>
      <c r="O145" s="1006"/>
      <c r="P145" s="1006"/>
      <c r="Q145" s="1006"/>
      <c r="R145" s="1006"/>
      <c r="S145" s="1006"/>
      <c r="AF145" s="1006"/>
      <c r="AG145" s="1006"/>
      <c r="AH145" s="1006"/>
    </row>
    <row r="146" spans="1:34">
      <c r="A146" s="1054"/>
      <c r="B146" s="1055"/>
      <c r="C146" s="1055"/>
      <c r="D146" s="1006"/>
      <c r="E146" s="1006"/>
      <c r="F146" s="1006"/>
      <c r="G146" s="1006"/>
      <c r="H146" s="1006"/>
      <c r="I146" s="1006"/>
      <c r="J146" s="1006"/>
      <c r="K146" s="1056"/>
      <c r="L146" s="1056"/>
      <c r="N146" s="1006"/>
      <c r="O146" s="1006"/>
      <c r="P146" s="1006"/>
      <c r="Q146" s="1006"/>
      <c r="R146" s="1006"/>
      <c r="S146" s="1006"/>
      <c r="AF146" s="1006"/>
      <c r="AG146" s="1006"/>
      <c r="AH146" s="1006"/>
    </row>
    <row r="147" spans="1:34">
      <c r="A147" s="1054"/>
      <c r="B147" s="1055"/>
      <c r="C147" s="1055"/>
      <c r="D147" s="1006"/>
      <c r="E147" s="1006"/>
      <c r="F147" s="1006"/>
      <c r="G147" s="1006"/>
      <c r="H147" s="1006"/>
      <c r="I147" s="1006"/>
      <c r="J147" s="1006"/>
      <c r="K147" s="1056"/>
      <c r="L147" s="1056"/>
      <c r="N147" s="1006"/>
      <c r="O147" s="1006"/>
      <c r="P147" s="1006"/>
      <c r="Q147" s="1006"/>
      <c r="R147" s="1006"/>
      <c r="S147" s="1006"/>
      <c r="AF147" s="1006"/>
      <c r="AG147" s="1006"/>
      <c r="AH147" s="1006"/>
    </row>
    <row r="148" spans="1:34">
      <c r="A148" s="1054"/>
      <c r="B148" s="1055"/>
      <c r="C148" s="1055"/>
      <c r="D148" s="1006"/>
      <c r="E148" s="1006"/>
      <c r="F148" s="1006"/>
      <c r="G148" s="1006"/>
      <c r="H148" s="1006"/>
      <c r="I148" s="1006"/>
      <c r="J148" s="1006"/>
      <c r="K148" s="1056"/>
      <c r="L148" s="1056"/>
      <c r="N148" s="1006"/>
      <c r="O148" s="1006"/>
      <c r="P148" s="1006"/>
      <c r="Q148" s="1006"/>
      <c r="R148" s="1006"/>
      <c r="S148" s="1006"/>
      <c r="AF148" s="1006"/>
      <c r="AG148" s="1006"/>
      <c r="AH148" s="1006"/>
    </row>
    <row r="149" spans="1:34">
      <c r="A149" s="1054"/>
      <c r="B149" s="1055"/>
      <c r="C149" s="1055"/>
      <c r="D149" s="1006"/>
      <c r="E149" s="1006"/>
      <c r="F149" s="1006"/>
      <c r="G149" s="1006"/>
      <c r="H149" s="1006"/>
      <c r="I149" s="1006"/>
      <c r="J149" s="1006"/>
      <c r="K149" s="1056"/>
      <c r="L149" s="1056"/>
      <c r="N149" s="1006"/>
      <c r="O149" s="1006"/>
      <c r="P149" s="1006"/>
      <c r="Q149" s="1006"/>
      <c r="R149" s="1006"/>
      <c r="S149" s="1006"/>
      <c r="AF149" s="1006"/>
      <c r="AG149" s="1006"/>
      <c r="AH149" s="1006"/>
    </row>
    <row r="150" spans="1:34">
      <c r="A150" s="1054"/>
      <c r="B150" s="1055"/>
      <c r="C150" s="1055"/>
      <c r="D150" s="1006"/>
      <c r="E150" s="1006"/>
      <c r="F150" s="1006"/>
      <c r="G150" s="1006"/>
      <c r="H150" s="1006"/>
      <c r="I150" s="1006"/>
      <c r="J150" s="1006"/>
      <c r="K150" s="1056"/>
      <c r="L150" s="1056"/>
      <c r="N150" s="1006"/>
      <c r="O150" s="1006"/>
      <c r="P150" s="1006"/>
      <c r="Q150" s="1006"/>
      <c r="R150" s="1006"/>
      <c r="S150" s="1006"/>
      <c r="AF150" s="1006"/>
      <c r="AG150" s="1006"/>
      <c r="AH150" s="1006"/>
    </row>
    <row r="151" spans="1:34">
      <c r="A151" s="1054"/>
      <c r="B151" s="1055"/>
      <c r="C151" s="1055"/>
      <c r="D151" s="1006"/>
      <c r="E151" s="1006"/>
      <c r="F151" s="1006"/>
      <c r="G151" s="1006"/>
      <c r="H151" s="1006"/>
      <c r="I151" s="1006"/>
      <c r="J151" s="1006"/>
      <c r="K151" s="1056"/>
      <c r="L151" s="1056"/>
      <c r="N151" s="1006"/>
      <c r="O151" s="1006"/>
      <c r="P151" s="1006"/>
      <c r="Q151" s="1006"/>
      <c r="R151" s="1006"/>
      <c r="S151" s="1006"/>
      <c r="AF151" s="1006"/>
      <c r="AG151" s="1006"/>
      <c r="AH151" s="1006"/>
    </row>
    <row r="152" spans="1:34">
      <c r="A152" s="1054"/>
      <c r="B152" s="1055"/>
      <c r="C152" s="1055"/>
      <c r="D152" s="1006"/>
      <c r="E152" s="1006"/>
      <c r="F152" s="1006"/>
      <c r="G152" s="1006"/>
      <c r="H152" s="1006"/>
      <c r="I152" s="1006"/>
      <c r="J152" s="1006"/>
      <c r="K152" s="1056"/>
      <c r="L152" s="1056"/>
      <c r="N152" s="1006"/>
      <c r="O152" s="1006"/>
      <c r="P152" s="1006"/>
      <c r="Q152" s="1006"/>
      <c r="R152" s="1006"/>
      <c r="S152" s="1006"/>
      <c r="AF152" s="1006"/>
      <c r="AG152" s="1006"/>
      <c r="AH152" s="1006"/>
    </row>
    <row r="153" spans="1:34">
      <c r="A153" s="1054"/>
      <c r="B153" s="1055"/>
      <c r="C153" s="1055"/>
      <c r="D153" s="1006"/>
      <c r="E153" s="1006"/>
      <c r="F153" s="1006"/>
      <c r="G153" s="1006"/>
      <c r="H153" s="1006"/>
      <c r="I153" s="1006"/>
      <c r="J153" s="1006"/>
      <c r="K153" s="1056"/>
      <c r="L153" s="1056"/>
      <c r="N153" s="1006"/>
      <c r="O153" s="1006"/>
      <c r="P153" s="1006"/>
      <c r="Q153" s="1006"/>
      <c r="R153" s="1006"/>
      <c r="S153" s="1006"/>
      <c r="AF153" s="1006"/>
      <c r="AG153" s="1006"/>
      <c r="AH153" s="1006"/>
    </row>
    <row r="154" spans="1:34">
      <c r="A154" s="1054"/>
      <c r="B154" s="1055"/>
      <c r="C154" s="1055"/>
      <c r="D154" s="1006"/>
      <c r="E154" s="1006"/>
      <c r="F154" s="1006"/>
      <c r="G154" s="1006"/>
      <c r="H154" s="1006"/>
      <c r="I154" s="1006"/>
      <c r="J154" s="1006"/>
      <c r="K154" s="1056"/>
      <c r="L154" s="1056"/>
      <c r="N154" s="1006"/>
      <c r="O154" s="1006"/>
      <c r="P154" s="1006"/>
      <c r="Q154" s="1006"/>
      <c r="R154" s="1006"/>
      <c r="S154" s="1006"/>
      <c r="AF154" s="1006"/>
      <c r="AG154" s="1006"/>
      <c r="AH154" s="1006"/>
    </row>
    <row r="155" spans="1:34">
      <c r="A155" s="1054"/>
      <c r="B155" s="1055"/>
      <c r="C155" s="1055"/>
      <c r="D155" s="1006"/>
      <c r="E155" s="1006"/>
      <c r="F155" s="1006"/>
      <c r="G155" s="1006"/>
      <c r="H155" s="1006"/>
      <c r="I155" s="1006"/>
      <c r="J155" s="1006"/>
      <c r="K155" s="1056"/>
      <c r="L155" s="1056"/>
      <c r="N155" s="1006"/>
      <c r="O155" s="1006"/>
      <c r="P155" s="1006"/>
      <c r="Q155" s="1006"/>
      <c r="R155" s="1006"/>
      <c r="S155" s="1006"/>
      <c r="AF155" s="1006"/>
      <c r="AG155" s="1006"/>
      <c r="AH155" s="1006"/>
    </row>
    <row r="156" spans="1:34">
      <c r="A156" s="1054"/>
      <c r="B156" s="1055"/>
      <c r="C156" s="1055"/>
      <c r="D156" s="1006"/>
      <c r="E156" s="1006"/>
      <c r="F156" s="1006"/>
      <c r="G156" s="1006"/>
      <c r="H156" s="1006"/>
      <c r="I156" s="1006"/>
      <c r="J156" s="1006"/>
      <c r="K156" s="1056"/>
      <c r="L156" s="1056"/>
      <c r="N156" s="1006"/>
      <c r="O156" s="1006"/>
      <c r="P156" s="1006"/>
      <c r="Q156" s="1006"/>
      <c r="R156" s="1006"/>
      <c r="S156" s="1006"/>
      <c r="AF156" s="1006"/>
      <c r="AG156" s="1006"/>
      <c r="AH156" s="1006"/>
    </row>
    <row r="157" spans="1:34">
      <c r="A157" s="1054"/>
      <c r="B157" s="1055"/>
      <c r="C157" s="1055"/>
      <c r="D157" s="1006"/>
      <c r="E157" s="1006"/>
      <c r="F157" s="1006"/>
      <c r="G157" s="1006"/>
      <c r="H157" s="1006"/>
      <c r="I157" s="1006"/>
      <c r="J157" s="1006"/>
      <c r="K157" s="1056"/>
      <c r="L157" s="1056"/>
      <c r="N157" s="1006"/>
      <c r="O157" s="1006"/>
      <c r="P157" s="1006"/>
      <c r="Q157" s="1006"/>
      <c r="R157" s="1006"/>
      <c r="S157" s="1006"/>
      <c r="AF157" s="1006"/>
      <c r="AG157" s="1006"/>
      <c r="AH157" s="1006"/>
    </row>
    <row r="158" spans="1:34">
      <c r="A158" s="1054"/>
      <c r="B158" s="1055"/>
      <c r="C158" s="1055"/>
      <c r="D158" s="1006"/>
      <c r="E158" s="1006"/>
      <c r="F158" s="1006"/>
      <c r="G158" s="1006"/>
      <c r="H158" s="1006"/>
      <c r="I158" s="1006"/>
      <c r="J158" s="1006"/>
      <c r="K158" s="1056"/>
      <c r="L158" s="1056"/>
      <c r="N158" s="1006"/>
      <c r="O158" s="1006"/>
      <c r="P158" s="1006"/>
      <c r="Q158" s="1006"/>
      <c r="R158" s="1006"/>
      <c r="S158" s="1006"/>
      <c r="AF158" s="1006"/>
      <c r="AG158" s="1006"/>
      <c r="AH158" s="1006"/>
    </row>
    <row r="159" spans="1:34">
      <c r="A159" s="1054"/>
      <c r="B159" s="1055"/>
      <c r="C159" s="1055"/>
      <c r="D159" s="1006"/>
      <c r="E159" s="1006"/>
      <c r="F159" s="1006"/>
      <c r="G159" s="1006"/>
      <c r="H159" s="1006"/>
      <c r="I159" s="1006"/>
      <c r="J159" s="1006"/>
      <c r="K159" s="1056"/>
      <c r="L159" s="1056"/>
      <c r="N159" s="1006"/>
      <c r="O159" s="1006"/>
      <c r="P159" s="1006"/>
      <c r="Q159" s="1006"/>
      <c r="R159" s="1006"/>
      <c r="S159" s="1006"/>
      <c r="AF159" s="1006"/>
      <c r="AG159" s="1006"/>
      <c r="AH159" s="1006"/>
    </row>
    <row r="160" spans="1:34">
      <c r="A160" s="1054"/>
      <c r="B160" s="1055"/>
      <c r="C160" s="1055"/>
      <c r="D160" s="1006"/>
      <c r="E160" s="1006"/>
      <c r="F160" s="1006"/>
      <c r="G160" s="1006"/>
      <c r="H160" s="1006"/>
      <c r="I160" s="1006"/>
      <c r="J160" s="1006"/>
      <c r="K160" s="1056"/>
      <c r="L160" s="1056"/>
      <c r="N160" s="1006"/>
      <c r="O160" s="1006"/>
      <c r="P160" s="1006"/>
      <c r="Q160" s="1006"/>
      <c r="R160" s="1006"/>
      <c r="S160" s="1006"/>
      <c r="AF160" s="1006"/>
      <c r="AG160" s="1006"/>
      <c r="AH160" s="1006"/>
    </row>
    <row r="161" spans="1:34">
      <c r="A161" s="1054"/>
      <c r="B161" s="1055"/>
      <c r="C161" s="1055"/>
      <c r="D161" s="1006"/>
      <c r="E161" s="1006"/>
      <c r="F161" s="1006"/>
      <c r="G161" s="1006"/>
      <c r="H161" s="1006"/>
      <c r="I161" s="1006"/>
      <c r="J161" s="1006"/>
      <c r="K161" s="1056"/>
      <c r="L161" s="1056"/>
      <c r="N161" s="1006"/>
      <c r="O161" s="1006"/>
      <c r="P161" s="1006"/>
      <c r="Q161" s="1006"/>
      <c r="R161" s="1006"/>
      <c r="S161" s="1006"/>
      <c r="AF161" s="1006"/>
      <c r="AG161" s="1006"/>
      <c r="AH161" s="1006"/>
    </row>
    <row r="162" spans="1:34">
      <c r="A162" s="1054"/>
      <c r="B162" s="1055"/>
      <c r="C162" s="1055"/>
      <c r="D162" s="1006"/>
      <c r="E162" s="1006"/>
      <c r="F162" s="1006"/>
      <c r="G162" s="1006"/>
      <c r="H162" s="1006"/>
      <c r="I162" s="1006"/>
      <c r="J162" s="1006"/>
      <c r="K162" s="1056"/>
      <c r="L162" s="1056"/>
      <c r="N162" s="1006"/>
      <c r="O162" s="1006"/>
      <c r="P162" s="1006"/>
      <c r="Q162" s="1006"/>
      <c r="R162" s="1006"/>
      <c r="S162" s="1006"/>
      <c r="AF162" s="1006"/>
      <c r="AG162" s="1006"/>
      <c r="AH162" s="1006"/>
    </row>
    <row r="163" spans="1:34">
      <c r="A163" s="1054"/>
      <c r="B163" s="1055"/>
      <c r="C163" s="1055"/>
      <c r="D163" s="1006"/>
      <c r="E163" s="1006"/>
      <c r="F163" s="1006"/>
      <c r="G163" s="1006"/>
      <c r="H163" s="1006"/>
      <c r="I163" s="1006"/>
      <c r="J163" s="1006"/>
      <c r="K163" s="1056"/>
      <c r="L163" s="1056"/>
      <c r="N163" s="1006"/>
      <c r="O163" s="1006"/>
      <c r="P163" s="1006"/>
      <c r="Q163" s="1006"/>
      <c r="R163" s="1006"/>
      <c r="S163" s="1006"/>
      <c r="AF163" s="1006"/>
      <c r="AG163" s="1006"/>
      <c r="AH163" s="1006"/>
    </row>
    <row r="164" spans="1:34">
      <c r="A164" s="1054"/>
      <c r="B164" s="1055"/>
      <c r="C164" s="1055"/>
      <c r="D164" s="1006"/>
      <c r="E164" s="1006"/>
      <c r="F164" s="1006"/>
      <c r="G164" s="1006"/>
      <c r="H164" s="1006"/>
      <c r="I164" s="1006"/>
      <c r="J164" s="1006"/>
      <c r="K164" s="1056"/>
      <c r="L164" s="1056"/>
      <c r="N164" s="1006"/>
      <c r="O164" s="1006"/>
      <c r="P164" s="1006"/>
      <c r="Q164" s="1006"/>
      <c r="R164" s="1006"/>
      <c r="S164" s="1006"/>
      <c r="AF164" s="1006"/>
      <c r="AG164" s="1006"/>
      <c r="AH164" s="1006"/>
    </row>
    <row r="165" spans="1:34">
      <c r="A165" s="1054"/>
      <c r="B165" s="1055"/>
      <c r="C165" s="1055"/>
      <c r="D165" s="1006"/>
      <c r="E165" s="1006"/>
      <c r="F165" s="1006"/>
      <c r="G165" s="1006"/>
      <c r="H165" s="1006"/>
      <c r="I165" s="1006"/>
      <c r="J165" s="1006"/>
      <c r="K165" s="1056"/>
      <c r="L165" s="1056"/>
      <c r="N165" s="1006"/>
      <c r="O165" s="1006"/>
      <c r="P165" s="1006"/>
      <c r="Q165" s="1006"/>
      <c r="R165" s="1006"/>
      <c r="S165" s="1006"/>
      <c r="AF165" s="1006"/>
      <c r="AG165" s="1006"/>
      <c r="AH165" s="1006"/>
    </row>
    <row r="166" spans="1:34">
      <c r="A166" s="1054"/>
      <c r="B166" s="1055"/>
      <c r="C166" s="1055"/>
      <c r="D166" s="1006"/>
      <c r="E166" s="1006"/>
      <c r="F166" s="1006"/>
      <c r="G166" s="1006"/>
      <c r="H166" s="1006"/>
      <c r="I166" s="1006"/>
      <c r="J166" s="1006"/>
      <c r="K166" s="1056"/>
      <c r="L166" s="1056"/>
      <c r="N166" s="1006"/>
      <c r="O166" s="1006"/>
      <c r="P166" s="1006"/>
      <c r="Q166" s="1006"/>
      <c r="R166" s="1006"/>
      <c r="S166" s="1006"/>
      <c r="AF166" s="1006"/>
      <c r="AG166" s="1006"/>
      <c r="AH166" s="1006"/>
    </row>
    <row r="167" spans="1:34">
      <c r="A167" s="1054"/>
      <c r="B167" s="1055"/>
      <c r="C167" s="1055"/>
      <c r="D167" s="1006"/>
      <c r="E167" s="1006"/>
      <c r="F167" s="1006"/>
      <c r="G167" s="1006"/>
      <c r="H167" s="1006"/>
      <c r="I167" s="1006"/>
      <c r="J167" s="1006"/>
      <c r="K167" s="1056"/>
      <c r="L167" s="1056"/>
      <c r="N167" s="1006"/>
      <c r="O167" s="1006"/>
      <c r="P167" s="1006"/>
      <c r="Q167" s="1006"/>
      <c r="R167" s="1006"/>
      <c r="S167" s="1006"/>
      <c r="AF167" s="1006"/>
      <c r="AG167" s="1006"/>
      <c r="AH167" s="1006"/>
    </row>
    <row r="168" spans="1:34">
      <c r="A168" s="1054"/>
      <c r="B168" s="1055"/>
      <c r="C168" s="1055"/>
      <c r="D168" s="1006"/>
      <c r="E168" s="1006"/>
      <c r="F168" s="1006"/>
      <c r="G168" s="1006"/>
      <c r="H168" s="1006"/>
      <c r="I168" s="1006"/>
      <c r="J168" s="1006"/>
      <c r="K168" s="1056"/>
      <c r="L168" s="1056"/>
      <c r="N168" s="1006"/>
      <c r="O168" s="1006"/>
      <c r="P168" s="1006"/>
      <c r="Q168" s="1006"/>
      <c r="R168" s="1006"/>
      <c r="S168" s="1006"/>
      <c r="AF168" s="1006"/>
      <c r="AG168" s="1006"/>
      <c r="AH168" s="1006"/>
    </row>
    <row r="169" spans="1:34">
      <c r="A169" s="1054"/>
      <c r="B169" s="1055"/>
      <c r="C169" s="1055"/>
      <c r="D169" s="1006"/>
      <c r="E169" s="1006"/>
      <c r="F169" s="1006"/>
      <c r="G169" s="1006"/>
      <c r="H169" s="1006"/>
      <c r="I169" s="1006"/>
      <c r="J169" s="1006"/>
      <c r="K169" s="1056"/>
      <c r="L169" s="1056"/>
      <c r="N169" s="1006"/>
      <c r="O169" s="1006"/>
      <c r="P169" s="1006"/>
      <c r="Q169" s="1006"/>
      <c r="R169" s="1006"/>
      <c r="S169" s="1006"/>
      <c r="AF169" s="1006"/>
      <c r="AG169" s="1006"/>
      <c r="AH169" s="1006"/>
    </row>
    <row r="170" spans="1:34">
      <c r="A170" s="1054"/>
      <c r="B170" s="1055"/>
      <c r="C170" s="1055"/>
      <c r="D170" s="1006"/>
      <c r="E170" s="1006"/>
      <c r="F170" s="1006"/>
      <c r="G170" s="1006"/>
      <c r="H170" s="1006"/>
      <c r="I170" s="1006"/>
      <c r="J170" s="1006"/>
      <c r="K170" s="1056"/>
      <c r="L170" s="1056"/>
      <c r="N170" s="1006"/>
      <c r="O170" s="1006"/>
      <c r="P170" s="1006"/>
      <c r="Q170" s="1006"/>
      <c r="R170" s="1006"/>
      <c r="S170" s="1006"/>
      <c r="AF170" s="1006"/>
      <c r="AG170" s="1006"/>
      <c r="AH170" s="1006"/>
    </row>
    <row r="171" spans="1:34">
      <c r="A171" s="1054"/>
      <c r="B171" s="1055"/>
      <c r="C171" s="1055"/>
      <c r="D171" s="1006"/>
      <c r="E171" s="1006"/>
      <c r="F171" s="1006"/>
      <c r="G171" s="1006"/>
      <c r="H171" s="1006"/>
      <c r="I171" s="1006"/>
      <c r="J171" s="1006"/>
      <c r="K171" s="1056"/>
      <c r="L171" s="1056"/>
      <c r="N171" s="1006"/>
      <c r="O171" s="1006"/>
      <c r="P171" s="1006"/>
      <c r="Q171" s="1006"/>
      <c r="R171" s="1006"/>
      <c r="S171" s="1006"/>
      <c r="AF171" s="1006"/>
      <c r="AG171" s="1006"/>
      <c r="AH171" s="1006"/>
    </row>
    <row r="172" spans="1:34">
      <c r="A172" s="1054"/>
      <c r="B172" s="1055"/>
      <c r="C172" s="1055"/>
      <c r="D172" s="1006"/>
      <c r="E172" s="1006"/>
      <c r="F172" s="1006"/>
      <c r="G172" s="1006"/>
      <c r="H172" s="1006"/>
      <c r="I172" s="1006"/>
      <c r="J172" s="1006"/>
      <c r="K172" s="1056"/>
      <c r="L172" s="1056"/>
      <c r="N172" s="1006"/>
      <c r="O172" s="1006"/>
      <c r="P172" s="1006"/>
      <c r="Q172" s="1006"/>
      <c r="R172" s="1006"/>
      <c r="S172" s="1006"/>
      <c r="AF172" s="1006"/>
      <c r="AG172" s="1006"/>
      <c r="AH172" s="1006"/>
    </row>
    <row r="173" spans="1:34">
      <c r="A173" s="1054"/>
      <c r="B173" s="1055"/>
      <c r="C173" s="1055"/>
      <c r="D173" s="1006"/>
      <c r="E173" s="1006"/>
      <c r="F173" s="1006"/>
      <c r="G173" s="1006"/>
      <c r="H173" s="1006"/>
      <c r="I173" s="1006"/>
      <c r="J173" s="1006"/>
      <c r="K173" s="1056"/>
      <c r="L173" s="1056"/>
      <c r="N173" s="1006"/>
      <c r="O173" s="1006"/>
      <c r="P173" s="1006"/>
      <c r="Q173" s="1006"/>
      <c r="R173" s="1006"/>
      <c r="S173" s="1006"/>
      <c r="AF173" s="1006"/>
      <c r="AG173" s="1006"/>
      <c r="AH173" s="1006"/>
    </row>
    <row r="174" spans="1:34">
      <c r="A174" s="1054"/>
      <c r="B174" s="1055"/>
      <c r="C174" s="1055"/>
      <c r="D174" s="1006"/>
      <c r="E174" s="1006"/>
      <c r="F174" s="1006"/>
      <c r="G174" s="1006"/>
      <c r="H174" s="1006"/>
      <c r="I174" s="1006"/>
      <c r="J174" s="1006"/>
      <c r="K174" s="1056"/>
      <c r="L174" s="1056"/>
      <c r="N174" s="1006"/>
      <c r="O174" s="1006"/>
      <c r="P174" s="1006"/>
      <c r="Q174" s="1006"/>
      <c r="R174" s="1006"/>
      <c r="S174" s="1006"/>
      <c r="AF174" s="1006"/>
      <c r="AG174" s="1006"/>
      <c r="AH174" s="1006"/>
    </row>
    <row r="175" spans="1:34">
      <c r="A175" s="1054"/>
      <c r="B175" s="1055"/>
      <c r="C175" s="1055"/>
      <c r="D175" s="1006"/>
      <c r="E175" s="1006"/>
      <c r="F175" s="1006"/>
      <c r="G175" s="1006"/>
      <c r="H175" s="1006"/>
      <c r="I175" s="1006"/>
      <c r="J175" s="1006"/>
      <c r="K175" s="1056"/>
      <c r="L175" s="1056"/>
      <c r="N175" s="1006"/>
      <c r="O175" s="1006"/>
      <c r="P175" s="1006"/>
      <c r="Q175" s="1006"/>
      <c r="R175" s="1006"/>
      <c r="S175" s="1006"/>
      <c r="AF175" s="1006"/>
      <c r="AG175" s="1006"/>
      <c r="AH175" s="1006"/>
    </row>
    <row r="176" spans="1:34">
      <c r="A176" s="1054"/>
      <c r="B176" s="1055"/>
      <c r="C176" s="1055"/>
      <c r="D176" s="1006"/>
      <c r="E176" s="1006"/>
      <c r="F176" s="1006"/>
      <c r="G176" s="1006"/>
      <c r="H176" s="1006"/>
      <c r="I176" s="1006"/>
      <c r="J176" s="1006"/>
      <c r="K176" s="1056"/>
      <c r="L176" s="1056"/>
      <c r="N176" s="1006"/>
      <c r="O176" s="1006"/>
      <c r="P176" s="1006"/>
      <c r="Q176" s="1006"/>
      <c r="R176" s="1006"/>
      <c r="S176" s="1006"/>
      <c r="AF176" s="1006"/>
      <c r="AG176" s="1006"/>
      <c r="AH176" s="1006"/>
    </row>
    <row r="177" spans="1:34">
      <c r="A177" s="1054"/>
      <c r="B177" s="1055"/>
      <c r="C177" s="1055"/>
      <c r="D177" s="1006"/>
      <c r="E177" s="1006"/>
      <c r="F177" s="1006"/>
      <c r="G177" s="1006"/>
      <c r="H177" s="1006"/>
      <c r="I177" s="1006"/>
      <c r="J177" s="1006"/>
      <c r="K177" s="1056"/>
      <c r="L177" s="1056"/>
      <c r="N177" s="1006"/>
      <c r="O177" s="1006"/>
      <c r="P177" s="1006"/>
      <c r="Q177" s="1006"/>
      <c r="R177" s="1006"/>
      <c r="S177" s="1006"/>
      <c r="AF177" s="1006"/>
      <c r="AG177" s="1006"/>
      <c r="AH177" s="1006"/>
    </row>
    <row r="178" spans="1:34">
      <c r="A178" s="1054"/>
      <c r="B178" s="1055"/>
      <c r="C178" s="1055"/>
      <c r="D178" s="1006"/>
      <c r="E178" s="1006"/>
      <c r="F178" s="1006"/>
      <c r="G178" s="1006"/>
      <c r="H178" s="1006"/>
      <c r="I178" s="1006"/>
      <c r="J178" s="1006"/>
      <c r="K178" s="1056"/>
      <c r="L178" s="1056"/>
      <c r="N178" s="1006"/>
      <c r="O178" s="1006"/>
      <c r="P178" s="1006"/>
      <c r="Q178" s="1006"/>
      <c r="R178" s="1006"/>
      <c r="S178" s="1006"/>
      <c r="AF178" s="1006"/>
      <c r="AG178" s="1006"/>
      <c r="AH178" s="1006"/>
    </row>
    <row r="179" spans="1:34">
      <c r="A179" s="1054"/>
      <c r="B179" s="1055"/>
      <c r="C179" s="1055"/>
      <c r="D179" s="1006"/>
      <c r="E179" s="1006"/>
      <c r="F179" s="1006"/>
      <c r="G179" s="1006"/>
      <c r="H179" s="1006"/>
      <c r="I179" s="1006"/>
      <c r="J179" s="1006"/>
      <c r="K179" s="1056"/>
      <c r="L179" s="1056"/>
      <c r="N179" s="1006"/>
      <c r="O179" s="1006"/>
      <c r="P179" s="1006"/>
      <c r="Q179" s="1006"/>
      <c r="R179" s="1006"/>
      <c r="S179" s="1006"/>
      <c r="AF179" s="1006"/>
      <c r="AG179" s="1006"/>
      <c r="AH179" s="1006"/>
    </row>
    <row r="180" spans="1:34">
      <c r="A180" s="1054"/>
      <c r="B180" s="1055"/>
      <c r="C180" s="1055"/>
      <c r="D180" s="1006"/>
      <c r="E180" s="1006"/>
      <c r="F180" s="1006"/>
      <c r="G180" s="1006"/>
      <c r="H180" s="1006"/>
      <c r="I180" s="1006"/>
      <c r="J180" s="1006"/>
      <c r="K180" s="1056"/>
      <c r="L180" s="1056"/>
      <c r="N180" s="1006"/>
      <c r="O180" s="1006"/>
      <c r="P180" s="1006"/>
      <c r="Q180" s="1006"/>
      <c r="R180" s="1006"/>
      <c r="S180" s="1006"/>
      <c r="AF180" s="1006"/>
      <c r="AG180" s="1006"/>
      <c r="AH180" s="1006"/>
    </row>
    <row r="181" spans="1:34">
      <c r="A181" s="1054"/>
      <c r="B181" s="1055"/>
      <c r="C181" s="1055"/>
      <c r="D181" s="1006"/>
      <c r="E181" s="1006"/>
      <c r="F181" s="1006"/>
      <c r="G181" s="1006"/>
      <c r="H181" s="1006"/>
      <c r="I181" s="1006"/>
      <c r="J181" s="1006"/>
      <c r="K181" s="1056"/>
      <c r="L181" s="1056"/>
      <c r="N181" s="1006"/>
      <c r="O181" s="1006"/>
      <c r="P181" s="1006"/>
      <c r="Q181" s="1006"/>
      <c r="R181" s="1006"/>
      <c r="S181" s="1006"/>
      <c r="AF181" s="1006"/>
      <c r="AG181" s="1006"/>
      <c r="AH181" s="1006"/>
    </row>
    <row r="182" spans="1:34">
      <c r="A182" s="1054"/>
      <c r="B182" s="1055"/>
      <c r="C182" s="1055"/>
      <c r="D182" s="1006"/>
      <c r="E182" s="1006"/>
      <c r="F182" s="1006"/>
      <c r="G182" s="1006"/>
      <c r="H182" s="1006"/>
      <c r="I182" s="1006"/>
      <c r="J182" s="1006"/>
      <c r="K182" s="1056"/>
      <c r="L182" s="1056"/>
      <c r="N182" s="1006"/>
      <c r="O182" s="1006"/>
      <c r="P182" s="1006"/>
      <c r="Q182" s="1006"/>
      <c r="R182" s="1006"/>
      <c r="S182" s="1006"/>
      <c r="AF182" s="1006"/>
      <c r="AG182" s="1006"/>
      <c r="AH182" s="1006"/>
    </row>
    <row r="183" spans="1:34">
      <c r="A183" s="1054"/>
      <c r="B183" s="1055"/>
      <c r="C183" s="1055"/>
      <c r="D183" s="1006"/>
      <c r="E183" s="1006"/>
      <c r="F183" s="1006"/>
      <c r="G183" s="1006"/>
      <c r="H183" s="1006"/>
      <c r="I183" s="1006"/>
      <c r="J183" s="1006"/>
      <c r="K183" s="1056"/>
      <c r="L183" s="1056"/>
      <c r="N183" s="1006"/>
      <c r="O183" s="1006"/>
      <c r="P183" s="1006"/>
      <c r="Q183" s="1006"/>
      <c r="R183" s="1006"/>
      <c r="S183" s="1006"/>
      <c r="AF183" s="1006"/>
      <c r="AG183" s="1006"/>
      <c r="AH183" s="1006"/>
    </row>
    <row r="184" spans="1:34">
      <c r="A184" s="1054"/>
      <c r="B184" s="1055"/>
      <c r="C184" s="1055"/>
      <c r="D184" s="1006"/>
      <c r="E184" s="1006"/>
      <c r="F184" s="1006"/>
      <c r="G184" s="1006"/>
      <c r="H184" s="1006"/>
      <c r="I184" s="1006"/>
      <c r="J184" s="1006"/>
      <c r="K184" s="1056"/>
      <c r="L184" s="1056"/>
      <c r="N184" s="1006"/>
      <c r="O184" s="1006"/>
      <c r="P184" s="1006"/>
      <c r="Q184" s="1006"/>
      <c r="R184" s="1006"/>
      <c r="S184" s="1006"/>
      <c r="AF184" s="1006"/>
      <c r="AG184" s="1006"/>
      <c r="AH184" s="1006"/>
    </row>
    <row r="185" spans="1:34">
      <c r="A185" s="1054"/>
      <c r="B185" s="1055"/>
      <c r="C185" s="1055"/>
      <c r="D185" s="1006"/>
      <c r="E185" s="1006"/>
      <c r="F185" s="1006"/>
      <c r="G185" s="1006"/>
      <c r="H185" s="1006"/>
      <c r="I185" s="1006"/>
      <c r="J185" s="1006"/>
      <c r="K185" s="1056"/>
      <c r="L185" s="1056"/>
      <c r="N185" s="1006"/>
      <c r="O185" s="1006"/>
      <c r="P185" s="1006"/>
      <c r="Q185" s="1006"/>
      <c r="R185" s="1006"/>
      <c r="S185" s="1006"/>
      <c r="AF185" s="1006"/>
      <c r="AG185" s="1006"/>
      <c r="AH185" s="1006"/>
    </row>
    <row r="186" spans="1:34">
      <c r="A186" s="1054"/>
      <c r="B186" s="1055"/>
      <c r="C186" s="1055"/>
      <c r="D186" s="1006"/>
      <c r="E186" s="1006"/>
      <c r="F186" s="1006"/>
      <c r="G186" s="1006"/>
      <c r="H186" s="1006"/>
      <c r="I186" s="1006"/>
      <c r="J186" s="1006"/>
      <c r="K186" s="1056"/>
      <c r="L186" s="1056"/>
      <c r="N186" s="1006"/>
      <c r="O186" s="1006"/>
      <c r="P186" s="1006"/>
      <c r="Q186" s="1006"/>
      <c r="R186" s="1006"/>
      <c r="S186" s="1006"/>
      <c r="AF186" s="1006"/>
      <c r="AG186" s="1006"/>
      <c r="AH186" s="1006"/>
    </row>
    <row r="187" spans="1:34">
      <c r="A187" s="1054"/>
      <c r="B187" s="1055"/>
      <c r="C187" s="1055"/>
      <c r="D187" s="1006"/>
      <c r="E187" s="1006"/>
      <c r="F187" s="1006"/>
      <c r="G187" s="1006"/>
      <c r="H187" s="1006"/>
      <c r="I187" s="1006"/>
      <c r="J187" s="1006"/>
      <c r="K187" s="1056"/>
      <c r="L187" s="1056"/>
      <c r="N187" s="1006"/>
      <c r="O187" s="1006"/>
      <c r="P187" s="1006"/>
      <c r="Q187" s="1006"/>
      <c r="R187" s="1006"/>
      <c r="S187" s="1006"/>
      <c r="AF187" s="1006"/>
      <c r="AG187" s="1006"/>
      <c r="AH187" s="1006"/>
    </row>
    <row r="188" spans="1:34">
      <c r="A188" s="1054"/>
      <c r="B188" s="1055"/>
      <c r="C188" s="1055"/>
      <c r="D188" s="1006"/>
      <c r="E188" s="1006"/>
      <c r="F188" s="1006"/>
      <c r="G188" s="1006"/>
      <c r="H188" s="1006"/>
      <c r="I188" s="1006"/>
      <c r="J188" s="1006"/>
      <c r="K188" s="1056"/>
      <c r="L188" s="1056"/>
      <c r="N188" s="1006"/>
      <c r="O188" s="1006"/>
      <c r="P188" s="1006"/>
      <c r="Q188" s="1006"/>
      <c r="R188" s="1006"/>
      <c r="S188" s="1006"/>
      <c r="AF188" s="1006"/>
      <c r="AG188" s="1006"/>
      <c r="AH188" s="1006"/>
    </row>
    <row r="189" spans="1:34">
      <c r="A189" s="1054"/>
      <c r="B189" s="1055"/>
      <c r="C189" s="1055"/>
      <c r="D189" s="1006"/>
      <c r="E189" s="1006"/>
      <c r="F189" s="1006"/>
      <c r="G189" s="1006"/>
      <c r="H189" s="1006"/>
      <c r="I189" s="1006"/>
      <c r="J189" s="1006"/>
      <c r="K189" s="1056"/>
      <c r="L189" s="1056"/>
      <c r="N189" s="1006"/>
      <c r="O189" s="1006"/>
      <c r="P189" s="1006"/>
      <c r="Q189" s="1006"/>
      <c r="R189" s="1006"/>
      <c r="S189" s="1006"/>
      <c r="AF189" s="1006"/>
      <c r="AG189" s="1006"/>
      <c r="AH189" s="1006"/>
    </row>
    <row r="190" spans="1:34">
      <c r="A190" s="1054"/>
      <c r="B190" s="1055"/>
      <c r="C190" s="1055"/>
      <c r="D190" s="1006"/>
      <c r="E190" s="1006"/>
      <c r="F190" s="1006"/>
      <c r="G190" s="1006"/>
      <c r="H190" s="1006"/>
      <c r="I190" s="1006"/>
      <c r="J190" s="1006"/>
      <c r="K190" s="1056"/>
      <c r="L190" s="1056"/>
      <c r="N190" s="1006"/>
      <c r="O190" s="1006"/>
      <c r="P190" s="1006"/>
      <c r="Q190" s="1006"/>
      <c r="R190" s="1006"/>
      <c r="S190" s="1006"/>
      <c r="AF190" s="1006"/>
      <c r="AG190" s="1006"/>
      <c r="AH190" s="1006"/>
    </row>
    <row r="191" spans="1:34">
      <c r="A191" s="1054"/>
      <c r="B191" s="1055"/>
      <c r="C191" s="1055"/>
      <c r="D191" s="1006"/>
      <c r="E191" s="1006"/>
      <c r="F191" s="1006"/>
      <c r="G191" s="1006"/>
      <c r="H191" s="1006"/>
      <c r="I191" s="1006"/>
      <c r="J191" s="1006"/>
      <c r="K191" s="1056"/>
      <c r="L191" s="1056"/>
      <c r="N191" s="1006"/>
      <c r="O191" s="1006"/>
      <c r="P191" s="1006"/>
      <c r="Q191" s="1006"/>
      <c r="R191" s="1006"/>
      <c r="S191" s="1006"/>
      <c r="AF191" s="1006"/>
      <c r="AG191" s="1006"/>
      <c r="AH191" s="1006"/>
    </row>
  </sheetData>
  <mergeCells count="25">
    <mergeCell ref="K1:AE1"/>
    <mergeCell ref="AF1:AF3"/>
    <mergeCell ref="AG1:AG3"/>
    <mergeCell ref="AH1:AH3"/>
    <mergeCell ref="G2:G3"/>
    <mergeCell ref="H2:H3"/>
    <mergeCell ref="I2:I3"/>
    <mergeCell ref="J2:J3"/>
    <mergeCell ref="K2:M2"/>
    <mergeCell ref="A5:AH5"/>
    <mergeCell ref="B85:E85"/>
    <mergeCell ref="B86:E86"/>
    <mergeCell ref="N2:P2"/>
    <mergeCell ref="Q2:S2"/>
    <mergeCell ref="T2:V2"/>
    <mergeCell ref="W2:Y2"/>
    <mergeCell ref="Z2:AB2"/>
    <mergeCell ref="AC2:AE2"/>
    <mergeCell ref="A1:A3"/>
    <mergeCell ref="B1:B3"/>
    <mergeCell ref="C1:C3"/>
    <mergeCell ref="D1:D3"/>
    <mergeCell ref="E1:E3"/>
    <mergeCell ref="F1:F3"/>
    <mergeCell ref="G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06"/>
  <sheetViews>
    <sheetView workbookViewId="0">
      <selection activeCell="H7" sqref="H7"/>
    </sheetView>
  </sheetViews>
  <sheetFormatPr defaultColWidth="8.85546875" defaultRowHeight="15.75"/>
  <cols>
    <col min="1" max="1" width="9.140625" style="449" customWidth="1"/>
    <col min="2" max="2" width="15.28515625" style="449" customWidth="1"/>
    <col min="3" max="3" width="45.140625" style="449" customWidth="1"/>
    <col min="4" max="4" width="16.5703125" style="449" customWidth="1"/>
    <col min="5" max="5" width="24.85546875" style="449" customWidth="1"/>
    <col min="6" max="6" width="14.140625" style="449" customWidth="1"/>
    <col min="7" max="7" width="17.28515625" style="449" customWidth="1"/>
    <col min="8" max="8" width="18.85546875" style="449" customWidth="1"/>
    <col min="9" max="12" width="8.85546875" style="449" customWidth="1"/>
    <col min="13" max="13" width="11.7109375" style="627" customWidth="1"/>
    <col min="14" max="15" width="8.85546875" style="449" customWidth="1"/>
    <col min="16" max="16" width="14.5703125" style="628" customWidth="1"/>
    <col min="17" max="18" width="8.85546875" style="449" customWidth="1"/>
    <col min="19" max="19" width="13.7109375" style="629" customWidth="1"/>
    <col min="20" max="21" width="13.7109375" style="449" customWidth="1"/>
    <col min="22" max="22" width="13.7109375" style="629" customWidth="1"/>
    <col min="23" max="24" width="13.7109375" style="630" customWidth="1"/>
    <col min="25" max="25" width="13.7109375" style="631" customWidth="1"/>
    <col min="26" max="26" width="13.28515625" style="449" customWidth="1"/>
    <col min="27" max="28" width="13.28515625" style="630" customWidth="1"/>
    <col min="29" max="29" width="13.28515625" style="632" customWidth="1"/>
    <col min="30" max="31" width="13.28515625" style="630" customWidth="1"/>
    <col min="32" max="32" width="18.42578125" style="633" customWidth="1"/>
    <col min="33" max="33" width="8.85546875" style="449"/>
    <col min="34" max="34" width="38.85546875" style="449" customWidth="1"/>
    <col min="35" max="16384" width="8.85546875" style="449"/>
  </cols>
  <sheetData>
    <row r="1" spans="1:34" ht="30" customHeight="1">
      <c r="A1" s="1251" t="s">
        <v>0</v>
      </c>
      <c r="B1" s="1250" t="s">
        <v>1</v>
      </c>
      <c r="C1" s="1252" t="s">
        <v>2</v>
      </c>
      <c r="D1" s="1250" t="s">
        <v>3</v>
      </c>
      <c r="E1" s="1250" t="s">
        <v>4</v>
      </c>
      <c r="F1" s="1250" t="s">
        <v>5</v>
      </c>
      <c r="G1" s="1256" t="s">
        <v>6</v>
      </c>
      <c r="H1" s="1256"/>
      <c r="I1" s="1256"/>
      <c r="J1" s="1256"/>
      <c r="K1" s="1256" t="s">
        <v>7</v>
      </c>
      <c r="L1" s="1256"/>
      <c r="M1" s="1256"/>
      <c r="N1" s="1256"/>
      <c r="O1" s="1256"/>
      <c r="P1" s="1256"/>
      <c r="Q1" s="1256"/>
      <c r="R1" s="1256"/>
      <c r="S1" s="1256"/>
      <c r="T1" s="442"/>
      <c r="U1" s="442"/>
      <c r="V1" s="443"/>
      <c r="W1" s="444"/>
      <c r="X1" s="444"/>
      <c r="Y1" s="445"/>
      <c r="Z1" s="1260" t="s">
        <v>8</v>
      </c>
      <c r="AA1" s="446"/>
      <c r="AB1" s="446"/>
      <c r="AC1" s="447"/>
      <c r="AD1" s="446"/>
      <c r="AE1" s="446"/>
      <c r="AF1" s="448"/>
      <c r="AG1" s="1250" t="s">
        <v>9</v>
      </c>
      <c r="AH1" s="1252" t="s">
        <v>10</v>
      </c>
    </row>
    <row r="2" spans="1:34" ht="39.75" customHeight="1">
      <c r="A2" s="1251"/>
      <c r="B2" s="1250"/>
      <c r="C2" s="1253"/>
      <c r="D2" s="1250"/>
      <c r="E2" s="1250"/>
      <c r="F2" s="1250"/>
      <c r="G2" s="1255" t="s">
        <v>11</v>
      </c>
      <c r="H2" s="1255" t="s">
        <v>12</v>
      </c>
      <c r="I2" s="1255" t="s">
        <v>13</v>
      </c>
      <c r="J2" s="1255" t="s">
        <v>14</v>
      </c>
      <c r="K2" s="1256" t="s">
        <v>15</v>
      </c>
      <c r="L2" s="1256"/>
      <c r="M2" s="1256"/>
      <c r="N2" s="1256" t="s">
        <v>16</v>
      </c>
      <c r="O2" s="1256"/>
      <c r="P2" s="1256"/>
      <c r="Q2" s="1256" t="s">
        <v>17</v>
      </c>
      <c r="R2" s="1256"/>
      <c r="S2" s="1256"/>
      <c r="T2" s="1261" t="s">
        <v>18</v>
      </c>
      <c r="U2" s="1262"/>
      <c r="V2" s="1263"/>
      <c r="W2" s="1264" t="s">
        <v>410</v>
      </c>
      <c r="X2" s="1265"/>
      <c r="Y2" s="1266"/>
      <c r="Z2" s="1260"/>
      <c r="AA2" s="1267" t="s">
        <v>411</v>
      </c>
      <c r="AB2" s="1268"/>
      <c r="AC2" s="1269"/>
      <c r="AD2" s="1257" t="s">
        <v>412</v>
      </c>
      <c r="AE2" s="1258"/>
      <c r="AF2" s="1259"/>
      <c r="AG2" s="1250"/>
      <c r="AH2" s="1253"/>
    </row>
    <row r="3" spans="1:34" ht="61.5">
      <c r="A3" s="1251"/>
      <c r="B3" s="1250"/>
      <c r="C3" s="1254"/>
      <c r="D3" s="1250"/>
      <c r="E3" s="1250"/>
      <c r="F3" s="1250"/>
      <c r="G3" s="1255"/>
      <c r="H3" s="1255"/>
      <c r="I3" s="1255"/>
      <c r="J3" s="1255"/>
      <c r="K3" s="450" t="s">
        <v>22</v>
      </c>
      <c r="L3" s="450" t="s">
        <v>23</v>
      </c>
      <c r="M3" s="451" t="s">
        <v>24</v>
      </c>
      <c r="N3" s="450" t="s">
        <v>22</v>
      </c>
      <c r="O3" s="450" t="s">
        <v>23</v>
      </c>
      <c r="P3" s="452" t="s">
        <v>24</v>
      </c>
      <c r="Q3" s="450" t="s">
        <v>22</v>
      </c>
      <c r="R3" s="450" t="s">
        <v>23</v>
      </c>
      <c r="S3" s="453" t="s">
        <v>24</v>
      </c>
      <c r="T3" s="450" t="s">
        <v>22</v>
      </c>
      <c r="U3" s="450" t="s">
        <v>23</v>
      </c>
      <c r="V3" s="453" t="s">
        <v>24</v>
      </c>
      <c r="W3" s="454" t="s">
        <v>22</v>
      </c>
      <c r="X3" s="454" t="s">
        <v>23</v>
      </c>
      <c r="Y3" s="455" t="s">
        <v>24</v>
      </c>
      <c r="Z3" s="1260"/>
      <c r="AA3" s="454" t="s">
        <v>22</v>
      </c>
      <c r="AB3" s="454" t="s">
        <v>23</v>
      </c>
      <c r="AC3" s="456" t="s">
        <v>24</v>
      </c>
      <c r="AD3" s="454" t="s">
        <v>22</v>
      </c>
      <c r="AE3" s="454" t="s">
        <v>23</v>
      </c>
      <c r="AF3" s="457" t="s">
        <v>24</v>
      </c>
      <c r="AG3" s="1250"/>
      <c r="AH3" s="1254"/>
    </row>
    <row r="4" spans="1:34" ht="18">
      <c r="A4" s="458"/>
      <c r="B4" s="458">
        <v>1</v>
      </c>
      <c r="C4" s="458">
        <v>2</v>
      </c>
      <c r="D4" s="458">
        <v>3</v>
      </c>
      <c r="E4" s="458">
        <v>4</v>
      </c>
      <c r="F4" s="458">
        <v>5</v>
      </c>
      <c r="G4" s="458">
        <v>6.1</v>
      </c>
      <c r="H4" s="458">
        <v>6.2</v>
      </c>
      <c r="I4" s="458">
        <v>6.3</v>
      </c>
      <c r="J4" s="458">
        <v>6.4</v>
      </c>
      <c r="K4" s="459" t="s">
        <v>25</v>
      </c>
      <c r="L4" s="459" t="s">
        <v>26</v>
      </c>
      <c r="M4" s="460" t="s">
        <v>27</v>
      </c>
      <c r="N4" s="459" t="s">
        <v>28</v>
      </c>
      <c r="O4" s="459" t="s">
        <v>29</v>
      </c>
      <c r="P4" s="461" t="s">
        <v>30</v>
      </c>
      <c r="Q4" s="459" t="s">
        <v>31</v>
      </c>
      <c r="R4" s="459" t="s">
        <v>32</v>
      </c>
      <c r="S4" s="462" t="s">
        <v>33</v>
      </c>
      <c r="T4" s="459"/>
      <c r="U4" s="459"/>
      <c r="V4" s="462"/>
      <c r="W4" s="463"/>
      <c r="X4" s="463"/>
      <c r="Y4" s="464"/>
      <c r="Z4" s="458">
        <v>8</v>
      </c>
      <c r="AA4" s="444"/>
      <c r="AB4" s="444"/>
      <c r="AC4" s="465"/>
      <c r="AD4" s="444"/>
      <c r="AE4" s="444"/>
      <c r="AF4" s="466">
        <v>9</v>
      </c>
      <c r="AG4" s="467">
        <v>10</v>
      </c>
      <c r="AH4" s="468"/>
    </row>
    <row r="5" spans="1:34" ht="57" customHeight="1">
      <c r="A5" s="1272" t="s">
        <v>34</v>
      </c>
      <c r="B5" s="1273"/>
      <c r="C5" s="1273"/>
      <c r="D5" s="1273"/>
      <c r="E5" s="1273"/>
      <c r="F5" s="1273"/>
      <c r="G5" s="1273"/>
      <c r="H5" s="1273"/>
      <c r="I5" s="1273"/>
      <c r="J5" s="1273"/>
      <c r="K5" s="1273"/>
      <c r="L5" s="1273"/>
      <c r="M5" s="1273"/>
      <c r="N5" s="1273"/>
      <c r="O5" s="1273"/>
      <c r="P5" s="1273"/>
      <c r="Q5" s="1273"/>
      <c r="R5" s="1273"/>
      <c r="S5" s="1273"/>
      <c r="T5" s="1273"/>
      <c r="U5" s="1273"/>
      <c r="V5" s="1273"/>
      <c r="W5" s="1273"/>
      <c r="X5" s="1273"/>
      <c r="Y5" s="1273"/>
      <c r="Z5" s="1273"/>
      <c r="AA5" s="1273"/>
      <c r="AB5" s="1273"/>
      <c r="AC5" s="1273"/>
      <c r="AD5" s="1273"/>
      <c r="AE5" s="1273"/>
      <c r="AF5" s="1273"/>
      <c r="AG5" s="1273"/>
      <c r="AH5" s="468"/>
    </row>
    <row r="6" spans="1:34" ht="129.75" customHeight="1">
      <c r="A6" s="114">
        <v>1</v>
      </c>
      <c r="B6" s="469" t="s">
        <v>413</v>
      </c>
      <c r="C6" s="469" t="s">
        <v>414</v>
      </c>
      <c r="D6" s="470" t="s">
        <v>415</v>
      </c>
      <c r="E6" s="471" t="s">
        <v>416</v>
      </c>
      <c r="F6" s="470" t="s">
        <v>417</v>
      </c>
      <c r="G6" s="472">
        <v>728930</v>
      </c>
      <c r="H6" s="473">
        <v>0</v>
      </c>
      <c r="I6" s="473">
        <v>0</v>
      </c>
      <c r="J6" s="473">
        <v>0</v>
      </c>
      <c r="K6" s="473">
        <v>23.06</v>
      </c>
      <c r="L6" s="473" t="s">
        <v>418</v>
      </c>
      <c r="M6" s="474">
        <v>728930</v>
      </c>
      <c r="N6" s="473" t="s">
        <v>419</v>
      </c>
      <c r="O6" s="473" t="s">
        <v>420</v>
      </c>
      <c r="P6" s="475"/>
      <c r="Q6" s="473">
        <v>0</v>
      </c>
      <c r="R6" s="473">
        <v>0</v>
      </c>
      <c r="S6" s="476">
        <v>0</v>
      </c>
      <c r="T6" s="473"/>
      <c r="U6" s="473"/>
      <c r="V6" s="476"/>
      <c r="W6" s="473"/>
      <c r="X6" s="473"/>
      <c r="Y6" s="477"/>
      <c r="Z6" s="478" t="s">
        <v>421</v>
      </c>
      <c r="AA6" s="478"/>
      <c r="AB6" s="478"/>
      <c r="AC6" s="479"/>
      <c r="AD6" s="478"/>
      <c r="AE6" s="478"/>
      <c r="AF6" s="480"/>
      <c r="AG6" s="481"/>
      <c r="AH6" s="468"/>
    </row>
    <row r="7" spans="1:34" ht="173.25">
      <c r="A7" s="482">
        <v>2</v>
      </c>
      <c r="B7" s="471" t="s">
        <v>422</v>
      </c>
      <c r="C7" s="483" t="s">
        <v>423</v>
      </c>
      <c r="D7" s="484" t="s">
        <v>424</v>
      </c>
      <c r="E7" s="484" t="s">
        <v>425</v>
      </c>
      <c r="F7" s="484" t="s">
        <v>424</v>
      </c>
      <c r="G7" s="485">
        <v>198000</v>
      </c>
      <c r="H7" s="486">
        <v>0</v>
      </c>
      <c r="I7" s="486">
        <v>0</v>
      </c>
      <c r="J7" s="486">
        <v>0</v>
      </c>
      <c r="K7" s="486" t="s">
        <v>426</v>
      </c>
      <c r="L7" s="486" t="s">
        <v>427</v>
      </c>
      <c r="M7" s="487">
        <v>198000</v>
      </c>
      <c r="N7" s="486">
        <v>0</v>
      </c>
      <c r="O7" s="486">
        <v>0</v>
      </c>
      <c r="P7" s="475">
        <v>0</v>
      </c>
      <c r="Q7" s="486">
        <v>0</v>
      </c>
      <c r="R7" s="486">
        <v>0</v>
      </c>
      <c r="S7" s="476">
        <v>0</v>
      </c>
      <c r="T7" s="486"/>
      <c r="U7" s="486"/>
      <c r="V7" s="476"/>
      <c r="W7" s="473"/>
      <c r="X7" s="473"/>
      <c r="Y7" s="477"/>
      <c r="Z7" s="488" t="s">
        <v>421</v>
      </c>
      <c r="AA7" s="478"/>
      <c r="AB7" s="478"/>
      <c r="AC7" s="479"/>
      <c r="AD7" s="478"/>
      <c r="AE7" s="478"/>
      <c r="AF7" s="480"/>
      <c r="AG7" s="489"/>
      <c r="AH7" s="468"/>
    </row>
    <row r="8" spans="1:34" ht="173.25">
      <c r="A8" s="482">
        <v>3</v>
      </c>
      <c r="B8" s="471" t="s">
        <v>422</v>
      </c>
      <c r="C8" s="483" t="s">
        <v>423</v>
      </c>
      <c r="D8" s="490" t="s">
        <v>428</v>
      </c>
      <c r="E8" s="484" t="s">
        <v>425</v>
      </c>
      <c r="F8" s="484" t="s">
        <v>429</v>
      </c>
      <c r="G8" s="485">
        <v>264910</v>
      </c>
      <c r="H8" s="486">
        <v>0</v>
      </c>
      <c r="I8" s="486">
        <v>0</v>
      </c>
      <c r="J8" s="486">
        <v>0</v>
      </c>
      <c r="K8" s="486" t="s">
        <v>430</v>
      </c>
      <c r="L8" s="486" t="s">
        <v>427</v>
      </c>
      <c r="M8" s="491">
        <v>264910</v>
      </c>
      <c r="N8" s="486">
        <v>0</v>
      </c>
      <c r="O8" s="486">
        <v>0</v>
      </c>
      <c r="P8" s="475">
        <v>0</v>
      </c>
      <c r="Q8" s="486">
        <v>0</v>
      </c>
      <c r="R8" s="486">
        <v>0</v>
      </c>
      <c r="S8" s="476">
        <v>0</v>
      </c>
      <c r="T8" s="486"/>
      <c r="U8" s="486"/>
      <c r="V8" s="476"/>
      <c r="W8" s="473"/>
      <c r="X8" s="473"/>
      <c r="Y8" s="477"/>
      <c r="Z8" s="488" t="s">
        <v>421</v>
      </c>
      <c r="AA8" s="478"/>
      <c r="AB8" s="478"/>
      <c r="AC8" s="479"/>
      <c r="AD8" s="478"/>
      <c r="AE8" s="478"/>
      <c r="AF8" s="480"/>
      <c r="AG8" s="489"/>
      <c r="AH8" s="468"/>
    </row>
    <row r="9" spans="1:34" ht="126">
      <c r="A9" s="482">
        <v>4</v>
      </c>
      <c r="B9" s="484" t="s">
        <v>431</v>
      </c>
      <c r="C9" s="490" t="s">
        <v>432</v>
      </c>
      <c r="D9" s="484" t="s">
        <v>433</v>
      </c>
      <c r="E9" s="484" t="s">
        <v>434</v>
      </c>
      <c r="F9" s="484" t="s">
        <v>435</v>
      </c>
      <c r="G9" s="485">
        <v>43722</v>
      </c>
      <c r="H9" s="486">
        <v>0</v>
      </c>
      <c r="I9" s="486">
        <v>0</v>
      </c>
      <c r="J9" s="486">
        <v>0</v>
      </c>
      <c r="K9" s="486" t="s">
        <v>436</v>
      </c>
      <c r="L9" s="486" t="s">
        <v>437</v>
      </c>
      <c r="M9" s="491">
        <v>43722</v>
      </c>
      <c r="N9" s="486">
        <v>0</v>
      </c>
      <c r="O9" s="486">
        <v>0</v>
      </c>
      <c r="P9" s="475">
        <v>0</v>
      </c>
      <c r="Q9" s="486">
        <v>0</v>
      </c>
      <c r="R9" s="486">
        <v>0</v>
      </c>
      <c r="S9" s="476">
        <v>0</v>
      </c>
      <c r="T9" s="486"/>
      <c r="U9" s="486"/>
      <c r="V9" s="476"/>
      <c r="W9" s="473"/>
      <c r="X9" s="473"/>
      <c r="Y9" s="477"/>
      <c r="Z9" s="488" t="s">
        <v>421</v>
      </c>
      <c r="AA9" s="478"/>
      <c r="AB9" s="478"/>
      <c r="AC9" s="479"/>
      <c r="AD9" s="478"/>
      <c r="AE9" s="478"/>
      <c r="AF9" s="480"/>
      <c r="AG9" s="489"/>
      <c r="AH9" s="468"/>
    </row>
    <row r="10" spans="1:34" ht="220.5">
      <c r="A10" s="482">
        <v>5</v>
      </c>
      <c r="B10" s="484" t="s">
        <v>438</v>
      </c>
      <c r="C10" s="484" t="s">
        <v>439</v>
      </c>
      <c r="D10" s="484" t="s">
        <v>440</v>
      </c>
      <c r="E10" s="484" t="s">
        <v>441</v>
      </c>
      <c r="F10" s="484" t="s">
        <v>442</v>
      </c>
      <c r="G10" s="485">
        <v>601974</v>
      </c>
      <c r="H10" s="486">
        <v>0</v>
      </c>
      <c r="I10" s="486">
        <v>0</v>
      </c>
      <c r="J10" s="486">
        <v>0</v>
      </c>
      <c r="K10" s="486" t="s">
        <v>426</v>
      </c>
      <c r="L10" s="486" t="s">
        <v>418</v>
      </c>
      <c r="M10" s="491">
        <v>601974</v>
      </c>
      <c r="N10" s="486">
        <v>0</v>
      </c>
      <c r="O10" s="486">
        <v>0</v>
      </c>
      <c r="P10" s="475">
        <v>0</v>
      </c>
      <c r="Q10" s="486">
        <v>0</v>
      </c>
      <c r="R10" s="486">
        <v>0</v>
      </c>
      <c r="S10" s="476">
        <v>0</v>
      </c>
      <c r="T10" s="486"/>
      <c r="U10" s="486"/>
      <c r="V10" s="476"/>
      <c r="W10" s="473"/>
      <c r="X10" s="473"/>
      <c r="Y10" s="477"/>
      <c r="Z10" s="488" t="s">
        <v>421</v>
      </c>
      <c r="AA10" s="478"/>
      <c r="AB10" s="478"/>
      <c r="AC10" s="479"/>
      <c r="AD10" s="478"/>
      <c r="AE10" s="478"/>
      <c r="AF10" s="480"/>
      <c r="AG10" s="489"/>
      <c r="AH10" s="468"/>
    </row>
    <row r="11" spans="1:34" ht="126">
      <c r="A11" s="482">
        <v>6</v>
      </c>
      <c r="B11" s="484" t="s">
        <v>438</v>
      </c>
      <c r="C11" s="492" t="s">
        <v>443</v>
      </c>
      <c r="D11" s="492" t="s">
        <v>444</v>
      </c>
      <c r="E11" s="492" t="s">
        <v>445</v>
      </c>
      <c r="F11" s="492" t="s">
        <v>446</v>
      </c>
      <c r="G11" s="493">
        <v>100000</v>
      </c>
      <c r="H11" s="494"/>
      <c r="I11" s="495">
        <v>0</v>
      </c>
      <c r="J11" s="495">
        <v>0</v>
      </c>
      <c r="K11" s="495" t="s">
        <v>447</v>
      </c>
      <c r="L11" s="495" t="s">
        <v>448</v>
      </c>
      <c r="M11" s="487">
        <v>84000</v>
      </c>
      <c r="N11" s="495">
        <v>0</v>
      </c>
      <c r="O11" s="495">
        <v>0</v>
      </c>
      <c r="P11" s="475">
        <v>0</v>
      </c>
      <c r="Q11" s="495">
        <v>0</v>
      </c>
      <c r="R11" s="495">
        <v>0</v>
      </c>
      <c r="S11" s="496"/>
      <c r="T11" s="493"/>
      <c r="U11" s="493"/>
      <c r="V11" s="496"/>
      <c r="W11" s="497"/>
      <c r="X11" s="497"/>
      <c r="Y11" s="498"/>
      <c r="Z11" s="499" t="s">
        <v>421</v>
      </c>
      <c r="AA11" s="478"/>
      <c r="AB11" s="478"/>
      <c r="AC11" s="479"/>
      <c r="AD11" s="478"/>
      <c r="AE11" s="478"/>
      <c r="AF11" s="480" t="s">
        <v>449</v>
      </c>
      <c r="AG11" s="500"/>
      <c r="AH11" s="468" t="s">
        <v>450</v>
      </c>
    </row>
    <row r="12" spans="1:34" ht="117.75" customHeight="1">
      <c r="A12" s="501">
        <v>7</v>
      </c>
      <c r="B12" s="502" t="s">
        <v>413</v>
      </c>
      <c r="C12" s="502" t="s">
        <v>414</v>
      </c>
      <c r="D12" s="492" t="s">
        <v>415</v>
      </c>
      <c r="E12" s="503" t="s">
        <v>416</v>
      </c>
      <c r="F12" s="492" t="s">
        <v>417</v>
      </c>
      <c r="G12" s="493">
        <f>P12-H12</f>
        <v>491244.05</v>
      </c>
      <c r="H12" s="494">
        <f>P12*0.05</f>
        <v>25854.95</v>
      </c>
      <c r="I12" s="495">
        <v>0</v>
      </c>
      <c r="J12" s="495">
        <v>0</v>
      </c>
      <c r="K12" s="493"/>
      <c r="L12" s="493"/>
      <c r="M12" s="487"/>
      <c r="N12" s="495">
        <v>1.03</v>
      </c>
      <c r="O12" s="495">
        <v>31.06</v>
      </c>
      <c r="P12" s="475">
        <v>517099</v>
      </c>
      <c r="Q12" s="495"/>
      <c r="R12" s="495"/>
      <c r="S12" s="476">
        <v>0</v>
      </c>
      <c r="T12" s="495"/>
      <c r="U12" s="495"/>
      <c r="V12" s="476"/>
      <c r="W12" s="473"/>
      <c r="X12" s="473"/>
      <c r="Y12" s="477"/>
      <c r="Z12" s="499"/>
      <c r="AA12" s="478"/>
      <c r="AB12" s="478"/>
      <c r="AC12" s="479"/>
      <c r="AD12" s="478"/>
      <c r="AE12" s="478"/>
      <c r="AF12" s="480"/>
      <c r="AG12" s="500"/>
      <c r="AH12" s="468"/>
    </row>
    <row r="13" spans="1:34" ht="126">
      <c r="A13" s="501">
        <v>8</v>
      </c>
      <c r="B13" s="492" t="s">
        <v>451</v>
      </c>
      <c r="C13" s="492" t="s">
        <v>452</v>
      </c>
      <c r="D13" s="492" t="s">
        <v>453</v>
      </c>
      <c r="E13" s="492" t="s">
        <v>454</v>
      </c>
      <c r="F13" s="492" t="s">
        <v>455</v>
      </c>
      <c r="G13" s="493">
        <f>P13-H13</f>
        <v>926145.5</v>
      </c>
      <c r="H13" s="494">
        <f t="shared" ref="H13:H15" si="0">P13*0.05</f>
        <v>48744.5</v>
      </c>
      <c r="I13" s="495">
        <v>0</v>
      </c>
      <c r="J13" s="495">
        <v>0</v>
      </c>
      <c r="K13" s="495">
        <v>0</v>
      </c>
      <c r="L13" s="495">
        <v>0</v>
      </c>
      <c r="M13" s="487">
        <v>0</v>
      </c>
      <c r="N13" s="495" t="s">
        <v>419</v>
      </c>
      <c r="O13" s="495" t="s">
        <v>456</v>
      </c>
      <c r="P13" s="475">
        <v>974890</v>
      </c>
      <c r="Q13" s="495">
        <v>0</v>
      </c>
      <c r="R13" s="495">
        <v>0</v>
      </c>
      <c r="S13" s="476">
        <v>0</v>
      </c>
      <c r="T13" s="495"/>
      <c r="U13" s="495"/>
      <c r="V13" s="476"/>
      <c r="W13" s="473"/>
      <c r="X13" s="473"/>
      <c r="Y13" s="477"/>
      <c r="Z13" s="499" t="s">
        <v>421</v>
      </c>
      <c r="AA13" s="478"/>
      <c r="AB13" s="478"/>
      <c r="AC13" s="479"/>
      <c r="AD13" s="478"/>
      <c r="AE13" s="478"/>
      <c r="AF13" s="480"/>
      <c r="AG13" s="500"/>
      <c r="AH13" s="468"/>
    </row>
    <row r="14" spans="1:34" ht="138.75" customHeight="1">
      <c r="A14" s="501">
        <v>10</v>
      </c>
      <c r="B14" s="492" t="s">
        <v>457</v>
      </c>
      <c r="C14" s="492" t="s">
        <v>458</v>
      </c>
      <c r="D14" s="492" t="s">
        <v>459</v>
      </c>
      <c r="E14" s="492" t="s">
        <v>460</v>
      </c>
      <c r="F14" s="492" t="s">
        <v>461</v>
      </c>
      <c r="G14" s="493">
        <f>P14-H14</f>
        <v>154850</v>
      </c>
      <c r="H14" s="494">
        <f t="shared" si="0"/>
        <v>8150</v>
      </c>
      <c r="I14" s="495">
        <v>0</v>
      </c>
      <c r="J14" s="495">
        <v>0</v>
      </c>
      <c r="K14" s="495">
        <v>0</v>
      </c>
      <c r="L14" s="495">
        <v>0</v>
      </c>
      <c r="M14" s="487">
        <v>0</v>
      </c>
      <c r="N14" s="495" t="s">
        <v>462</v>
      </c>
      <c r="O14" s="495">
        <v>30.07</v>
      </c>
      <c r="P14" s="475">
        <v>163000</v>
      </c>
      <c r="Q14" s="495">
        <v>0</v>
      </c>
      <c r="R14" s="495">
        <v>0</v>
      </c>
      <c r="S14" s="476">
        <v>0</v>
      </c>
      <c r="T14" s="495"/>
      <c r="U14" s="495"/>
      <c r="V14" s="476"/>
      <c r="W14" s="473"/>
      <c r="X14" s="473"/>
      <c r="Y14" s="477"/>
      <c r="Z14" s="499" t="s">
        <v>421</v>
      </c>
      <c r="AA14" s="478"/>
      <c r="AB14" s="478"/>
      <c r="AC14" s="479"/>
      <c r="AD14" s="478"/>
      <c r="AE14" s="478"/>
      <c r="AF14" s="480"/>
      <c r="AG14" s="500"/>
      <c r="AH14" s="468"/>
    </row>
    <row r="15" spans="1:34" ht="138.75" customHeight="1">
      <c r="A15" s="504">
        <v>11</v>
      </c>
      <c r="B15" s="492" t="s">
        <v>463</v>
      </c>
      <c r="C15" s="492" t="s">
        <v>464</v>
      </c>
      <c r="D15" s="492" t="s">
        <v>465</v>
      </c>
      <c r="E15" s="492" t="s">
        <v>466</v>
      </c>
      <c r="F15" s="492" t="s">
        <v>467</v>
      </c>
      <c r="G15" s="493">
        <f>P15-H15</f>
        <v>189999.05</v>
      </c>
      <c r="H15" s="494">
        <f t="shared" si="0"/>
        <v>9999.9500000000007</v>
      </c>
      <c r="I15" s="495">
        <v>0</v>
      </c>
      <c r="J15" s="495">
        <v>0</v>
      </c>
      <c r="K15" s="495">
        <v>0</v>
      </c>
      <c r="L15" s="495">
        <v>0</v>
      </c>
      <c r="M15" s="487">
        <v>0</v>
      </c>
      <c r="N15" s="495" t="s">
        <v>468</v>
      </c>
      <c r="O15" s="495" t="s">
        <v>469</v>
      </c>
      <c r="P15" s="475">
        <v>199999</v>
      </c>
      <c r="Q15" s="495">
        <v>0</v>
      </c>
      <c r="R15" s="495">
        <v>0</v>
      </c>
      <c r="S15" s="476">
        <v>0</v>
      </c>
      <c r="T15" s="495"/>
      <c r="U15" s="495"/>
      <c r="V15" s="476"/>
      <c r="W15" s="473"/>
      <c r="X15" s="473"/>
      <c r="Y15" s="477"/>
      <c r="Z15" s="499" t="s">
        <v>421</v>
      </c>
      <c r="AA15" s="478"/>
      <c r="AB15" s="478"/>
      <c r="AC15" s="479"/>
      <c r="AD15" s="478"/>
      <c r="AE15" s="478"/>
      <c r="AF15" s="480"/>
      <c r="AG15" s="500"/>
      <c r="AH15" s="468"/>
    </row>
    <row r="16" spans="1:34" ht="199.5" customHeight="1">
      <c r="A16" s="505">
        <v>12</v>
      </c>
      <c r="B16" s="484" t="s">
        <v>438</v>
      </c>
      <c r="C16" s="484" t="s">
        <v>439</v>
      </c>
      <c r="D16" s="484" t="s">
        <v>470</v>
      </c>
      <c r="E16" s="484" t="s">
        <v>441</v>
      </c>
      <c r="F16" s="484" t="s">
        <v>471</v>
      </c>
      <c r="G16" s="485">
        <v>728480</v>
      </c>
      <c r="H16" s="486">
        <v>71520</v>
      </c>
      <c r="I16" s="486">
        <v>0</v>
      </c>
      <c r="J16" s="486">
        <v>0</v>
      </c>
      <c r="K16" s="486">
        <v>0</v>
      </c>
      <c r="L16" s="486">
        <v>0</v>
      </c>
      <c r="M16" s="487">
        <v>0</v>
      </c>
      <c r="N16" s="486">
        <v>0</v>
      </c>
      <c r="O16" s="486">
        <v>0</v>
      </c>
      <c r="P16" s="475">
        <v>0</v>
      </c>
      <c r="Q16" s="486" t="s">
        <v>472</v>
      </c>
      <c r="R16" s="486" t="s">
        <v>473</v>
      </c>
      <c r="S16" s="506">
        <v>800000</v>
      </c>
      <c r="T16" s="485"/>
      <c r="U16" s="485"/>
      <c r="V16" s="506"/>
      <c r="W16" s="507"/>
      <c r="X16" s="507"/>
      <c r="Y16" s="508"/>
      <c r="Z16" s="488" t="s">
        <v>421</v>
      </c>
      <c r="AA16" s="478"/>
      <c r="AB16" s="478"/>
      <c r="AC16" s="479"/>
      <c r="AD16" s="478"/>
      <c r="AE16" s="478"/>
      <c r="AF16" s="480"/>
      <c r="AG16" s="489"/>
      <c r="AH16" s="468"/>
    </row>
    <row r="17" spans="1:34" ht="199.5" customHeight="1">
      <c r="A17" s="505">
        <v>13</v>
      </c>
      <c r="B17" s="484" t="s">
        <v>438</v>
      </c>
      <c r="C17" s="484" t="s">
        <v>443</v>
      </c>
      <c r="D17" s="484" t="s">
        <v>474</v>
      </c>
      <c r="E17" s="484" t="s">
        <v>445</v>
      </c>
      <c r="F17" s="484" t="s">
        <v>442</v>
      </c>
      <c r="G17" s="485">
        <v>455300</v>
      </c>
      <c r="H17" s="486">
        <v>44700</v>
      </c>
      <c r="I17" s="486">
        <v>0</v>
      </c>
      <c r="J17" s="486">
        <v>0</v>
      </c>
      <c r="K17" s="486">
        <v>0</v>
      </c>
      <c r="L17" s="486">
        <v>0</v>
      </c>
      <c r="M17" s="487">
        <v>0</v>
      </c>
      <c r="N17" s="486">
        <v>0</v>
      </c>
      <c r="O17" s="486"/>
      <c r="P17" s="475">
        <v>0</v>
      </c>
      <c r="Q17" s="486" t="s">
        <v>468</v>
      </c>
      <c r="R17" s="486" t="s">
        <v>462</v>
      </c>
      <c r="S17" s="506">
        <v>500000</v>
      </c>
      <c r="T17" s="485"/>
      <c r="U17" s="485"/>
      <c r="V17" s="506"/>
      <c r="W17" s="507"/>
      <c r="X17" s="507"/>
      <c r="Y17" s="508"/>
      <c r="Z17" s="488" t="s">
        <v>421</v>
      </c>
      <c r="AA17" s="478"/>
      <c r="AB17" s="478"/>
      <c r="AC17" s="479"/>
      <c r="AD17" s="478"/>
      <c r="AE17" s="478"/>
      <c r="AF17" s="480"/>
      <c r="AG17" s="489"/>
      <c r="AH17" s="468"/>
    </row>
    <row r="18" spans="1:34" ht="199.5" customHeight="1">
      <c r="A18" s="505">
        <v>14</v>
      </c>
      <c r="B18" s="470" t="s">
        <v>463</v>
      </c>
      <c r="C18" s="470" t="s">
        <v>464</v>
      </c>
      <c r="D18" s="509" t="s">
        <v>475</v>
      </c>
      <c r="E18" s="470" t="s">
        <v>466</v>
      </c>
      <c r="F18" s="484" t="s">
        <v>476</v>
      </c>
      <c r="G18" s="485">
        <v>245862</v>
      </c>
      <c r="H18" s="486">
        <v>24138</v>
      </c>
      <c r="I18" s="486">
        <v>0</v>
      </c>
      <c r="J18" s="486">
        <v>0</v>
      </c>
      <c r="K18" s="486">
        <v>0</v>
      </c>
      <c r="L18" s="486">
        <v>0</v>
      </c>
      <c r="M18" s="487">
        <v>0</v>
      </c>
      <c r="N18" s="486">
        <v>0</v>
      </c>
      <c r="O18" s="486"/>
      <c r="P18" s="475"/>
      <c r="Q18" s="486" t="s">
        <v>468</v>
      </c>
      <c r="R18" s="486" t="s">
        <v>462</v>
      </c>
      <c r="S18" s="506">
        <v>270000</v>
      </c>
      <c r="T18" s="485"/>
      <c r="U18" s="485"/>
      <c r="V18" s="506"/>
      <c r="W18" s="507"/>
      <c r="X18" s="507"/>
      <c r="Y18" s="508"/>
      <c r="Z18" s="488" t="s">
        <v>421</v>
      </c>
      <c r="AA18" s="478"/>
      <c r="AB18" s="478"/>
      <c r="AC18" s="479"/>
      <c r="AD18" s="478"/>
      <c r="AE18" s="478"/>
      <c r="AF18" s="480"/>
      <c r="AG18" s="489"/>
      <c r="AH18" s="468"/>
    </row>
    <row r="19" spans="1:34" ht="249" customHeight="1">
      <c r="A19" s="505">
        <v>15</v>
      </c>
      <c r="B19" s="484" t="s">
        <v>438</v>
      </c>
      <c r="C19" s="484" t="s">
        <v>443</v>
      </c>
      <c r="D19" s="510" t="s">
        <v>477</v>
      </c>
      <c r="E19" s="511" t="s">
        <v>478</v>
      </c>
      <c r="F19" s="484" t="s">
        <v>479</v>
      </c>
      <c r="G19" s="485">
        <v>321441</v>
      </c>
      <c r="H19" s="486">
        <v>31558</v>
      </c>
      <c r="I19" s="486">
        <v>0</v>
      </c>
      <c r="J19" s="486">
        <v>0</v>
      </c>
      <c r="K19" s="486">
        <v>0</v>
      </c>
      <c r="L19" s="486">
        <v>0</v>
      </c>
      <c r="M19" s="487"/>
      <c r="N19" s="486">
        <v>0</v>
      </c>
      <c r="O19" s="486"/>
      <c r="P19" s="475"/>
      <c r="Q19" s="486" t="s">
        <v>480</v>
      </c>
      <c r="R19" s="486" t="s">
        <v>481</v>
      </c>
      <c r="S19" s="506">
        <v>353000</v>
      </c>
      <c r="T19" s="485"/>
      <c r="U19" s="485"/>
      <c r="V19" s="506"/>
      <c r="W19" s="507"/>
      <c r="X19" s="507"/>
      <c r="Y19" s="508"/>
      <c r="Z19" s="488" t="s">
        <v>421</v>
      </c>
      <c r="AA19" s="478"/>
      <c r="AB19" s="478"/>
      <c r="AC19" s="479"/>
      <c r="AD19" s="478"/>
      <c r="AE19" s="478"/>
      <c r="AF19" s="480"/>
      <c r="AG19" s="489"/>
      <c r="AH19" s="468"/>
    </row>
    <row r="20" spans="1:34" ht="249" customHeight="1">
      <c r="A20" s="505"/>
      <c r="B20" s="470" t="s">
        <v>463</v>
      </c>
      <c r="C20" s="470" t="s">
        <v>464</v>
      </c>
      <c r="D20" s="509" t="s">
        <v>482</v>
      </c>
      <c r="E20" s="470" t="s">
        <v>466</v>
      </c>
      <c r="F20" s="484" t="s">
        <v>483</v>
      </c>
      <c r="G20" s="485">
        <v>245862</v>
      </c>
      <c r="H20" s="486">
        <v>24138</v>
      </c>
      <c r="I20" s="486">
        <v>0</v>
      </c>
      <c r="J20" s="486">
        <v>0</v>
      </c>
      <c r="K20" s="486">
        <v>0</v>
      </c>
      <c r="L20" s="486">
        <v>0</v>
      </c>
      <c r="M20" s="487"/>
      <c r="N20" s="486">
        <v>0</v>
      </c>
      <c r="O20" s="486"/>
      <c r="P20" s="475"/>
      <c r="Q20" s="486" t="s">
        <v>472</v>
      </c>
      <c r="R20" s="486" t="s">
        <v>484</v>
      </c>
      <c r="S20" s="506">
        <v>270000</v>
      </c>
      <c r="T20" s="485"/>
      <c r="U20" s="485"/>
      <c r="V20" s="506"/>
      <c r="W20" s="507"/>
      <c r="X20" s="507"/>
      <c r="Y20" s="508"/>
      <c r="Z20" s="488" t="s">
        <v>421</v>
      </c>
      <c r="AA20" s="478"/>
      <c r="AB20" s="478"/>
      <c r="AC20" s="479"/>
      <c r="AD20" s="478"/>
      <c r="AE20" s="478"/>
      <c r="AF20" s="480"/>
      <c r="AG20" s="489"/>
      <c r="AH20" s="468"/>
    </row>
    <row r="21" spans="1:34" ht="249" customHeight="1">
      <c r="A21" s="505"/>
      <c r="B21" s="484" t="s">
        <v>438</v>
      </c>
      <c r="C21" s="484" t="s">
        <v>439</v>
      </c>
      <c r="D21" s="484" t="s">
        <v>485</v>
      </c>
      <c r="E21" s="484" t="s">
        <v>441</v>
      </c>
      <c r="F21" s="484" t="s">
        <v>486</v>
      </c>
      <c r="G21" s="485" t="s">
        <v>487</v>
      </c>
      <c r="H21" s="486" t="s">
        <v>488</v>
      </c>
      <c r="I21" s="486">
        <v>0</v>
      </c>
      <c r="J21" s="486">
        <v>0</v>
      </c>
      <c r="K21" s="486">
        <v>0</v>
      </c>
      <c r="L21" s="486">
        <v>0</v>
      </c>
      <c r="M21" s="487">
        <v>0</v>
      </c>
      <c r="N21" s="486">
        <v>0</v>
      </c>
      <c r="O21" s="486">
        <v>0</v>
      </c>
      <c r="P21" s="475">
        <v>0</v>
      </c>
      <c r="Q21" s="486" t="s">
        <v>489</v>
      </c>
      <c r="R21" s="486" t="s">
        <v>490</v>
      </c>
      <c r="S21" s="506" t="s">
        <v>491</v>
      </c>
      <c r="T21" s="485"/>
      <c r="U21" s="485"/>
      <c r="V21" s="506"/>
      <c r="W21" s="507"/>
      <c r="X21" s="507"/>
      <c r="Y21" s="508"/>
      <c r="Z21" s="488" t="s">
        <v>421</v>
      </c>
      <c r="AA21" s="478"/>
      <c r="AB21" s="478"/>
      <c r="AC21" s="479"/>
      <c r="AD21" s="478"/>
      <c r="AE21" s="478"/>
      <c r="AF21" s="480"/>
      <c r="AG21" s="489"/>
      <c r="AH21" s="468"/>
    </row>
    <row r="22" spans="1:34" ht="249" customHeight="1">
      <c r="A22" s="505"/>
      <c r="B22" s="484" t="s">
        <v>438</v>
      </c>
      <c r="C22" s="484" t="s">
        <v>439</v>
      </c>
      <c r="D22" s="484" t="s">
        <v>492</v>
      </c>
      <c r="E22" s="484" t="s">
        <v>441</v>
      </c>
      <c r="F22" s="484" t="s">
        <v>493</v>
      </c>
      <c r="G22" s="485" t="s">
        <v>494</v>
      </c>
      <c r="H22" s="486" t="s">
        <v>495</v>
      </c>
      <c r="I22" s="486">
        <v>0</v>
      </c>
      <c r="J22" s="486">
        <v>0</v>
      </c>
      <c r="K22" s="486">
        <v>0</v>
      </c>
      <c r="L22" s="486">
        <v>0</v>
      </c>
      <c r="M22" s="487">
        <v>0</v>
      </c>
      <c r="N22" s="486">
        <v>0</v>
      </c>
      <c r="O22" s="486">
        <v>0</v>
      </c>
      <c r="P22" s="475">
        <v>0</v>
      </c>
      <c r="Q22" s="486" t="s">
        <v>489</v>
      </c>
      <c r="R22" s="486" t="s">
        <v>490</v>
      </c>
      <c r="S22" s="506" t="s">
        <v>496</v>
      </c>
      <c r="T22" s="485"/>
      <c r="U22" s="485"/>
      <c r="V22" s="506"/>
      <c r="W22" s="507"/>
      <c r="X22" s="507"/>
      <c r="Y22" s="508"/>
      <c r="Z22" s="488" t="s">
        <v>421</v>
      </c>
      <c r="AA22" s="478"/>
      <c r="AB22" s="478"/>
      <c r="AC22" s="479"/>
      <c r="AD22" s="478"/>
      <c r="AE22" s="478"/>
      <c r="AF22" s="480" t="s">
        <v>497</v>
      </c>
      <c r="AG22" s="489"/>
      <c r="AH22" s="468"/>
    </row>
    <row r="23" spans="1:34" ht="249" customHeight="1">
      <c r="A23" s="505"/>
      <c r="B23" s="484" t="s">
        <v>498</v>
      </c>
      <c r="C23" s="484" t="s">
        <v>499</v>
      </c>
      <c r="D23" s="484" t="s">
        <v>500</v>
      </c>
      <c r="E23" s="484" t="s">
        <v>501</v>
      </c>
      <c r="F23" s="484" t="s">
        <v>502</v>
      </c>
      <c r="G23" s="512">
        <v>135000</v>
      </c>
      <c r="H23" s="486">
        <v>7000</v>
      </c>
      <c r="I23" s="486">
        <v>0</v>
      </c>
      <c r="J23" s="486">
        <v>0</v>
      </c>
      <c r="K23" s="486">
        <v>0</v>
      </c>
      <c r="L23" s="486">
        <v>0</v>
      </c>
      <c r="M23" s="513"/>
      <c r="N23" s="486">
        <v>0</v>
      </c>
      <c r="O23" s="486">
        <v>0</v>
      </c>
      <c r="P23" s="514"/>
      <c r="Q23" s="486"/>
      <c r="R23" s="486"/>
      <c r="S23" s="515" t="s">
        <v>503</v>
      </c>
      <c r="T23" s="512"/>
      <c r="U23" s="512"/>
      <c r="V23" s="515"/>
      <c r="W23" s="516"/>
      <c r="X23" s="516"/>
      <c r="Y23" s="517"/>
      <c r="Z23" s="488" t="s">
        <v>421</v>
      </c>
      <c r="AA23" s="478"/>
      <c r="AB23" s="478"/>
      <c r="AC23" s="479"/>
      <c r="AD23" s="478"/>
      <c r="AE23" s="478"/>
      <c r="AF23" s="480"/>
      <c r="AG23" s="489"/>
      <c r="AH23" s="468"/>
    </row>
    <row r="24" spans="1:34" ht="249" customHeight="1">
      <c r="A24" s="505"/>
      <c r="B24" s="484" t="s">
        <v>438</v>
      </c>
      <c r="C24" s="484" t="s">
        <v>439</v>
      </c>
      <c r="D24" s="484" t="s">
        <v>492</v>
      </c>
      <c r="E24" s="484" t="s">
        <v>441</v>
      </c>
      <c r="F24" s="484" t="s">
        <v>502</v>
      </c>
      <c r="G24" s="512" t="s">
        <v>504</v>
      </c>
      <c r="H24" s="486" t="s">
        <v>505</v>
      </c>
      <c r="I24" s="486">
        <v>0</v>
      </c>
      <c r="J24" s="486">
        <v>0</v>
      </c>
      <c r="K24" s="486">
        <v>0</v>
      </c>
      <c r="L24" s="486">
        <v>0</v>
      </c>
      <c r="M24" s="513"/>
      <c r="N24" s="486">
        <v>0</v>
      </c>
      <c r="O24" s="486">
        <v>0</v>
      </c>
      <c r="P24" s="514"/>
      <c r="Q24" s="486"/>
      <c r="R24" s="486"/>
      <c r="S24" s="515"/>
      <c r="T24" s="512" t="s">
        <v>37</v>
      </c>
      <c r="U24" s="512" t="s">
        <v>44</v>
      </c>
      <c r="V24" s="515" t="s">
        <v>506</v>
      </c>
      <c r="W24" s="516"/>
      <c r="X24" s="516"/>
      <c r="Y24" s="517"/>
      <c r="Z24" s="488" t="s">
        <v>421</v>
      </c>
      <c r="AA24" s="478"/>
      <c r="AB24" s="478"/>
      <c r="AC24" s="479"/>
      <c r="AD24" s="478"/>
      <c r="AE24" s="478"/>
      <c r="AF24" s="480"/>
      <c r="AG24" s="489"/>
      <c r="AH24" s="468"/>
    </row>
    <row r="25" spans="1:34" ht="249" customHeight="1">
      <c r="A25" s="505"/>
      <c r="B25" s="484" t="s">
        <v>438</v>
      </c>
      <c r="C25" s="484" t="s">
        <v>439</v>
      </c>
      <c r="D25" s="484" t="s">
        <v>507</v>
      </c>
      <c r="E25" s="484" t="s">
        <v>441</v>
      </c>
      <c r="F25" s="484" t="s">
        <v>502</v>
      </c>
      <c r="G25" s="512" t="s">
        <v>508</v>
      </c>
      <c r="H25" s="486" t="s">
        <v>509</v>
      </c>
      <c r="I25" s="486">
        <v>0</v>
      </c>
      <c r="J25" s="486">
        <v>0</v>
      </c>
      <c r="K25" s="486">
        <v>0</v>
      </c>
      <c r="L25" s="486">
        <v>0</v>
      </c>
      <c r="M25" s="513"/>
      <c r="N25" s="486">
        <v>0</v>
      </c>
      <c r="O25" s="486">
        <v>0</v>
      </c>
      <c r="P25" s="514"/>
      <c r="Q25" s="486"/>
      <c r="R25" s="486"/>
      <c r="S25" s="515"/>
      <c r="T25" s="512" t="s">
        <v>37</v>
      </c>
      <c r="U25" s="512" t="s">
        <v>44</v>
      </c>
      <c r="V25" s="515" t="s">
        <v>510</v>
      </c>
      <c r="W25" s="516"/>
      <c r="X25" s="516"/>
      <c r="Y25" s="517"/>
      <c r="Z25" s="488" t="s">
        <v>511</v>
      </c>
      <c r="AA25" s="478"/>
      <c r="AB25" s="478"/>
      <c r="AC25" s="479"/>
      <c r="AD25" s="478"/>
      <c r="AE25" s="478"/>
      <c r="AF25" s="480"/>
      <c r="AG25" s="489"/>
      <c r="AH25" s="468"/>
    </row>
    <row r="26" spans="1:34" ht="249" customHeight="1">
      <c r="A26" s="505"/>
      <c r="B26" s="484" t="s">
        <v>438</v>
      </c>
      <c r="C26" s="484" t="s">
        <v>439</v>
      </c>
      <c r="D26" s="484" t="s">
        <v>512</v>
      </c>
      <c r="E26" s="484" t="s">
        <v>441</v>
      </c>
      <c r="F26" s="484" t="s">
        <v>502</v>
      </c>
      <c r="G26" s="512" t="s">
        <v>513</v>
      </c>
      <c r="H26" s="486" t="s">
        <v>514</v>
      </c>
      <c r="I26" s="486">
        <v>0</v>
      </c>
      <c r="J26" s="486">
        <v>0</v>
      </c>
      <c r="K26" s="486">
        <v>0</v>
      </c>
      <c r="L26" s="486">
        <v>0</v>
      </c>
      <c r="M26" s="513"/>
      <c r="N26" s="486">
        <v>0</v>
      </c>
      <c r="O26" s="486">
        <v>0</v>
      </c>
      <c r="P26" s="514"/>
      <c r="Q26" s="486"/>
      <c r="R26" s="486"/>
      <c r="S26" s="515"/>
      <c r="T26" s="512" t="s">
        <v>37</v>
      </c>
      <c r="U26" s="512" t="s">
        <v>44</v>
      </c>
      <c r="V26" s="515" t="s">
        <v>515</v>
      </c>
      <c r="W26" s="516"/>
      <c r="X26" s="516"/>
      <c r="Y26" s="517"/>
      <c r="Z26" s="488" t="s">
        <v>511</v>
      </c>
      <c r="AA26" s="478"/>
      <c r="AB26" s="478"/>
      <c r="AC26" s="479"/>
      <c r="AD26" s="478"/>
      <c r="AE26" s="478"/>
      <c r="AF26" s="480"/>
      <c r="AG26" s="489"/>
      <c r="AH26" s="468"/>
    </row>
    <row r="27" spans="1:34" ht="249" customHeight="1">
      <c r="A27" s="505"/>
      <c r="B27" s="484" t="s">
        <v>438</v>
      </c>
      <c r="C27" s="484" t="s">
        <v>439</v>
      </c>
      <c r="D27" s="484" t="s">
        <v>516</v>
      </c>
      <c r="E27" s="484" t="s">
        <v>441</v>
      </c>
      <c r="F27" s="484" t="s">
        <v>502</v>
      </c>
      <c r="G27" s="512" t="s">
        <v>517</v>
      </c>
      <c r="H27" s="486" t="s">
        <v>518</v>
      </c>
      <c r="I27" s="486">
        <v>0</v>
      </c>
      <c r="J27" s="486">
        <v>0</v>
      </c>
      <c r="K27" s="486">
        <v>0</v>
      </c>
      <c r="L27" s="486">
        <v>0</v>
      </c>
      <c r="M27" s="513"/>
      <c r="N27" s="486">
        <v>0</v>
      </c>
      <c r="O27" s="486">
        <v>0</v>
      </c>
      <c r="P27" s="514"/>
      <c r="Q27" s="486"/>
      <c r="R27" s="486"/>
      <c r="S27" s="515"/>
      <c r="T27" s="512" t="s">
        <v>37</v>
      </c>
      <c r="U27" s="512" t="s">
        <v>44</v>
      </c>
      <c r="V27" s="515" t="s">
        <v>519</v>
      </c>
      <c r="W27" s="516"/>
      <c r="X27" s="516"/>
      <c r="Y27" s="517"/>
      <c r="Z27" s="488" t="s">
        <v>511</v>
      </c>
      <c r="AA27" s="478"/>
      <c r="AB27" s="478"/>
      <c r="AC27" s="479"/>
      <c r="AD27" s="478"/>
      <c r="AE27" s="478"/>
      <c r="AF27" s="480"/>
      <c r="AG27" s="489"/>
      <c r="AH27" s="468"/>
    </row>
    <row r="28" spans="1:34" ht="249" customHeight="1">
      <c r="A28" s="505"/>
      <c r="B28" s="484" t="s">
        <v>438</v>
      </c>
      <c r="C28" s="484" t="s">
        <v>443</v>
      </c>
      <c r="D28" s="484" t="s">
        <v>520</v>
      </c>
      <c r="E28" s="511" t="s">
        <v>478</v>
      </c>
      <c r="F28" s="484" t="s">
        <v>502</v>
      </c>
      <c r="G28" s="512" t="s">
        <v>521</v>
      </c>
      <c r="H28" s="486" t="s">
        <v>522</v>
      </c>
      <c r="I28" s="486">
        <v>0</v>
      </c>
      <c r="J28" s="486">
        <v>0</v>
      </c>
      <c r="K28" s="486">
        <v>0</v>
      </c>
      <c r="L28" s="486">
        <v>0</v>
      </c>
      <c r="M28" s="513"/>
      <c r="N28" s="486">
        <v>0</v>
      </c>
      <c r="O28" s="486">
        <v>0</v>
      </c>
      <c r="P28" s="514"/>
      <c r="Q28" s="486"/>
      <c r="R28" s="486"/>
      <c r="S28" s="515"/>
      <c r="T28" s="512" t="s">
        <v>37</v>
      </c>
      <c r="U28" s="512" t="s">
        <v>44</v>
      </c>
      <c r="V28" s="515" t="s">
        <v>523</v>
      </c>
      <c r="W28" s="516"/>
      <c r="X28" s="516"/>
      <c r="Y28" s="517"/>
      <c r="Z28" s="488" t="s">
        <v>511</v>
      </c>
      <c r="AA28" s="478"/>
      <c r="AB28" s="478"/>
      <c r="AC28" s="479"/>
      <c r="AD28" s="478"/>
      <c r="AE28" s="478"/>
      <c r="AF28" s="480"/>
      <c r="AG28" s="489"/>
      <c r="AH28" s="468"/>
    </row>
    <row r="29" spans="1:34" ht="249" customHeight="1">
      <c r="A29" s="505"/>
      <c r="B29" s="518" t="s">
        <v>438</v>
      </c>
      <c r="C29" s="518" t="s">
        <v>439</v>
      </c>
      <c r="D29" s="519" t="s">
        <v>524</v>
      </c>
      <c r="E29" s="518" t="s">
        <v>441</v>
      </c>
      <c r="F29" s="484" t="s">
        <v>502</v>
      </c>
      <c r="G29" s="520">
        <v>285000</v>
      </c>
      <c r="H29" s="486" t="s">
        <v>525</v>
      </c>
      <c r="I29" s="486">
        <v>0</v>
      </c>
      <c r="J29" s="486">
        <v>0</v>
      </c>
      <c r="K29" s="486">
        <v>0</v>
      </c>
      <c r="L29" s="486">
        <v>0</v>
      </c>
      <c r="M29" s="513">
        <v>0</v>
      </c>
      <c r="N29" s="486">
        <v>0</v>
      </c>
      <c r="O29" s="486">
        <v>0</v>
      </c>
      <c r="P29" s="514">
        <v>0</v>
      </c>
      <c r="Q29" s="486">
        <v>0</v>
      </c>
      <c r="R29" s="486">
        <v>0</v>
      </c>
      <c r="S29" s="515">
        <v>0</v>
      </c>
      <c r="T29" s="512">
        <v>0</v>
      </c>
      <c r="U29" s="512">
        <v>0</v>
      </c>
      <c r="V29" s="515">
        <v>0</v>
      </c>
      <c r="W29" s="516" t="s">
        <v>54</v>
      </c>
      <c r="X29" s="516" t="s">
        <v>44</v>
      </c>
      <c r="Y29" s="521">
        <v>300000</v>
      </c>
      <c r="Z29" s="488" t="s">
        <v>526</v>
      </c>
      <c r="AA29" s="478"/>
      <c r="AB29" s="478"/>
      <c r="AC29" s="479"/>
      <c r="AD29" s="478"/>
      <c r="AE29" s="478"/>
      <c r="AF29" s="480"/>
      <c r="AG29" s="489"/>
      <c r="AH29" s="468"/>
    </row>
    <row r="30" spans="1:34" ht="249" customHeight="1">
      <c r="A30" s="505"/>
      <c r="B30" s="484" t="s">
        <v>438</v>
      </c>
      <c r="C30" s="484" t="s">
        <v>439</v>
      </c>
      <c r="D30" s="522" t="s">
        <v>527</v>
      </c>
      <c r="E30" s="484" t="s">
        <v>441</v>
      </c>
      <c r="F30" s="484" t="s">
        <v>502</v>
      </c>
      <c r="G30" s="520">
        <v>218500</v>
      </c>
      <c r="H30" s="486">
        <v>11500</v>
      </c>
      <c r="I30" s="486">
        <v>0</v>
      </c>
      <c r="J30" s="486">
        <v>0</v>
      </c>
      <c r="K30" s="486">
        <v>0</v>
      </c>
      <c r="L30" s="486">
        <v>0</v>
      </c>
      <c r="M30" s="513">
        <v>0</v>
      </c>
      <c r="N30" s="486">
        <v>0</v>
      </c>
      <c r="O30" s="486">
        <v>0</v>
      </c>
      <c r="P30" s="514">
        <v>0</v>
      </c>
      <c r="Q30" s="486">
        <v>0</v>
      </c>
      <c r="R30" s="486">
        <v>0</v>
      </c>
      <c r="S30" s="515">
        <v>0</v>
      </c>
      <c r="T30" s="512">
        <v>0</v>
      </c>
      <c r="U30" s="512">
        <v>0</v>
      </c>
      <c r="V30" s="515">
        <v>0</v>
      </c>
      <c r="W30" s="516" t="s">
        <v>54</v>
      </c>
      <c r="X30" s="516" t="s">
        <v>44</v>
      </c>
      <c r="Y30" s="521">
        <v>220000</v>
      </c>
      <c r="Z30" s="488" t="s">
        <v>526</v>
      </c>
      <c r="AA30" s="478"/>
      <c r="AB30" s="478"/>
      <c r="AC30" s="479"/>
      <c r="AD30" s="478"/>
      <c r="AE30" s="478"/>
      <c r="AF30" s="480"/>
      <c r="AG30" s="489"/>
      <c r="AH30" s="468"/>
    </row>
    <row r="31" spans="1:34" ht="249" customHeight="1">
      <c r="A31" s="505"/>
      <c r="B31" s="484" t="s">
        <v>438</v>
      </c>
      <c r="C31" s="484" t="s">
        <v>439</v>
      </c>
      <c r="D31" s="522" t="s">
        <v>528</v>
      </c>
      <c r="E31" s="484" t="s">
        <v>441</v>
      </c>
      <c r="F31" s="484" t="s">
        <v>502</v>
      </c>
      <c r="G31" s="520">
        <v>48000</v>
      </c>
      <c r="H31" s="520">
        <v>20000</v>
      </c>
      <c r="I31" s="486">
        <v>0</v>
      </c>
      <c r="J31" s="486">
        <v>0</v>
      </c>
      <c r="K31" s="486">
        <v>0</v>
      </c>
      <c r="L31" s="486">
        <v>0</v>
      </c>
      <c r="M31" s="513">
        <v>0</v>
      </c>
      <c r="N31" s="486">
        <v>0</v>
      </c>
      <c r="O31" s="486">
        <v>0</v>
      </c>
      <c r="P31" s="514">
        <v>0</v>
      </c>
      <c r="Q31" s="486">
        <v>0</v>
      </c>
      <c r="R31" s="486">
        <v>0</v>
      </c>
      <c r="S31" s="515">
        <v>0</v>
      </c>
      <c r="T31" s="512">
        <v>0</v>
      </c>
      <c r="U31" s="512">
        <v>0</v>
      </c>
      <c r="V31" s="515">
        <v>0</v>
      </c>
      <c r="W31" s="516" t="s">
        <v>54</v>
      </c>
      <c r="X31" s="516" t="s">
        <v>44</v>
      </c>
      <c r="Y31" s="521">
        <v>500000</v>
      </c>
      <c r="Z31" s="488" t="s">
        <v>526</v>
      </c>
      <c r="AA31" s="478"/>
      <c r="AB31" s="478"/>
      <c r="AC31" s="479"/>
      <c r="AD31" s="478"/>
      <c r="AE31" s="478"/>
      <c r="AF31" s="480"/>
      <c r="AG31" s="489"/>
      <c r="AH31" s="468"/>
    </row>
    <row r="32" spans="1:34" ht="249" customHeight="1">
      <c r="A32" s="505"/>
      <c r="B32" s="484" t="s">
        <v>438</v>
      </c>
      <c r="C32" s="484" t="s">
        <v>439</v>
      </c>
      <c r="D32" s="522" t="s">
        <v>529</v>
      </c>
      <c r="E32" s="484" t="s">
        <v>441</v>
      </c>
      <c r="F32" s="484" t="s">
        <v>502</v>
      </c>
      <c r="G32" s="512" t="s">
        <v>530</v>
      </c>
      <c r="H32" s="486" t="s">
        <v>525</v>
      </c>
      <c r="I32" s="486">
        <v>0</v>
      </c>
      <c r="J32" s="486">
        <v>0</v>
      </c>
      <c r="K32" s="486">
        <v>0</v>
      </c>
      <c r="L32" s="486">
        <v>0</v>
      </c>
      <c r="M32" s="513">
        <v>0</v>
      </c>
      <c r="N32" s="486">
        <v>0</v>
      </c>
      <c r="O32" s="486">
        <v>0</v>
      </c>
      <c r="P32" s="514">
        <v>0</v>
      </c>
      <c r="Q32" s="486">
        <v>0</v>
      </c>
      <c r="R32" s="486">
        <v>0</v>
      </c>
      <c r="S32" s="515">
        <v>0</v>
      </c>
      <c r="T32" s="512">
        <v>0</v>
      </c>
      <c r="U32" s="512">
        <v>0</v>
      </c>
      <c r="V32" s="515">
        <v>0</v>
      </c>
      <c r="W32" s="516" t="s">
        <v>54</v>
      </c>
      <c r="X32" s="516" t="s">
        <v>44</v>
      </c>
      <c r="Y32" s="521">
        <v>300000</v>
      </c>
      <c r="Z32" s="488" t="s">
        <v>526</v>
      </c>
      <c r="AA32" s="478"/>
      <c r="AB32" s="478"/>
      <c r="AC32" s="479"/>
      <c r="AD32" s="478"/>
      <c r="AE32" s="478"/>
      <c r="AF32" s="480"/>
      <c r="AG32" s="489"/>
      <c r="AH32" s="468"/>
    </row>
    <row r="33" spans="1:34" ht="249" customHeight="1">
      <c r="A33" s="505"/>
      <c r="B33" s="484" t="s">
        <v>438</v>
      </c>
      <c r="C33" s="484" t="s">
        <v>439</v>
      </c>
      <c r="D33" s="522" t="s">
        <v>531</v>
      </c>
      <c r="E33" s="484" t="s">
        <v>441</v>
      </c>
      <c r="F33" s="484" t="s">
        <v>502</v>
      </c>
      <c r="G33" s="512" t="s">
        <v>532</v>
      </c>
      <c r="H33" s="486" t="s">
        <v>533</v>
      </c>
      <c r="I33" s="486">
        <v>0</v>
      </c>
      <c r="J33" s="486">
        <v>0</v>
      </c>
      <c r="K33" s="486">
        <v>0</v>
      </c>
      <c r="L33" s="486">
        <v>0</v>
      </c>
      <c r="M33" s="513">
        <v>0</v>
      </c>
      <c r="N33" s="486">
        <v>0</v>
      </c>
      <c r="O33" s="486">
        <v>0</v>
      </c>
      <c r="P33" s="514">
        <v>0</v>
      </c>
      <c r="Q33" s="486">
        <v>0</v>
      </c>
      <c r="R33" s="486">
        <v>0</v>
      </c>
      <c r="S33" s="515">
        <v>0</v>
      </c>
      <c r="T33" s="512">
        <v>0</v>
      </c>
      <c r="U33" s="512">
        <v>0</v>
      </c>
      <c r="V33" s="515">
        <v>0</v>
      </c>
      <c r="W33" s="516" t="s">
        <v>54</v>
      </c>
      <c r="X33" s="516" t="s">
        <v>44</v>
      </c>
      <c r="Y33" s="521">
        <v>400000</v>
      </c>
      <c r="Z33" s="488" t="s">
        <v>526</v>
      </c>
      <c r="AA33" s="478"/>
      <c r="AB33" s="478"/>
      <c r="AC33" s="479"/>
      <c r="AD33" s="478"/>
      <c r="AE33" s="478"/>
      <c r="AF33" s="480"/>
      <c r="AG33" s="489"/>
      <c r="AH33" s="468"/>
    </row>
    <row r="34" spans="1:34" ht="249" customHeight="1">
      <c r="A34" s="505"/>
      <c r="B34" s="484" t="s">
        <v>438</v>
      </c>
      <c r="C34" s="484" t="s">
        <v>443</v>
      </c>
      <c r="D34" s="522" t="s">
        <v>534</v>
      </c>
      <c r="E34" s="511" t="s">
        <v>478</v>
      </c>
      <c r="F34" s="484" t="s">
        <v>502</v>
      </c>
      <c r="G34" s="512" t="s">
        <v>535</v>
      </c>
      <c r="H34" s="486" t="s">
        <v>536</v>
      </c>
      <c r="I34" s="486">
        <v>0</v>
      </c>
      <c r="J34" s="486">
        <v>0</v>
      </c>
      <c r="K34" s="486">
        <v>0</v>
      </c>
      <c r="L34" s="486">
        <v>0</v>
      </c>
      <c r="M34" s="513">
        <v>0</v>
      </c>
      <c r="N34" s="486">
        <v>0</v>
      </c>
      <c r="O34" s="486">
        <v>0</v>
      </c>
      <c r="P34" s="514">
        <v>0</v>
      </c>
      <c r="Q34" s="486">
        <v>0</v>
      </c>
      <c r="R34" s="486">
        <v>0</v>
      </c>
      <c r="S34" s="515">
        <v>0</v>
      </c>
      <c r="T34" s="512">
        <v>0</v>
      </c>
      <c r="U34" s="512">
        <v>0</v>
      </c>
      <c r="V34" s="515">
        <v>0</v>
      </c>
      <c r="W34" s="516" t="s">
        <v>54</v>
      </c>
      <c r="X34" s="516" t="s">
        <v>44</v>
      </c>
      <c r="Y34" s="521">
        <v>500000</v>
      </c>
      <c r="Z34" s="488" t="s">
        <v>526</v>
      </c>
      <c r="AA34" s="478"/>
      <c r="AB34" s="478"/>
      <c r="AC34" s="479"/>
      <c r="AD34" s="478"/>
      <c r="AE34" s="478"/>
      <c r="AF34" s="480"/>
      <c r="AG34" s="489"/>
      <c r="AH34" s="468"/>
    </row>
    <row r="35" spans="1:34" ht="249" customHeight="1">
      <c r="A35" s="505"/>
      <c r="B35" s="7" t="s">
        <v>438</v>
      </c>
      <c r="C35" s="7" t="s">
        <v>443</v>
      </c>
      <c r="D35" s="522" t="s">
        <v>537</v>
      </c>
      <c r="E35" s="7" t="s">
        <v>445</v>
      </c>
      <c r="F35" s="7" t="s">
        <v>446</v>
      </c>
      <c r="G35" s="512" t="s">
        <v>521</v>
      </c>
      <c r="H35" s="486" t="s">
        <v>522</v>
      </c>
      <c r="I35" s="486">
        <v>0</v>
      </c>
      <c r="J35" s="486">
        <v>0</v>
      </c>
      <c r="K35" s="486">
        <v>0</v>
      </c>
      <c r="L35" s="486">
        <v>0</v>
      </c>
      <c r="M35" s="513">
        <v>0</v>
      </c>
      <c r="N35" s="486">
        <v>0</v>
      </c>
      <c r="O35" s="486">
        <v>0</v>
      </c>
      <c r="P35" s="514">
        <v>0</v>
      </c>
      <c r="Q35" s="486">
        <v>0</v>
      </c>
      <c r="R35" s="486">
        <v>0</v>
      </c>
      <c r="S35" s="515">
        <v>0</v>
      </c>
      <c r="T35" s="512">
        <v>0</v>
      </c>
      <c r="U35" s="512">
        <v>0</v>
      </c>
      <c r="V35" s="515">
        <v>0</v>
      </c>
      <c r="W35" s="516" t="s">
        <v>54</v>
      </c>
      <c r="X35" s="516" t="s">
        <v>44</v>
      </c>
      <c r="Y35" s="521">
        <v>200000</v>
      </c>
      <c r="Z35" s="488" t="s">
        <v>526</v>
      </c>
      <c r="AA35" s="478"/>
      <c r="AB35" s="478"/>
      <c r="AC35" s="479"/>
      <c r="AD35" s="478"/>
      <c r="AE35" s="478"/>
      <c r="AF35" s="480"/>
      <c r="AG35" s="489"/>
      <c r="AH35" s="468"/>
    </row>
    <row r="36" spans="1:34" ht="249" customHeight="1">
      <c r="A36" s="505"/>
      <c r="B36" s="470" t="s">
        <v>463</v>
      </c>
      <c r="C36" s="470" t="s">
        <v>464</v>
      </c>
      <c r="D36" s="522" t="s">
        <v>538</v>
      </c>
      <c r="E36" s="470" t="s">
        <v>466</v>
      </c>
      <c r="F36" s="7" t="s">
        <v>446</v>
      </c>
      <c r="G36" s="512" t="s">
        <v>539</v>
      </c>
      <c r="H36" s="486" t="s">
        <v>540</v>
      </c>
      <c r="I36" s="486">
        <v>0</v>
      </c>
      <c r="J36" s="486">
        <v>0</v>
      </c>
      <c r="K36" s="486">
        <v>0</v>
      </c>
      <c r="L36" s="486">
        <v>0</v>
      </c>
      <c r="M36" s="513">
        <v>0</v>
      </c>
      <c r="N36" s="486">
        <v>0</v>
      </c>
      <c r="O36" s="486">
        <v>0</v>
      </c>
      <c r="P36" s="514">
        <v>0</v>
      </c>
      <c r="Q36" s="486">
        <v>0</v>
      </c>
      <c r="R36" s="486">
        <v>0</v>
      </c>
      <c r="S36" s="515">
        <v>0</v>
      </c>
      <c r="T36" s="512">
        <v>0</v>
      </c>
      <c r="U36" s="512">
        <v>0</v>
      </c>
      <c r="V36" s="515">
        <v>0</v>
      </c>
      <c r="W36" s="516" t="s">
        <v>54</v>
      </c>
      <c r="X36" s="516" t="s">
        <v>44</v>
      </c>
      <c r="Y36" s="521">
        <v>700000</v>
      </c>
      <c r="Z36" s="488" t="s">
        <v>526</v>
      </c>
      <c r="AA36" s="478"/>
      <c r="AB36" s="478"/>
      <c r="AC36" s="479"/>
      <c r="AD36" s="478"/>
      <c r="AE36" s="478"/>
      <c r="AF36" s="480"/>
      <c r="AG36" s="489"/>
      <c r="AH36" s="468"/>
    </row>
    <row r="37" spans="1:34" ht="249" customHeight="1">
      <c r="A37" s="505"/>
      <c r="B37" s="484" t="s">
        <v>438</v>
      </c>
      <c r="C37" s="484" t="s">
        <v>439</v>
      </c>
      <c r="D37" s="522" t="s">
        <v>541</v>
      </c>
      <c r="E37" s="484" t="s">
        <v>441</v>
      </c>
      <c r="F37" s="484" t="s">
        <v>502</v>
      </c>
      <c r="G37" s="512" t="s">
        <v>530</v>
      </c>
      <c r="H37" s="486" t="s">
        <v>525</v>
      </c>
      <c r="I37" s="486">
        <v>0</v>
      </c>
      <c r="J37" s="486">
        <v>0</v>
      </c>
      <c r="K37" s="486">
        <v>0</v>
      </c>
      <c r="L37" s="486">
        <v>0</v>
      </c>
      <c r="M37" s="513">
        <v>0</v>
      </c>
      <c r="N37" s="486">
        <v>0</v>
      </c>
      <c r="O37" s="486">
        <v>0</v>
      </c>
      <c r="P37" s="514">
        <v>0</v>
      </c>
      <c r="Q37" s="486">
        <v>0</v>
      </c>
      <c r="R37" s="486">
        <v>0</v>
      </c>
      <c r="S37" s="515">
        <v>0</v>
      </c>
      <c r="T37" s="512">
        <v>0</v>
      </c>
      <c r="U37" s="512">
        <v>0</v>
      </c>
      <c r="V37" s="515">
        <v>0</v>
      </c>
      <c r="W37" s="516" t="s">
        <v>54</v>
      </c>
      <c r="X37" s="516" t="s">
        <v>44</v>
      </c>
      <c r="Y37" s="521">
        <v>300000</v>
      </c>
      <c r="Z37" s="488" t="s">
        <v>526</v>
      </c>
      <c r="AA37" s="478"/>
      <c r="AB37" s="478"/>
      <c r="AC37" s="479"/>
      <c r="AD37" s="478"/>
      <c r="AE37" s="478"/>
      <c r="AF37" s="480"/>
      <c r="AG37" s="489"/>
      <c r="AH37" s="468"/>
    </row>
    <row r="38" spans="1:34" ht="249" customHeight="1">
      <c r="A38" s="505"/>
      <c r="B38" s="484" t="s">
        <v>438</v>
      </c>
      <c r="C38" s="484" t="s">
        <v>439</v>
      </c>
      <c r="D38" s="522" t="s">
        <v>542</v>
      </c>
      <c r="E38" s="484" t="s">
        <v>441</v>
      </c>
      <c r="F38" s="484" t="s">
        <v>502</v>
      </c>
      <c r="G38" s="512" t="s">
        <v>543</v>
      </c>
      <c r="H38" s="486" t="s">
        <v>544</v>
      </c>
      <c r="I38" s="486">
        <v>0</v>
      </c>
      <c r="J38" s="486">
        <v>0</v>
      </c>
      <c r="K38" s="486">
        <v>0</v>
      </c>
      <c r="L38" s="486">
        <v>0</v>
      </c>
      <c r="M38" s="513">
        <v>0</v>
      </c>
      <c r="N38" s="486">
        <v>0</v>
      </c>
      <c r="O38" s="486">
        <v>0</v>
      </c>
      <c r="P38" s="514">
        <v>0</v>
      </c>
      <c r="Q38" s="486">
        <v>0</v>
      </c>
      <c r="R38" s="486">
        <v>0</v>
      </c>
      <c r="S38" s="515">
        <v>0</v>
      </c>
      <c r="T38" s="512">
        <v>0</v>
      </c>
      <c r="U38" s="512">
        <v>0</v>
      </c>
      <c r="V38" s="515">
        <v>0</v>
      </c>
      <c r="W38" s="516" t="s">
        <v>54</v>
      </c>
      <c r="X38" s="516" t="s">
        <v>44</v>
      </c>
      <c r="Y38" s="521">
        <v>80000</v>
      </c>
      <c r="Z38" s="488" t="s">
        <v>526</v>
      </c>
      <c r="AA38" s="478"/>
      <c r="AB38" s="478"/>
      <c r="AC38" s="479"/>
      <c r="AD38" s="478"/>
      <c r="AE38" s="478"/>
      <c r="AF38" s="480"/>
      <c r="AG38" s="489"/>
      <c r="AH38" s="468"/>
    </row>
    <row r="39" spans="1:34" ht="249" customHeight="1">
      <c r="A39" s="505"/>
      <c r="B39" s="484" t="s">
        <v>438</v>
      </c>
      <c r="C39" s="484" t="s">
        <v>439</v>
      </c>
      <c r="D39" s="522" t="s">
        <v>545</v>
      </c>
      <c r="E39" s="484" t="s">
        <v>441</v>
      </c>
      <c r="F39" s="484" t="s">
        <v>502</v>
      </c>
      <c r="G39" s="512">
        <v>427500</v>
      </c>
      <c r="H39" s="486">
        <v>22500</v>
      </c>
      <c r="I39" s="486">
        <v>0</v>
      </c>
      <c r="J39" s="486">
        <v>0</v>
      </c>
      <c r="K39" s="486">
        <v>0</v>
      </c>
      <c r="L39" s="486">
        <v>0</v>
      </c>
      <c r="M39" s="513">
        <v>0</v>
      </c>
      <c r="N39" s="486">
        <v>0</v>
      </c>
      <c r="O39" s="486">
        <v>0</v>
      </c>
      <c r="P39" s="514">
        <v>0</v>
      </c>
      <c r="Q39" s="486">
        <v>0</v>
      </c>
      <c r="R39" s="486">
        <v>0</v>
      </c>
      <c r="S39" s="515">
        <v>0</v>
      </c>
      <c r="T39" s="512">
        <v>0</v>
      </c>
      <c r="U39" s="512">
        <v>0</v>
      </c>
      <c r="V39" s="515">
        <v>0</v>
      </c>
      <c r="W39" s="516" t="s">
        <v>54</v>
      </c>
      <c r="X39" s="516" t="s">
        <v>44</v>
      </c>
      <c r="Y39" s="521">
        <v>400000</v>
      </c>
      <c r="Z39" s="488" t="s">
        <v>526</v>
      </c>
      <c r="AA39" s="478"/>
      <c r="AB39" s="478"/>
      <c r="AC39" s="479"/>
      <c r="AD39" s="478"/>
      <c r="AE39" s="478"/>
      <c r="AF39" s="480"/>
      <c r="AG39" s="489"/>
      <c r="AH39" s="468"/>
    </row>
    <row r="40" spans="1:34" ht="249" customHeight="1">
      <c r="A40" s="505"/>
      <c r="B40" s="7" t="s">
        <v>451</v>
      </c>
      <c r="C40" s="7" t="s">
        <v>452</v>
      </c>
      <c r="D40" s="522" t="s">
        <v>546</v>
      </c>
      <c r="E40" s="7" t="s">
        <v>454</v>
      </c>
      <c r="F40" s="7" t="s">
        <v>455</v>
      </c>
      <c r="G40" s="512" t="s">
        <v>547</v>
      </c>
      <c r="H40" s="486" t="s">
        <v>548</v>
      </c>
      <c r="I40" s="486">
        <v>0</v>
      </c>
      <c r="J40" s="486">
        <v>0</v>
      </c>
      <c r="K40" s="486">
        <v>0</v>
      </c>
      <c r="L40" s="486">
        <v>0</v>
      </c>
      <c r="M40" s="513">
        <v>0</v>
      </c>
      <c r="N40" s="486">
        <v>0</v>
      </c>
      <c r="O40" s="486">
        <v>0</v>
      </c>
      <c r="P40" s="514">
        <v>0</v>
      </c>
      <c r="Q40" s="486">
        <v>0</v>
      </c>
      <c r="R40" s="486">
        <v>0</v>
      </c>
      <c r="S40" s="515">
        <v>0</v>
      </c>
      <c r="T40" s="512">
        <v>0</v>
      </c>
      <c r="U40" s="512">
        <v>0</v>
      </c>
      <c r="V40" s="515">
        <v>0</v>
      </c>
      <c r="W40" s="516" t="s">
        <v>54</v>
      </c>
      <c r="X40" s="516" t="s">
        <v>44</v>
      </c>
      <c r="Y40" s="521">
        <v>470000</v>
      </c>
      <c r="Z40" s="488" t="s">
        <v>526</v>
      </c>
      <c r="AA40" s="478"/>
      <c r="AB40" s="478"/>
      <c r="AC40" s="479"/>
      <c r="AD40" s="478"/>
      <c r="AE40" s="478"/>
      <c r="AF40" s="480"/>
      <c r="AG40" s="489"/>
      <c r="AH40" s="468"/>
    </row>
    <row r="41" spans="1:34" ht="249" customHeight="1">
      <c r="A41" s="505"/>
      <c r="B41" s="484" t="s">
        <v>438</v>
      </c>
      <c r="C41" s="484" t="s">
        <v>439</v>
      </c>
      <c r="D41" s="522" t="s">
        <v>549</v>
      </c>
      <c r="E41" s="484" t="s">
        <v>441</v>
      </c>
      <c r="F41" s="484" t="s">
        <v>502</v>
      </c>
      <c r="G41" s="512" t="s">
        <v>532</v>
      </c>
      <c r="H41" s="486" t="s">
        <v>514</v>
      </c>
      <c r="I41" s="486">
        <v>0</v>
      </c>
      <c r="J41" s="486">
        <v>0</v>
      </c>
      <c r="K41" s="486">
        <v>0</v>
      </c>
      <c r="L41" s="486">
        <v>0</v>
      </c>
      <c r="M41" s="513">
        <v>0</v>
      </c>
      <c r="N41" s="486">
        <v>0</v>
      </c>
      <c r="O41" s="486">
        <v>0</v>
      </c>
      <c r="P41" s="514">
        <v>0</v>
      </c>
      <c r="Q41" s="486">
        <v>0</v>
      </c>
      <c r="R41" s="486">
        <v>0</v>
      </c>
      <c r="S41" s="515">
        <v>0</v>
      </c>
      <c r="T41" s="512">
        <v>0</v>
      </c>
      <c r="U41" s="512">
        <v>0</v>
      </c>
      <c r="V41" s="515">
        <v>0</v>
      </c>
      <c r="W41" s="516" t="s">
        <v>54</v>
      </c>
      <c r="X41" s="516" t="s">
        <v>44</v>
      </c>
      <c r="Y41" s="521">
        <v>400000</v>
      </c>
      <c r="Z41" s="488" t="s">
        <v>526</v>
      </c>
      <c r="AA41" s="478"/>
      <c r="AB41" s="478"/>
      <c r="AC41" s="479"/>
      <c r="AD41" s="478"/>
      <c r="AE41" s="478"/>
      <c r="AF41" s="480"/>
      <c r="AG41" s="489"/>
      <c r="AH41" s="468"/>
    </row>
    <row r="42" spans="1:34" ht="249" customHeight="1">
      <c r="A42" s="505"/>
      <c r="B42" s="484" t="s">
        <v>431</v>
      </c>
      <c r="C42" s="490" t="s">
        <v>432</v>
      </c>
      <c r="D42" s="522" t="s">
        <v>550</v>
      </c>
      <c r="E42" s="484" t="s">
        <v>434</v>
      </c>
      <c r="F42" s="484" t="s">
        <v>435</v>
      </c>
      <c r="G42" s="512" t="s">
        <v>551</v>
      </c>
      <c r="H42" s="486" t="s">
        <v>552</v>
      </c>
      <c r="I42" s="486">
        <v>0</v>
      </c>
      <c r="J42" s="486">
        <v>0</v>
      </c>
      <c r="K42" s="486">
        <v>0</v>
      </c>
      <c r="L42" s="486">
        <v>0</v>
      </c>
      <c r="M42" s="513">
        <v>0</v>
      </c>
      <c r="N42" s="486">
        <v>0</v>
      </c>
      <c r="O42" s="486">
        <v>0</v>
      </c>
      <c r="P42" s="514">
        <v>0</v>
      </c>
      <c r="Q42" s="486">
        <v>0</v>
      </c>
      <c r="R42" s="486">
        <v>0</v>
      </c>
      <c r="S42" s="515">
        <v>0</v>
      </c>
      <c r="T42" s="512">
        <v>0</v>
      </c>
      <c r="U42" s="512">
        <v>0</v>
      </c>
      <c r="V42" s="515">
        <v>0</v>
      </c>
      <c r="W42" s="516" t="s">
        <v>54</v>
      </c>
      <c r="X42" s="516" t="s">
        <v>44</v>
      </c>
      <c r="Y42" s="521">
        <v>270000</v>
      </c>
      <c r="Z42" s="488" t="s">
        <v>526</v>
      </c>
      <c r="AA42" s="478"/>
      <c r="AB42" s="478"/>
      <c r="AC42" s="479"/>
      <c r="AD42" s="478"/>
      <c r="AE42" s="478"/>
      <c r="AF42" s="480"/>
      <c r="AG42" s="489"/>
      <c r="AH42" s="468"/>
    </row>
    <row r="43" spans="1:34" ht="249" customHeight="1">
      <c r="A43" s="505"/>
      <c r="B43" s="484" t="s">
        <v>431</v>
      </c>
      <c r="C43" s="490" t="s">
        <v>432</v>
      </c>
      <c r="D43" s="522" t="s">
        <v>553</v>
      </c>
      <c r="E43" s="484" t="s">
        <v>434</v>
      </c>
      <c r="F43" s="484" t="s">
        <v>435</v>
      </c>
      <c r="G43" s="512" t="s">
        <v>554</v>
      </c>
      <c r="H43" s="486" t="s">
        <v>555</v>
      </c>
      <c r="I43" s="486">
        <v>0</v>
      </c>
      <c r="J43" s="486">
        <v>0</v>
      </c>
      <c r="K43" s="486">
        <v>0</v>
      </c>
      <c r="L43" s="486">
        <v>0</v>
      </c>
      <c r="M43" s="513">
        <v>0</v>
      </c>
      <c r="N43" s="486">
        <v>0</v>
      </c>
      <c r="O43" s="486">
        <v>0</v>
      </c>
      <c r="P43" s="514">
        <v>0</v>
      </c>
      <c r="Q43" s="486">
        <v>0</v>
      </c>
      <c r="R43" s="486">
        <v>0</v>
      </c>
      <c r="S43" s="515">
        <v>0</v>
      </c>
      <c r="T43" s="512">
        <v>0</v>
      </c>
      <c r="U43" s="512">
        <v>0</v>
      </c>
      <c r="V43" s="515">
        <v>0</v>
      </c>
      <c r="W43" s="516" t="s">
        <v>54</v>
      </c>
      <c r="X43" s="516" t="s">
        <v>44</v>
      </c>
      <c r="Y43" s="521">
        <v>250000</v>
      </c>
      <c r="Z43" s="488" t="s">
        <v>526</v>
      </c>
      <c r="AA43" s="478"/>
      <c r="AB43" s="478"/>
      <c r="AC43" s="479"/>
      <c r="AD43" s="478"/>
      <c r="AE43" s="478"/>
      <c r="AF43" s="480"/>
      <c r="AG43" s="489"/>
      <c r="AH43" s="468"/>
    </row>
    <row r="44" spans="1:34" ht="249" customHeight="1">
      <c r="A44" s="505"/>
      <c r="B44" s="484" t="s">
        <v>438</v>
      </c>
      <c r="C44" s="484" t="s">
        <v>439</v>
      </c>
      <c r="D44" s="523" t="s">
        <v>528</v>
      </c>
      <c r="E44" s="484" t="s">
        <v>441</v>
      </c>
      <c r="F44" s="484" t="s">
        <v>502</v>
      </c>
      <c r="G44" s="524">
        <v>48000</v>
      </c>
      <c r="H44" s="486">
        <v>20000</v>
      </c>
      <c r="I44" s="486">
        <v>0</v>
      </c>
      <c r="J44" s="486">
        <v>0</v>
      </c>
      <c r="K44" s="486">
        <v>0</v>
      </c>
      <c r="L44" s="486">
        <v>0</v>
      </c>
      <c r="M44" s="513"/>
      <c r="N44" s="486">
        <v>0</v>
      </c>
      <c r="O44" s="486">
        <v>0</v>
      </c>
      <c r="P44" s="514"/>
      <c r="Q44" s="486">
        <v>0</v>
      </c>
      <c r="R44" s="486">
        <v>0</v>
      </c>
      <c r="S44" s="515">
        <v>0</v>
      </c>
      <c r="T44" s="512">
        <v>0</v>
      </c>
      <c r="U44" s="512">
        <v>0</v>
      </c>
      <c r="V44" s="515">
        <v>0</v>
      </c>
      <c r="W44" s="516">
        <v>0</v>
      </c>
      <c r="X44" s="516">
        <v>0</v>
      </c>
      <c r="Y44" s="521"/>
      <c r="Z44" s="488"/>
      <c r="AA44" s="478" t="s">
        <v>54</v>
      </c>
      <c r="AB44" s="478" t="s">
        <v>38</v>
      </c>
      <c r="AC44" s="479">
        <v>500000</v>
      </c>
      <c r="AD44" s="478"/>
      <c r="AE44" s="478"/>
      <c r="AF44" s="480"/>
      <c r="AG44" s="489"/>
      <c r="AH44" s="468"/>
    </row>
    <row r="45" spans="1:34" ht="249" customHeight="1">
      <c r="A45" s="505"/>
      <c r="B45" s="484" t="s">
        <v>438</v>
      </c>
      <c r="C45" s="484" t="s">
        <v>439</v>
      </c>
      <c r="D45" s="523" t="s">
        <v>556</v>
      </c>
      <c r="E45" s="484" t="s">
        <v>441</v>
      </c>
      <c r="F45" s="484" t="s">
        <v>502</v>
      </c>
      <c r="G45" s="512">
        <v>285000</v>
      </c>
      <c r="H45" s="486">
        <v>15000</v>
      </c>
      <c r="I45" s="486">
        <v>0</v>
      </c>
      <c r="J45" s="486">
        <v>0</v>
      </c>
      <c r="K45" s="486">
        <v>0</v>
      </c>
      <c r="L45" s="486">
        <v>0</v>
      </c>
      <c r="M45" s="513"/>
      <c r="N45" s="486">
        <v>0</v>
      </c>
      <c r="O45" s="486">
        <v>0</v>
      </c>
      <c r="P45" s="514"/>
      <c r="Q45" s="486">
        <v>0</v>
      </c>
      <c r="R45" s="486">
        <v>0</v>
      </c>
      <c r="S45" s="515">
        <v>0</v>
      </c>
      <c r="T45" s="512">
        <v>0</v>
      </c>
      <c r="U45" s="512">
        <v>0</v>
      </c>
      <c r="V45" s="515">
        <v>0</v>
      </c>
      <c r="W45" s="516">
        <v>0</v>
      </c>
      <c r="X45" s="516">
        <v>0</v>
      </c>
      <c r="Y45" s="521"/>
      <c r="Z45" s="488"/>
      <c r="AA45" s="478" t="s">
        <v>54</v>
      </c>
      <c r="AB45" s="478" t="s">
        <v>38</v>
      </c>
      <c r="AC45" s="479">
        <v>300000</v>
      </c>
      <c r="AD45" s="478"/>
      <c r="AE45" s="478"/>
      <c r="AF45" s="480"/>
      <c r="AG45" s="489"/>
      <c r="AH45" s="468"/>
    </row>
    <row r="46" spans="1:34" ht="249" customHeight="1">
      <c r="A46" s="505"/>
      <c r="B46" s="484" t="s">
        <v>438</v>
      </c>
      <c r="C46" s="484" t="s">
        <v>439</v>
      </c>
      <c r="D46" s="4" t="s">
        <v>557</v>
      </c>
      <c r="E46" s="484" t="s">
        <v>441</v>
      </c>
      <c r="F46" s="484" t="s">
        <v>502</v>
      </c>
      <c r="G46" s="512">
        <v>38000</v>
      </c>
      <c r="H46" s="486">
        <v>20000</v>
      </c>
      <c r="I46" s="486">
        <v>0</v>
      </c>
      <c r="J46" s="486">
        <v>0</v>
      </c>
      <c r="K46" s="486">
        <v>0</v>
      </c>
      <c r="L46" s="486">
        <v>0</v>
      </c>
      <c r="M46" s="513"/>
      <c r="N46" s="486">
        <v>0</v>
      </c>
      <c r="O46" s="486">
        <v>0</v>
      </c>
      <c r="P46" s="514"/>
      <c r="Q46" s="486">
        <v>0</v>
      </c>
      <c r="R46" s="486">
        <v>0</v>
      </c>
      <c r="S46" s="515">
        <v>0</v>
      </c>
      <c r="T46" s="512">
        <v>0</v>
      </c>
      <c r="U46" s="512">
        <v>0</v>
      </c>
      <c r="V46" s="515">
        <v>0</v>
      </c>
      <c r="W46" s="516">
        <v>0</v>
      </c>
      <c r="X46" s="516">
        <v>0</v>
      </c>
      <c r="Y46" s="521"/>
      <c r="Z46" s="488"/>
      <c r="AA46" s="478" t="s">
        <v>54</v>
      </c>
      <c r="AB46" s="478" t="s">
        <v>38</v>
      </c>
      <c r="AC46" s="479">
        <v>400000</v>
      </c>
      <c r="AD46" s="478"/>
      <c r="AE46" s="478"/>
      <c r="AF46" s="480"/>
      <c r="AG46" s="489"/>
      <c r="AH46" s="468"/>
    </row>
    <row r="47" spans="1:34" ht="249" customHeight="1">
      <c r="A47" s="505"/>
      <c r="B47" s="484" t="s">
        <v>438</v>
      </c>
      <c r="C47" s="484" t="s">
        <v>439</v>
      </c>
      <c r="D47" s="523" t="s">
        <v>545</v>
      </c>
      <c r="E47" s="484" t="s">
        <v>441</v>
      </c>
      <c r="F47" s="484" t="s">
        <v>502</v>
      </c>
      <c r="G47" s="512">
        <v>427500</v>
      </c>
      <c r="H47" s="486">
        <v>22500</v>
      </c>
      <c r="I47" s="486">
        <v>0</v>
      </c>
      <c r="J47" s="486">
        <v>0</v>
      </c>
      <c r="K47" s="486">
        <v>0</v>
      </c>
      <c r="L47" s="486">
        <v>0</v>
      </c>
      <c r="M47" s="513"/>
      <c r="N47" s="486">
        <v>0</v>
      </c>
      <c r="O47" s="486">
        <v>0</v>
      </c>
      <c r="P47" s="514"/>
      <c r="Q47" s="486">
        <v>0</v>
      </c>
      <c r="R47" s="486">
        <v>0</v>
      </c>
      <c r="S47" s="515">
        <v>0</v>
      </c>
      <c r="T47" s="512">
        <v>0</v>
      </c>
      <c r="U47" s="512">
        <v>0</v>
      </c>
      <c r="V47" s="515">
        <v>0</v>
      </c>
      <c r="W47" s="516">
        <v>0</v>
      </c>
      <c r="X47" s="516">
        <v>0</v>
      </c>
      <c r="Y47" s="521"/>
      <c r="Z47" s="488"/>
      <c r="AA47" s="478" t="s">
        <v>54</v>
      </c>
      <c r="AB47" s="478" t="s">
        <v>38</v>
      </c>
      <c r="AC47" s="479">
        <v>450000</v>
      </c>
      <c r="AD47" s="478"/>
      <c r="AE47" s="478"/>
      <c r="AF47" s="480"/>
      <c r="AG47" s="489"/>
      <c r="AH47" s="468"/>
    </row>
    <row r="48" spans="1:34" ht="249" customHeight="1">
      <c r="A48" s="505"/>
      <c r="B48" s="484" t="s">
        <v>438</v>
      </c>
      <c r="C48" s="484" t="s">
        <v>439</v>
      </c>
      <c r="D48" s="523" t="s">
        <v>549</v>
      </c>
      <c r="E48" s="484" t="s">
        <v>441</v>
      </c>
      <c r="F48" s="484" t="s">
        <v>502</v>
      </c>
      <c r="G48" s="512">
        <v>427500</v>
      </c>
      <c r="H48" s="486">
        <v>22500</v>
      </c>
      <c r="I48" s="486">
        <v>0</v>
      </c>
      <c r="J48" s="486">
        <v>0</v>
      </c>
      <c r="K48" s="486">
        <v>0</v>
      </c>
      <c r="L48" s="486">
        <v>0</v>
      </c>
      <c r="M48" s="513"/>
      <c r="N48" s="486">
        <v>0</v>
      </c>
      <c r="O48" s="486">
        <v>0</v>
      </c>
      <c r="P48" s="514"/>
      <c r="Q48" s="486">
        <v>0</v>
      </c>
      <c r="R48" s="486">
        <v>0</v>
      </c>
      <c r="S48" s="515">
        <v>0</v>
      </c>
      <c r="T48" s="512">
        <v>0</v>
      </c>
      <c r="U48" s="512">
        <v>0</v>
      </c>
      <c r="V48" s="515">
        <v>0</v>
      </c>
      <c r="W48" s="516">
        <v>0</v>
      </c>
      <c r="X48" s="516">
        <v>0</v>
      </c>
      <c r="Y48" s="521"/>
      <c r="Z48" s="488"/>
      <c r="AA48" s="478" t="s">
        <v>54</v>
      </c>
      <c r="AB48" s="478" t="s">
        <v>38</v>
      </c>
      <c r="AC48" s="479">
        <v>450000</v>
      </c>
      <c r="AD48" s="478"/>
      <c r="AE48" s="478"/>
      <c r="AF48" s="480"/>
      <c r="AG48" s="489"/>
      <c r="AH48" s="468"/>
    </row>
    <row r="49" spans="1:34" ht="249" customHeight="1">
      <c r="A49" s="505"/>
      <c r="B49" s="484" t="s">
        <v>431</v>
      </c>
      <c r="C49" s="490" t="s">
        <v>432</v>
      </c>
      <c r="D49" s="4" t="s">
        <v>558</v>
      </c>
      <c r="E49" s="484" t="s">
        <v>559</v>
      </c>
      <c r="F49" s="484"/>
      <c r="G49" s="512">
        <v>570000</v>
      </c>
      <c r="H49" s="486">
        <v>30000</v>
      </c>
      <c r="I49" s="486">
        <v>0</v>
      </c>
      <c r="J49" s="486">
        <v>0</v>
      </c>
      <c r="K49" s="486">
        <v>0</v>
      </c>
      <c r="L49" s="486">
        <v>0</v>
      </c>
      <c r="M49" s="513"/>
      <c r="N49" s="486">
        <v>0</v>
      </c>
      <c r="O49" s="486">
        <v>0</v>
      </c>
      <c r="P49" s="514"/>
      <c r="Q49" s="486">
        <v>0</v>
      </c>
      <c r="R49" s="486">
        <v>0</v>
      </c>
      <c r="S49" s="515">
        <v>0</v>
      </c>
      <c r="T49" s="512">
        <v>0</v>
      </c>
      <c r="U49" s="512">
        <v>0</v>
      </c>
      <c r="V49" s="515">
        <v>0</v>
      </c>
      <c r="W49" s="516">
        <v>0</v>
      </c>
      <c r="X49" s="516">
        <v>0</v>
      </c>
      <c r="Y49" s="521"/>
      <c r="Z49" s="488"/>
      <c r="AA49" s="478" t="s">
        <v>54</v>
      </c>
      <c r="AB49" s="478" t="s">
        <v>38</v>
      </c>
      <c r="AC49" s="479">
        <v>600000</v>
      </c>
      <c r="AD49" s="478"/>
      <c r="AE49" s="478"/>
      <c r="AF49" s="480"/>
      <c r="AG49" s="489"/>
      <c r="AH49" s="468"/>
    </row>
    <row r="50" spans="1:34" ht="249" customHeight="1">
      <c r="A50" s="505"/>
      <c r="B50" s="484" t="s">
        <v>431</v>
      </c>
      <c r="C50" s="490" t="s">
        <v>432</v>
      </c>
      <c r="D50" s="4" t="s">
        <v>560</v>
      </c>
      <c r="E50" s="484" t="s">
        <v>559</v>
      </c>
      <c r="F50" s="484"/>
      <c r="G50" s="512">
        <v>570000</v>
      </c>
      <c r="H50" s="486">
        <v>30000</v>
      </c>
      <c r="I50" s="486">
        <v>0</v>
      </c>
      <c r="J50" s="486">
        <v>0</v>
      </c>
      <c r="K50" s="486">
        <v>0</v>
      </c>
      <c r="L50" s="486">
        <v>0</v>
      </c>
      <c r="M50" s="513"/>
      <c r="N50" s="486">
        <v>0</v>
      </c>
      <c r="O50" s="486">
        <v>0</v>
      </c>
      <c r="P50" s="514"/>
      <c r="Q50" s="486">
        <v>0</v>
      </c>
      <c r="R50" s="486">
        <v>0</v>
      </c>
      <c r="S50" s="515">
        <v>0</v>
      </c>
      <c r="T50" s="512">
        <v>0</v>
      </c>
      <c r="U50" s="512">
        <v>0</v>
      </c>
      <c r="V50" s="515">
        <v>0</v>
      </c>
      <c r="W50" s="516">
        <v>0</v>
      </c>
      <c r="X50" s="516">
        <v>0</v>
      </c>
      <c r="Y50" s="521"/>
      <c r="Z50" s="488"/>
      <c r="AA50" s="478" t="s">
        <v>54</v>
      </c>
      <c r="AB50" s="478" t="s">
        <v>38</v>
      </c>
      <c r="AC50" s="479">
        <v>600000</v>
      </c>
      <c r="AD50" s="478"/>
      <c r="AE50" s="478"/>
      <c r="AF50" s="480"/>
      <c r="AG50" s="489"/>
      <c r="AH50" s="468"/>
    </row>
    <row r="51" spans="1:34" ht="249" customHeight="1">
      <c r="A51" s="505"/>
      <c r="B51" s="7" t="s">
        <v>438</v>
      </c>
      <c r="C51" s="7" t="s">
        <v>443</v>
      </c>
      <c r="D51" s="4" t="s">
        <v>561</v>
      </c>
      <c r="E51" s="7" t="s">
        <v>445</v>
      </c>
      <c r="F51" s="7" t="s">
        <v>446</v>
      </c>
      <c r="G51" s="512" t="s">
        <v>521</v>
      </c>
      <c r="H51" s="486">
        <v>10000</v>
      </c>
      <c r="I51" s="486">
        <v>0</v>
      </c>
      <c r="J51" s="486">
        <v>0</v>
      </c>
      <c r="K51" s="486">
        <v>0</v>
      </c>
      <c r="L51" s="486">
        <v>0</v>
      </c>
      <c r="M51" s="513"/>
      <c r="N51" s="486">
        <v>0</v>
      </c>
      <c r="O51" s="486">
        <v>0</v>
      </c>
      <c r="P51" s="514"/>
      <c r="Q51" s="486">
        <v>0</v>
      </c>
      <c r="R51" s="486">
        <v>0</v>
      </c>
      <c r="S51" s="515">
        <v>0</v>
      </c>
      <c r="T51" s="512">
        <v>0</v>
      </c>
      <c r="U51" s="512">
        <v>0</v>
      </c>
      <c r="V51" s="515">
        <v>0</v>
      </c>
      <c r="W51" s="516">
        <v>0</v>
      </c>
      <c r="X51" s="516">
        <v>0</v>
      </c>
      <c r="Y51" s="521"/>
      <c r="Z51" s="488"/>
      <c r="AA51" s="478" t="s">
        <v>54</v>
      </c>
      <c r="AB51" s="478" t="s">
        <v>38</v>
      </c>
      <c r="AC51" s="479">
        <v>200000</v>
      </c>
      <c r="AD51" s="478"/>
      <c r="AE51" s="478"/>
      <c r="AF51" s="480"/>
      <c r="AG51" s="489"/>
      <c r="AH51" s="468"/>
    </row>
    <row r="52" spans="1:34" ht="249" customHeight="1">
      <c r="A52" s="505"/>
      <c r="B52" s="484" t="s">
        <v>431</v>
      </c>
      <c r="C52" s="488" t="s">
        <v>562</v>
      </c>
      <c r="D52" s="4" t="s">
        <v>563</v>
      </c>
      <c r="E52" s="525" t="s">
        <v>564</v>
      </c>
      <c r="F52" s="488" t="s">
        <v>565</v>
      </c>
      <c r="G52" s="6">
        <v>475000</v>
      </c>
      <c r="H52" s="6">
        <v>25000</v>
      </c>
      <c r="I52" s="486">
        <v>0</v>
      </c>
      <c r="J52" s="486">
        <v>0</v>
      </c>
      <c r="K52" s="486">
        <v>0</v>
      </c>
      <c r="L52" s="486">
        <v>0</v>
      </c>
      <c r="M52" s="513"/>
      <c r="N52" s="486">
        <v>0</v>
      </c>
      <c r="O52" s="486">
        <v>0</v>
      </c>
      <c r="P52" s="514"/>
      <c r="Q52" s="486">
        <v>0</v>
      </c>
      <c r="R52" s="486">
        <v>0</v>
      </c>
      <c r="S52" s="515">
        <v>0</v>
      </c>
      <c r="T52" s="512">
        <v>0</v>
      </c>
      <c r="U52" s="512">
        <v>0</v>
      </c>
      <c r="V52" s="515">
        <v>0</v>
      </c>
      <c r="W52" s="516">
        <v>0</v>
      </c>
      <c r="X52" s="516">
        <v>0</v>
      </c>
      <c r="Y52" s="521"/>
      <c r="Z52" s="488"/>
      <c r="AA52" s="478" t="s">
        <v>54</v>
      </c>
      <c r="AB52" s="478" t="s">
        <v>38</v>
      </c>
      <c r="AC52" s="479">
        <v>500000</v>
      </c>
      <c r="AD52" s="478"/>
      <c r="AE52" s="478"/>
      <c r="AF52" s="480"/>
      <c r="AG52" s="489"/>
      <c r="AH52" s="468"/>
    </row>
    <row r="53" spans="1:34" ht="249" customHeight="1">
      <c r="A53" s="505"/>
      <c r="B53" s="7" t="s">
        <v>438</v>
      </c>
      <c r="C53" s="7" t="s">
        <v>443</v>
      </c>
      <c r="D53" s="4" t="s">
        <v>561</v>
      </c>
      <c r="E53" s="7" t="s">
        <v>445</v>
      </c>
      <c r="F53" s="7" t="s">
        <v>446</v>
      </c>
      <c r="G53" s="512" t="s">
        <v>521</v>
      </c>
      <c r="H53" s="486">
        <v>10000</v>
      </c>
      <c r="I53" s="486">
        <v>0</v>
      </c>
      <c r="J53" s="486">
        <v>0</v>
      </c>
      <c r="K53" s="486">
        <v>0</v>
      </c>
      <c r="L53" s="486">
        <v>0</v>
      </c>
      <c r="M53" s="513"/>
      <c r="N53" s="486">
        <v>0</v>
      </c>
      <c r="O53" s="486">
        <v>0</v>
      </c>
      <c r="P53" s="514">
        <v>0</v>
      </c>
      <c r="Q53" s="486">
        <v>0</v>
      </c>
      <c r="R53" s="486">
        <v>0</v>
      </c>
      <c r="S53" s="515">
        <v>0</v>
      </c>
      <c r="T53" s="512">
        <v>0</v>
      </c>
      <c r="U53" s="512">
        <v>0</v>
      </c>
      <c r="V53" s="515">
        <v>0</v>
      </c>
      <c r="W53" s="516">
        <v>0</v>
      </c>
      <c r="X53" s="516">
        <v>0</v>
      </c>
      <c r="Y53" s="521"/>
      <c r="Z53" s="488">
        <v>0</v>
      </c>
      <c r="AA53" s="478">
        <v>0</v>
      </c>
      <c r="AB53" s="478">
        <v>0</v>
      </c>
      <c r="AC53" s="479">
        <v>0</v>
      </c>
      <c r="AD53" s="478" t="s">
        <v>37</v>
      </c>
      <c r="AE53" s="478" t="s">
        <v>44</v>
      </c>
      <c r="AF53" s="480">
        <v>200000</v>
      </c>
      <c r="AG53" s="489"/>
      <c r="AH53" s="468"/>
    </row>
    <row r="54" spans="1:34" ht="249" customHeight="1">
      <c r="A54" s="505"/>
      <c r="B54" s="484" t="s">
        <v>438</v>
      </c>
      <c r="C54" s="484" t="s">
        <v>439</v>
      </c>
      <c r="D54" s="4" t="s">
        <v>566</v>
      </c>
      <c r="E54" s="484" t="s">
        <v>441</v>
      </c>
      <c r="F54" s="484" t="s">
        <v>502</v>
      </c>
      <c r="G54" s="526">
        <v>760000</v>
      </c>
      <c r="H54" s="486">
        <v>40000</v>
      </c>
      <c r="I54" s="486">
        <v>0</v>
      </c>
      <c r="J54" s="486">
        <v>0</v>
      </c>
      <c r="K54" s="486">
        <v>0</v>
      </c>
      <c r="L54" s="486">
        <v>0</v>
      </c>
      <c r="M54" s="513"/>
      <c r="N54" s="486">
        <v>0</v>
      </c>
      <c r="O54" s="486">
        <v>0</v>
      </c>
      <c r="P54" s="514">
        <v>0</v>
      </c>
      <c r="Q54" s="486">
        <v>0</v>
      </c>
      <c r="R54" s="486">
        <v>0</v>
      </c>
      <c r="S54" s="515">
        <v>0</v>
      </c>
      <c r="T54" s="512">
        <v>0</v>
      </c>
      <c r="U54" s="512">
        <v>0</v>
      </c>
      <c r="V54" s="515">
        <v>0</v>
      </c>
      <c r="W54" s="516">
        <v>0</v>
      </c>
      <c r="X54" s="516">
        <v>0</v>
      </c>
      <c r="Y54" s="521"/>
      <c r="Z54" s="488">
        <v>0</v>
      </c>
      <c r="AA54" s="478">
        <v>0</v>
      </c>
      <c r="AB54" s="478">
        <v>0</v>
      </c>
      <c r="AC54" s="479">
        <v>0</v>
      </c>
      <c r="AD54" s="478" t="s">
        <v>37</v>
      </c>
      <c r="AE54" s="478" t="s">
        <v>44</v>
      </c>
      <c r="AF54" s="480">
        <v>800000</v>
      </c>
      <c r="AG54" s="489"/>
      <c r="AH54" s="468"/>
    </row>
    <row r="55" spans="1:34" ht="290.25" customHeight="1">
      <c r="A55" s="505"/>
      <c r="B55" s="7" t="s">
        <v>451</v>
      </c>
      <c r="C55" s="7" t="s">
        <v>452</v>
      </c>
      <c r="D55" s="4" t="s">
        <v>567</v>
      </c>
      <c r="E55" s="7" t="s">
        <v>454</v>
      </c>
      <c r="F55" s="7" t="s">
        <v>455</v>
      </c>
      <c r="G55" s="526">
        <v>1140000</v>
      </c>
      <c r="H55" s="527">
        <v>60000</v>
      </c>
      <c r="I55" s="486">
        <v>0</v>
      </c>
      <c r="J55" s="486">
        <v>0</v>
      </c>
      <c r="K55" s="486">
        <v>0</v>
      </c>
      <c r="L55" s="486">
        <v>0</v>
      </c>
      <c r="M55" s="513"/>
      <c r="N55" s="486">
        <v>0</v>
      </c>
      <c r="O55" s="486">
        <v>0</v>
      </c>
      <c r="P55" s="514">
        <v>0</v>
      </c>
      <c r="Q55" s="486">
        <v>0</v>
      </c>
      <c r="R55" s="486">
        <v>0</v>
      </c>
      <c r="S55" s="515">
        <v>0</v>
      </c>
      <c r="T55" s="512">
        <v>0</v>
      </c>
      <c r="U55" s="512">
        <v>0</v>
      </c>
      <c r="V55" s="515">
        <v>0</v>
      </c>
      <c r="W55" s="516">
        <v>0</v>
      </c>
      <c r="X55" s="516">
        <v>0</v>
      </c>
      <c r="Y55" s="521"/>
      <c r="Z55" s="488">
        <v>0</v>
      </c>
      <c r="AA55" s="478">
        <v>0</v>
      </c>
      <c r="AB55" s="478">
        <v>0</v>
      </c>
      <c r="AC55" s="479">
        <v>0</v>
      </c>
      <c r="AD55" s="478" t="s">
        <v>37</v>
      </c>
      <c r="AE55" s="478" t="s">
        <v>44</v>
      </c>
      <c r="AF55" s="528">
        <v>1200000</v>
      </c>
      <c r="AG55" s="489"/>
      <c r="AH55" s="468"/>
    </row>
    <row r="56" spans="1:34" ht="159.75" customHeight="1">
      <c r="A56" s="482"/>
      <c r="B56" s="1274" t="s">
        <v>568</v>
      </c>
      <c r="C56" s="1275"/>
      <c r="D56" s="1275"/>
      <c r="E56" s="1275"/>
      <c r="F56" s="1276"/>
      <c r="G56" s="529">
        <f>M56</f>
        <v>33916</v>
      </c>
      <c r="H56" s="486"/>
      <c r="I56" s="486"/>
      <c r="J56" s="486"/>
      <c r="K56" s="486"/>
      <c r="L56" s="486"/>
      <c r="M56" s="513">
        <v>33916</v>
      </c>
      <c r="N56" s="486"/>
      <c r="O56" s="486"/>
      <c r="P56" s="514"/>
      <c r="Q56" s="486"/>
      <c r="R56" s="486"/>
      <c r="S56" s="515"/>
      <c r="T56" s="512"/>
      <c r="U56" s="512"/>
      <c r="V56" s="515" t="s">
        <v>569</v>
      </c>
      <c r="W56" s="516"/>
      <c r="X56" s="516"/>
      <c r="Y56" s="517"/>
      <c r="Z56" s="488"/>
      <c r="AA56" s="478"/>
      <c r="AB56" s="478"/>
      <c r="AC56" s="479"/>
      <c r="AD56" s="478"/>
      <c r="AE56" s="478"/>
      <c r="AF56" s="480"/>
      <c r="AG56" s="489"/>
      <c r="AH56" s="468"/>
    </row>
    <row r="57" spans="1:34" ht="54.75" customHeight="1">
      <c r="A57" s="482"/>
      <c r="B57" s="530" t="s">
        <v>49</v>
      </c>
      <c r="C57" s="1277"/>
      <c r="D57" s="1278"/>
      <c r="E57" s="1278"/>
      <c r="F57" s="1279"/>
      <c r="G57" s="531">
        <v>7419081</v>
      </c>
      <c r="H57" s="532">
        <f>SUM(H6:H56)</f>
        <v>654803.4</v>
      </c>
      <c r="I57" s="533"/>
      <c r="J57" s="533"/>
      <c r="K57" s="533"/>
      <c r="L57" s="534"/>
      <c r="M57" s="535">
        <f>SUM(M6:M56)</f>
        <v>1955452</v>
      </c>
      <c r="N57" s="534"/>
      <c r="O57" s="534"/>
      <c r="P57" s="536">
        <f>SUM(P6:P22)</f>
        <v>1854988</v>
      </c>
      <c r="Q57" s="534"/>
      <c r="R57" s="534"/>
      <c r="S57" s="537">
        <f>SUM(S6:S56)</f>
        <v>2193000</v>
      </c>
      <c r="T57" s="538"/>
      <c r="U57" s="538"/>
      <c r="V57" s="537"/>
      <c r="W57" s="539"/>
      <c r="X57" s="539"/>
      <c r="Y57" s="540">
        <f>SUM(Y6:Y56)</f>
        <v>5290000</v>
      </c>
      <c r="Z57" s="541"/>
      <c r="AA57" s="189"/>
      <c r="AB57" s="189"/>
      <c r="AC57" s="542"/>
      <c r="AD57" s="189"/>
      <c r="AE57" s="189"/>
      <c r="AF57" s="543"/>
      <c r="AG57" s="489"/>
      <c r="AH57" s="468"/>
    </row>
    <row r="58" spans="1:34" ht="54.75" customHeight="1">
      <c r="A58" s="482"/>
      <c r="B58" s="1280" t="s">
        <v>570</v>
      </c>
      <c r="C58" s="1281"/>
      <c r="D58" s="1281"/>
      <c r="E58" s="1281"/>
      <c r="F58" s="1281"/>
      <c r="G58" s="1281"/>
      <c r="H58" s="1281"/>
      <c r="I58" s="1281"/>
      <c r="J58" s="1281"/>
      <c r="K58" s="1281"/>
      <c r="L58" s="1281"/>
      <c r="M58" s="1281"/>
      <c r="N58" s="1281"/>
      <c r="O58" s="1281"/>
      <c r="P58" s="1281"/>
      <c r="Q58" s="1281"/>
      <c r="R58" s="1281"/>
      <c r="S58" s="1281"/>
      <c r="T58" s="1281"/>
      <c r="U58" s="1281"/>
      <c r="V58" s="1281"/>
      <c r="W58" s="1281"/>
      <c r="X58" s="1281"/>
      <c r="Y58" s="1281"/>
      <c r="Z58" s="1281"/>
      <c r="AA58" s="1281"/>
      <c r="AB58" s="1281"/>
      <c r="AC58" s="1281"/>
      <c r="AD58" s="1281"/>
      <c r="AE58" s="1281"/>
      <c r="AF58" s="1281"/>
      <c r="AG58" s="1281"/>
      <c r="AH58" s="468"/>
    </row>
    <row r="59" spans="1:34" ht="90.75" customHeight="1">
      <c r="A59" s="482"/>
      <c r="B59" s="544" t="s">
        <v>104</v>
      </c>
      <c r="C59" s="545"/>
      <c r="D59" s="545" t="s">
        <v>571</v>
      </c>
      <c r="E59" s="545"/>
      <c r="F59" s="488" t="s">
        <v>565</v>
      </c>
      <c r="G59" s="545"/>
      <c r="H59" s="545"/>
      <c r="I59" s="545"/>
      <c r="J59" s="545"/>
      <c r="K59" s="545"/>
      <c r="L59" s="545"/>
      <c r="M59" s="546"/>
      <c r="N59" s="545"/>
      <c r="O59" s="545"/>
      <c r="P59" s="547"/>
      <c r="Q59" s="545"/>
      <c r="R59" s="545"/>
      <c r="S59" s="548" t="s">
        <v>572</v>
      </c>
      <c r="T59" s="549"/>
      <c r="U59" s="549"/>
      <c r="V59" s="548"/>
      <c r="W59" s="549"/>
      <c r="X59" s="549"/>
      <c r="Y59" s="550"/>
      <c r="Z59" s="488" t="s">
        <v>421</v>
      </c>
      <c r="AA59" s="551"/>
      <c r="AB59" s="551"/>
      <c r="AC59" s="552"/>
      <c r="AD59" s="551"/>
      <c r="AE59" s="551"/>
      <c r="AF59" s="553"/>
      <c r="AG59" s="545"/>
      <c r="AH59" s="468"/>
    </row>
    <row r="60" spans="1:34" ht="141.75">
      <c r="A60" s="482">
        <v>1</v>
      </c>
      <c r="B60" s="488" t="s">
        <v>573</v>
      </c>
      <c r="C60" s="490" t="s">
        <v>574</v>
      </c>
      <c r="D60" s="488" t="s">
        <v>575</v>
      </c>
      <c r="E60" s="484" t="s">
        <v>576</v>
      </c>
      <c r="F60" s="488" t="s">
        <v>565</v>
      </c>
      <c r="G60" s="554">
        <v>13000</v>
      </c>
      <c r="H60" s="486">
        <v>0</v>
      </c>
      <c r="I60" s="486">
        <v>0</v>
      </c>
      <c r="J60" s="486">
        <v>0</v>
      </c>
      <c r="K60" s="486" t="s">
        <v>577</v>
      </c>
      <c r="L60" s="486">
        <v>30.05</v>
      </c>
      <c r="M60" s="487">
        <v>13000</v>
      </c>
      <c r="N60" s="486">
        <v>0</v>
      </c>
      <c r="O60" s="486">
        <v>0</v>
      </c>
      <c r="P60" s="555"/>
      <c r="Q60" s="486">
        <v>0</v>
      </c>
      <c r="R60" s="486">
        <v>0</v>
      </c>
      <c r="S60" s="506"/>
      <c r="T60" s="485"/>
      <c r="U60" s="485"/>
      <c r="V60" s="506"/>
      <c r="W60" s="507"/>
      <c r="X60" s="507"/>
      <c r="Y60" s="508"/>
      <c r="Z60" s="488" t="s">
        <v>421</v>
      </c>
      <c r="AA60" s="478"/>
      <c r="AB60" s="478"/>
      <c r="AC60" s="479"/>
      <c r="AD60" s="478"/>
      <c r="AE60" s="478"/>
      <c r="AF60" s="480"/>
      <c r="AG60" s="489"/>
      <c r="AH60" s="468"/>
    </row>
    <row r="61" spans="1:34" ht="150">
      <c r="A61" s="482">
        <v>2</v>
      </c>
      <c r="B61" s="484" t="s">
        <v>431</v>
      </c>
      <c r="C61" s="488" t="s">
        <v>578</v>
      </c>
      <c r="D61" s="556" t="s">
        <v>579</v>
      </c>
      <c r="E61" s="525" t="s">
        <v>564</v>
      </c>
      <c r="F61" s="488" t="s">
        <v>565</v>
      </c>
      <c r="G61" s="554">
        <v>10095</v>
      </c>
      <c r="H61" s="486">
        <v>0</v>
      </c>
      <c r="I61" s="486">
        <v>0</v>
      </c>
      <c r="J61" s="486">
        <v>0</v>
      </c>
      <c r="K61" s="486" t="s">
        <v>580</v>
      </c>
      <c r="L61" s="486" t="s">
        <v>581</v>
      </c>
      <c r="M61" s="487">
        <v>10095</v>
      </c>
      <c r="N61" s="486">
        <v>0</v>
      </c>
      <c r="O61" s="486">
        <v>0</v>
      </c>
      <c r="P61" s="555"/>
      <c r="Q61" s="486">
        <v>0</v>
      </c>
      <c r="R61" s="486">
        <v>0</v>
      </c>
      <c r="S61" s="506"/>
      <c r="T61" s="485"/>
      <c r="U61" s="485"/>
      <c r="V61" s="506"/>
      <c r="W61" s="507"/>
      <c r="X61" s="507"/>
      <c r="Y61" s="508"/>
      <c r="Z61" s="488" t="s">
        <v>421</v>
      </c>
      <c r="AA61" s="478"/>
      <c r="AB61" s="478"/>
      <c r="AC61" s="479"/>
      <c r="AD61" s="478"/>
      <c r="AE61" s="478"/>
      <c r="AF61" s="480"/>
      <c r="AG61" s="489"/>
      <c r="AH61" s="468"/>
    </row>
    <row r="62" spans="1:34" ht="110.25">
      <c r="A62" s="482">
        <v>3</v>
      </c>
      <c r="B62" s="488" t="s">
        <v>582</v>
      </c>
      <c r="C62" s="488" t="s">
        <v>583</v>
      </c>
      <c r="D62" s="556" t="s">
        <v>584</v>
      </c>
      <c r="E62" s="488" t="s">
        <v>585</v>
      </c>
      <c r="F62" s="488" t="s">
        <v>565</v>
      </c>
      <c r="G62" s="554">
        <v>9476</v>
      </c>
      <c r="H62" s="486">
        <v>0</v>
      </c>
      <c r="I62" s="486">
        <v>0</v>
      </c>
      <c r="J62" s="486">
        <v>0</v>
      </c>
      <c r="K62" s="486" t="s">
        <v>586</v>
      </c>
      <c r="L62" s="486" t="s">
        <v>587</v>
      </c>
      <c r="M62" s="487">
        <v>9476</v>
      </c>
      <c r="N62" s="486">
        <v>0</v>
      </c>
      <c r="O62" s="486">
        <v>0</v>
      </c>
      <c r="P62" s="555"/>
      <c r="Q62" s="486">
        <v>0</v>
      </c>
      <c r="R62" s="486">
        <v>0</v>
      </c>
      <c r="S62" s="506"/>
      <c r="T62" s="485"/>
      <c r="U62" s="485"/>
      <c r="V62" s="506"/>
      <c r="W62" s="507"/>
      <c r="X62" s="507"/>
      <c r="Y62" s="508"/>
      <c r="Z62" s="488" t="s">
        <v>421</v>
      </c>
      <c r="AA62" s="478"/>
      <c r="AB62" s="478"/>
      <c r="AC62" s="479"/>
      <c r="AD62" s="478"/>
      <c r="AE62" s="478"/>
      <c r="AF62" s="480"/>
      <c r="AG62" s="489"/>
      <c r="AH62" s="468"/>
    </row>
    <row r="63" spans="1:34" ht="126">
      <c r="A63" s="482">
        <v>4</v>
      </c>
      <c r="B63" s="488" t="s">
        <v>588</v>
      </c>
      <c r="C63" s="490" t="s">
        <v>589</v>
      </c>
      <c r="D63" s="556" t="s">
        <v>590</v>
      </c>
      <c r="E63" s="484" t="s">
        <v>441</v>
      </c>
      <c r="F63" s="488" t="s">
        <v>565</v>
      </c>
      <c r="G63" s="554">
        <v>20497</v>
      </c>
      <c r="H63" s="486">
        <v>0</v>
      </c>
      <c r="I63" s="486">
        <v>0</v>
      </c>
      <c r="J63" s="486">
        <v>0</v>
      </c>
      <c r="K63" s="486" t="s">
        <v>586</v>
      </c>
      <c r="L63" s="486" t="s">
        <v>587</v>
      </c>
      <c r="M63" s="487">
        <v>20497</v>
      </c>
      <c r="N63" s="486">
        <v>0</v>
      </c>
      <c r="O63" s="486">
        <v>0</v>
      </c>
      <c r="P63" s="555"/>
      <c r="Q63" s="486">
        <v>0</v>
      </c>
      <c r="R63" s="486">
        <v>0</v>
      </c>
      <c r="S63" s="506"/>
      <c r="T63" s="485"/>
      <c r="U63" s="485"/>
      <c r="V63" s="506"/>
      <c r="W63" s="507"/>
      <c r="X63" s="507"/>
      <c r="Y63" s="508"/>
      <c r="Z63" s="488" t="s">
        <v>421</v>
      </c>
      <c r="AA63" s="478"/>
      <c r="AB63" s="478"/>
      <c r="AC63" s="479"/>
      <c r="AD63" s="478"/>
      <c r="AE63" s="478"/>
      <c r="AF63" s="480"/>
      <c r="AG63" s="489"/>
      <c r="AH63" s="468"/>
    </row>
    <row r="64" spans="1:34" ht="216">
      <c r="A64" s="482">
        <v>5</v>
      </c>
      <c r="B64" s="484" t="s">
        <v>591</v>
      </c>
      <c r="C64" s="490" t="s">
        <v>574</v>
      </c>
      <c r="D64" s="556" t="s">
        <v>592</v>
      </c>
      <c r="E64" s="490" t="s">
        <v>593</v>
      </c>
      <c r="F64" s="488" t="s">
        <v>565</v>
      </c>
      <c r="G64" s="554">
        <v>22224</v>
      </c>
      <c r="H64" s="486">
        <v>0</v>
      </c>
      <c r="I64" s="486">
        <v>0</v>
      </c>
      <c r="J64" s="486">
        <v>0</v>
      </c>
      <c r="K64" s="486" t="s">
        <v>436</v>
      </c>
      <c r="L64" s="486" t="s">
        <v>594</v>
      </c>
      <c r="M64" s="487">
        <v>22224</v>
      </c>
      <c r="N64" s="486">
        <v>0</v>
      </c>
      <c r="O64" s="486">
        <v>0</v>
      </c>
      <c r="P64" s="555"/>
      <c r="Q64" s="486">
        <v>0</v>
      </c>
      <c r="R64" s="486">
        <v>0</v>
      </c>
      <c r="S64" s="506"/>
      <c r="T64" s="485"/>
      <c r="U64" s="485"/>
      <c r="V64" s="506"/>
      <c r="W64" s="507"/>
      <c r="X64" s="507"/>
      <c r="Y64" s="508"/>
      <c r="Z64" s="488" t="s">
        <v>421</v>
      </c>
      <c r="AA64" s="478"/>
      <c r="AB64" s="478"/>
      <c r="AC64" s="479"/>
      <c r="AD64" s="478"/>
      <c r="AE64" s="478"/>
      <c r="AF64" s="480"/>
      <c r="AG64" s="489"/>
      <c r="AH64" s="468"/>
    </row>
    <row r="65" spans="1:34" ht="150">
      <c r="A65" s="482">
        <v>6</v>
      </c>
      <c r="B65" s="484" t="s">
        <v>431</v>
      </c>
      <c r="C65" s="488" t="s">
        <v>562</v>
      </c>
      <c r="D65" s="556" t="s">
        <v>595</v>
      </c>
      <c r="E65" s="525" t="s">
        <v>564</v>
      </c>
      <c r="F65" s="488" t="s">
        <v>565</v>
      </c>
      <c r="G65" s="554">
        <v>19500</v>
      </c>
      <c r="H65" s="486">
        <v>0</v>
      </c>
      <c r="I65" s="486">
        <v>0</v>
      </c>
      <c r="J65" s="486">
        <v>0</v>
      </c>
      <c r="K65" s="486" t="s">
        <v>596</v>
      </c>
      <c r="L65" s="486" t="s">
        <v>597</v>
      </c>
      <c r="M65" s="487">
        <v>19500</v>
      </c>
      <c r="N65" s="486">
        <v>0</v>
      </c>
      <c r="O65" s="486">
        <v>0</v>
      </c>
      <c r="P65" s="555"/>
      <c r="Q65" s="486">
        <v>0</v>
      </c>
      <c r="R65" s="486">
        <v>0</v>
      </c>
      <c r="S65" s="506"/>
      <c r="T65" s="485"/>
      <c r="U65" s="485"/>
      <c r="V65" s="506"/>
      <c r="W65" s="507"/>
      <c r="X65" s="507"/>
      <c r="Y65" s="508"/>
      <c r="Z65" s="488" t="s">
        <v>421</v>
      </c>
      <c r="AA65" s="478"/>
      <c r="AB65" s="478"/>
      <c r="AC65" s="479"/>
      <c r="AD65" s="478"/>
      <c r="AE65" s="478"/>
      <c r="AF65" s="480"/>
      <c r="AG65" s="489"/>
      <c r="AH65" s="468"/>
    </row>
    <row r="66" spans="1:34" ht="110.25">
      <c r="A66" s="482">
        <v>7</v>
      </c>
      <c r="B66" s="488" t="s">
        <v>598</v>
      </c>
      <c r="C66" s="557" t="s">
        <v>599</v>
      </c>
      <c r="D66" s="556" t="s">
        <v>600</v>
      </c>
      <c r="E66" s="484" t="s">
        <v>601</v>
      </c>
      <c r="F66" s="488" t="s">
        <v>435</v>
      </c>
      <c r="G66" s="554">
        <v>5876</v>
      </c>
      <c r="H66" s="486">
        <v>0</v>
      </c>
      <c r="I66" s="486">
        <v>0</v>
      </c>
      <c r="J66" s="486">
        <v>0</v>
      </c>
      <c r="K66" s="486" t="s">
        <v>602</v>
      </c>
      <c r="L66" s="486" t="s">
        <v>603</v>
      </c>
      <c r="M66" s="487">
        <v>5876</v>
      </c>
      <c r="N66" s="486">
        <v>0</v>
      </c>
      <c r="O66" s="486">
        <v>0</v>
      </c>
      <c r="P66" s="555"/>
      <c r="Q66" s="486">
        <v>0</v>
      </c>
      <c r="R66" s="486">
        <v>0</v>
      </c>
      <c r="S66" s="506"/>
      <c r="T66" s="485"/>
      <c r="U66" s="485"/>
      <c r="V66" s="506"/>
      <c r="W66" s="507"/>
      <c r="X66" s="507"/>
      <c r="Y66" s="508"/>
      <c r="Z66" s="488" t="s">
        <v>421</v>
      </c>
      <c r="AA66" s="478"/>
      <c r="AB66" s="478"/>
      <c r="AC66" s="479"/>
      <c r="AD66" s="478"/>
      <c r="AE66" s="478"/>
      <c r="AF66" s="480"/>
      <c r="AG66" s="489"/>
      <c r="AH66" s="468"/>
    </row>
    <row r="67" spans="1:34" ht="126">
      <c r="A67" s="558">
        <v>8</v>
      </c>
      <c r="B67" s="559" t="s">
        <v>438</v>
      </c>
      <c r="C67" s="560" t="s">
        <v>604</v>
      </c>
      <c r="D67" s="557" t="s">
        <v>605</v>
      </c>
      <c r="E67" s="557" t="s">
        <v>58</v>
      </c>
      <c r="F67" s="557" t="s">
        <v>606</v>
      </c>
      <c r="G67" s="554">
        <v>449500</v>
      </c>
      <c r="H67" s="561">
        <v>0</v>
      </c>
      <c r="I67" s="561">
        <v>0</v>
      </c>
      <c r="J67" s="561">
        <v>0</v>
      </c>
      <c r="K67" s="561" t="s">
        <v>468</v>
      </c>
      <c r="L67" s="561" t="s">
        <v>587</v>
      </c>
      <c r="M67" s="491">
        <v>134500</v>
      </c>
      <c r="N67" s="561">
        <v>0</v>
      </c>
      <c r="O67" s="561">
        <v>0</v>
      </c>
      <c r="P67" s="555">
        <v>150000</v>
      </c>
      <c r="Q67" s="561">
        <v>0</v>
      </c>
      <c r="R67" s="561">
        <v>0</v>
      </c>
      <c r="S67" s="506">
        <v>165000</v>
      </c>
      <c r="T67" s="485"/>
      <c r="U67" s="485"/>
      <c r="V67" s="506"/>
      <c r="W67" s="507"/>
      <c r="X67" s="507"/>
      <c r="Y67" s="508"/>
      <c r="Z67" s="562" t="s">
        <v>607</v>
      </c>
      <c r="AA67" s="563"/>
      <c r="AB67" s="563"/>
      <c r="AC67" s="564"/>
      <c r="AD67" s="563"/>
      <c r="AE67" s="563"/>
      <c r="AF67" s="565"/>
      <c r="AG67" s="566"/>
      <c r="AH67" s="468"/>
    </row>
    <row r="68" spans="1:34" ht="216">
      <c r="A68" s="558">
        <v>9</v>
      </c>
      <c r="B68" s="562" t="s">
        <v>591</v>
      </c>
      <c r="C68" s="567" t="s">
        <v>608</v>
      </c>
      <c r="D68" s="557" t="s">
        <v>609</v>
      </c>
      <c r="E68" s="560" t="s">
        <v>593</v>
      </c>
      <c r="F68" s="557" t="s">
        <v>606</v>
      </c>
      <c r="G68" s="554">
        <v>80000</v>
      </c>
      <c r="H68" s="561" t="s">
        <v>610</v>
      </c>
      <c r="I68" s="561" t="s">
        <v>610</v>
      </c>
      <c r="J68" s="561" t="s">
        <v>610</v>
      </c>
      <c r="K68" s="561" t="s">
        <v>468</v>
      </c>
      <c r="L68" s="561" t="s">
        <v>611</v>
      </c>
      <c r="M68" s="491"/>
      <c r="N68" s="561" t="s">
        <v>610</v>
      </c>
      <c r="O68" s="561" t="s">
        <v>610</v>
      </c>
      <c r="P68" s="555">
        <v>30000</v>
      </c>
      <c r="Q68" s="561" t="s">
        <v>610</v>
      </c>
      <c r="R68" s="561" t="s">
        <v>610</v>
      </c>
      <c r="S68" s="506">
        <v>50000</v>
      </c>
      <c r="T68" s="485"/>
      <c r="U68" s="485"/>
      <c r="V68" s="506"/>
      <c r="W68" s="507"/>
      <c r="X68" s="507"/>
      <c r="Y68" s="508"/>
      <c r="Z68" s="562" t="s">
        <v>607</v>
      </c>
      <c r="AA68" s="563"/>
      <c r="AB68" s="563"/>
      <c r="AC68" s="564"/>
      <c r="AD68" s="563"/>
      <c r="AE68" s="563"/>
      <c r="AF68" s="565"/>
      <c r="AG68" s="566"/>
      <c r="AH68" s="468"/>
    </row>
    <row r="69" spans="1:34" ht="162">
      <c r="A69" s="558">
        <v>10</v>
      </c>
      <c r="B69" s="562" t="s">
        <v>431</v>
      </c>
      <c r="C69" s="567" t="s">
        <v>608</v>
      </c>
      <c r="D69" s="557" t="s">
        <v>612</v>
      </c>
      <c r="E69" s="557" t="s">
        <v>613</v>
      </c>
      <c r="F69" s="557" t="s">
        <v>614</v>
      </c>
      <c r="G69" s="554">
        <f t="shared" ref="G69:G71" si="1">M69+P69+S69</f>
        <v>90000</v>
      </c>
      <c r="H69" s="561" t="s">
        <v>610</v>
      </c>
      <c r="I69" s="561" t="s">
        <v>610</v>
      </c>
      <c r="J69" s="561" t="s">
        <v>610</v>
      </c>
      <c r="K69" s="561" t="s">
        <v>472</v>
      </c>
      <c r="L69" s="561" t="s">
        <v>615</v>
      </c>
      <c r="M69" s="491">
        <v>30000</v>
      </c>
      <c r="N69" s="561" t="s">
        <v>610</v>
      </c>
      <c r="O69" s="561" t="s">
        <v>610</v>
      </c>
      <c r="P69" s="555">
        <v>30000</v>
      </c>
      <c r="Q69" s="561" t="s">
        <v>610</v>
      </c>
      <c r="R69" s="561" t="s">
        <v>610</v>
      </c>
      <c r="S69" s="506">
        <v>30000</v>
      </c>
      <c r="T69" s="485"/>
      <c r="U69" s="485"/>
      <c r="V69" s="506"/>
      <c r="W69" s="507"/>
      <c r="X69" s="507"/>
      <c r="Y69" s="508"/>
      <c r="Z69" s="562" t="s">
        <v>607</v>
      </c>
      <c r="AA69" s="563"/>
      <c r="AB69" s="563"/>
      <c r="AC69" s="564"/>
      <c r="AD69" s="563"/>
      <c r="AE69" s="563"/>
      <c r="AF69" s="565"/>
      <c r="AG69" s="566"/>
      <c r="AH69" s="468"/>
    </row>
    <row r="70" spans="1:34" ht="126">
      <c r="A70" s="558">
        <v>11</v>
      </c>
      <c r="B70" s="562" t="s">
        <v>431</v>
      </c>
      <c r="C70" s="562" t="s">
        <v>616</v>
      </c>
      <c r="D70" s="557" t="s">
        <v>617</v>
      </c>
      <c r="E70" s="557" t="s">
        <v>618</v>
      </c>
      <c r="F70" s="557" t="s">
        <v>619</v>
      </c>
      <c r="G70" s="554">
        <f t="shared" si="1"/>
        <v>2885416</v>
      </c>
      <c r="H70" s="561" t="s">
        <v>610</v>
      </c>
      <c r="I70" s="561" t="s">
        <v>610</v>
      </c>
      <c r="J70" s="561" t="s">
        <v>610</v>
      </c>
      <c r="K70" s="561" t="s">
        <v>419</v>
      </c>
      <c r="L70" s="561" t="s">
        <v>620</v>
      </c>
      <c r="M70" s="491">
        <v>900416</v>
      </c>
      <c r="N70" s="561" t="s">
        <v>610</v>
      </c>
      <c r="O70" s="561" t="s">
        <v>610</v>
      </c>
      <c r="P70" s="555">
        <v>945000</v>
      </c>
      <c r="Q70" s="561" t="s">
        <v>610</v>
      </c>
      <c r="R70" s="561" t="s">
        <v>610</v>
      </c>
      <c r="S70" s="506">
        <v>1040000</v>
      </c>
      <c r="T70" s="485"/>
      <c r="U70" s="485"/>
      <c r="V70" s="506"/>
      <c r="W70" s="507"/>
      <c r="X70" s="507"/>
      <c r="Y70" s="508"/>
      <c r="Z70" s="562" t="s">
        <v>607</v>
      </c>
      <c r="AA70" s="563"/>
      <c r="AB70" s="563"/>
      <c r="AC70" s="564"/>
      <c r="AD70" s="563"/>
      <c r="AE70" s="563"/>
      <c r="AF70" s="565"/>
      <c r="AG70" s="566"/>
      <c r="AH70" s="468"/>
    </row>
    <row r="71" spans="1:34" ht="162">
      <c r="A71" s="558">
        <v>12</v>
      </c>
      <c r="B71" s="562" t="s">
        <v>591</v>
      </c>
      <c r="C71" s="568" t="s">
        <v>621</v>
      </c>
      <c r="D71" s="557" t="s">
        <v>622</v>
      </c>
      <c r="E71" s="562" t="s">
        <v>623</v>
      </c>
      <c r="F71" s="557" t="s">
        <v>624</v>
      </c>
      <c r="G71" s="554">
        <f t="shared" si="1"/>
        <v>30000</v>
      </c>
      <c r="H71" s="561" t="s">
        <v>610</v>
      </c>
      <c r="I71" s="561" t="s">
        <v>610</v>
      </c>
      <c r="J71" s="561" t="s">
        <v>610</v>
      </c>
      <c r="K71" s="561" t="s">
        <v>625</v>
      </c>
      <c r="L71" s="561" t="s">
        <v>626</v>
      </c>
      <c r="M71" s="491"/>
      <c r="N71" s="561" t="s">
        <v>610</v>
      </c>
      <c r="O71" s="561" t="s">
        <v>610</v>
      </c>
      <c r="P71" s="555">
        <v>10000</v>
      </c>
      <c r="Q71" s="561" t="s">
        <v>610</v>
      </c>
      <c r="R71" s="561" t="s">
        <v>610</v>
      </c>
      <c r="S71" s="506">
        <v>20000</v>
      </c>
      <c r="T71" s="485"/>
      <c r="U71" s="485"/>
      <c r="V71" s="506"/>
      <c r="W71" s="507"/>
      <c r="X71" s="507"/>
      <c r="Y71" s="508"/>
      <c r="Z71" s="562" t="s">
        <v>607</v>
      </c>
      <c r="AA71" s="563"/>
      <c r="AB71" s="563"/>
      <c r="AC71" s="564"/>
      <c r="AD71" s="563"/>
      <c r="AE71" s="563"/>
      <c r="AF71" s="565"/>
      <c r="AG71" s="566"/>
      <c r="AH71" s="468"/>
    </row>
    <row r="72" spans="1:34" ht="110.25">
      <c r="A72" s="558" t="s">
        <v>627</v>
      </c>
      <c r="B72" s="488" t="s">
        <v>573</v>
      </c>
      <c r="C72" s="568" t="s">
        <v>621</v>
      </c>
      <c r="D72" s="557" t="s">
        <v>628</v>
      </c>
      <c r="E72" s="562" t="s">
        <v>576</v>
      </c>
      <c r="F72" s="557" t="s">
        <v>629</v>
      </c>
      <c r="G72" s="554">
        <v>16251</v>
      </c>
      <c r="H72" s="561" t="s">
        <v>610</v>
      </c>
      <c r="I72" s="561" t="s">
        <v>610</v>
      </c>
      <c r="J72" s="561" t="s">
        <v>610</v>
      </c>
      <c r="K72" s="561" t="s">
        <v>625</v>
      </c>
      <c r="L72" s="561" t="s">
        <v>626</v>
      </c>
      <c r="M72" s="491">
        <v>16251</v>
      </c>
      <c r="N72" s="561" t="s">
        <v>610</v>
      </c>
      <c r="O72" s="561" t="s">
        <v>610</v>
      </c>
      <c r="P72" s="555">
        <v>0</v>
      </c>
      <c r="Q72" s="561" t="s">
        <v>610</v>
      </c>
      <c r="R72" s="561" t="s">
        <v>610</v>
      </c>
      <c r="S72" s="506">
        <v>0</v>
      </c>
      <c r="T72" s="485"/>
      <c r="U72" s="485"/>
      <c r="V72" s="506"/>
      <c r="W72" s="507"/>
      <c r="X72" s="507"/>
      <c r="Y72" s="508"/>
      <c r="Z72" s="562" t="s">
        <v>607</v>
      </c>
      <c r="AA72" s="563"/>
      <c r="AB72" s="563"/>
      <c r="AC72" s="564"/>
      <c r="AD72" s="563"/>
      <c r="AE72" s="563"/>
      <c r="AF72" s="565"/>
      <c r="AG72" s="566"/>
      <c r="AH72" s="468"/>
    </row>
    <row r="73" spans="1:34" ht="270">
      <c r="A73" s="558"/>
      <c r="B73" s="484" t="s">
        <v>438</v>
      </c>
      <c r="C73" s="484" t="s">
        <v>443</v>
      </c>
      <c r="D73" s="557" t="s">
        <v>630</v>
      </c>
      <c r="E73" s="511" t="s">
        <v>478</v>
      </c>
      <c r="F73" s="557" t="s">
        <v>629</v>
      </c>
      <c r="G73" s="554">
        <v>38000</v>
      </c>
      <c r="H73" s="561" t="s">
        <v>610</v>
      </c>
      <c r="I73" s="561" t="s">
        <v>610</v>
      </c>
      <c r="J73" s="561" t="s">
        <v>610</v>
      </c>
      <c r="K73" s="561" t="s">
        <v>610</v>
      </c>
      <c r="L73" s="561" t="s">
        <v>610</v>
      </c>
      <c r="M73" s="491">
        <v>0</v>
      </c>
      <c r="N73" s="561" t="s">
        <v>610</v>
      </c>
      <c r="O73" s="561" t="s">
        <v>610</v>
      </c>
      <c r="P73" s="555">
        <v>0</v>
      </c>
      <c r="Q73" s="561" t="s">
        <v>631</v>
      </c>
      <c r="R73" s="561" t="s">
        <v>626</v>
      </c>
      <c r="S73" s="506">
        <v>38000</v>
      </c>
      <c r="T73" s="485"/>
      <c r="U73" s="485"/>
      <c r="V73" s="506"/>
      <c r="W73" s="507"/>
      <c r="X73" s="507"/>
      <c r="Y73" s="508"/>
      <c r="Z73" s="562" t="s">
        <v>607</v>
      </c>
      <c r="AA73" s="563"/>
      <c r="AB73" s="563"/>
      <c r="AC73" s="564"/>
      <c r="AD73" s="563"/>
      <c r="AE73" s="563"/>
      <c r="AF73" s="565"/>
      <c r="AG73" s="566"/>
      <c r="AH73" s="468"/>
    </row>
    <row r="74" spans="1:34" ht="108">
      <c r="A74" s="558"/>
      <c r="B74" s="559" t="s">
        <v>438</v>
      </c>
      <c r="C74" s="560" t="s">
        <v>604</v>
      </c>
      <c r="D74" s="557" t="s">
        <v>632</v>
      </c>
      <c r="E74" s="557" t="s">
        <v>58</v>
      </c>
      <c r="F74" s="557" t="s">
        <v>629</v>
      </c>
      <c r="G74" s="554">
        <v>22000</v>
      </c>
      <c r="H74" s="561" t="s">
        <v>610</v>
      </c>
      <c r="I74" s="561" t="s">
        <v>610</v>
      </c>
      <c r="J74" s="561" t="s">
        <v>610</v>
      </c>
      <c r="K74" s="561" t="s">
        <v>610</v>
      </c>
      <c r="L74" s="561" t="s">
        <v>610</v>
      </c>
      <c r="M74" s="491">
        <v>0</v>
      </c>
      <c r="N74" s="561" t="s">
        <v>610</v>
      </c>
      <c r="O74" s="561" t="s">
        <v>610</v>
      </c>
      <c r="P74" s="555">
        <v>0</v>
      </c>
      <c r="Q74" s="561" t="s">
        <v>633</v>
      </c>
      <c r="R74" s="561" t="s">
        <v>634</v>
      </c>
      <c r="S74" s="506">
        <v>22000</v>
      </c>
      <c r="T74" s="485"/>
      <c r="U74" s="485"/>
      <c r="V74" s="506"/>
      <c r="W74" s="507"/>
      <c r="X74" s="507"/>
      <c r="Y74" s="508"/>
      <c r="Z74" s="562" t="s">
        <v>607</v>
      </c>
      <c r="AA74" s="563"/>
      <c r="AB74" s="563"/>
      <c r="AC74" s="564"/>
      <c r="AD74" s="563"/>
      <c r="AE74" s="563"/>
      <c r="AF74" s="565"/>
      <c r="AG74" s="566"/>
      <c r="AH74" s="468"/>
    </row>
    <row r="75" spans="1:34" ht="126">
      <c r="A75" s="558"/>
      <c r="B75" s="484" t="s">
        <v>438</v>
      </c>
      <c r="C75" s="7" t="s">
        <v>443</v>
      </c>
      <c r="D75" s="557" t="s">
        <v>635</v>
      </c>
      <c r="E75" s="7" t="s">
        <v>445</v>
      </c>
      <c r="F75" s="557" t="s">
        <v>629</v>
      </c>
      <c r="G75" s="554">
        <v>20000</v>
      </c>
      <c r="H75" s="561" t="s">
        <v>610</v>
      </c>
      <c r="I75" s="561" t="s">
        <v>610</v>
      </c>
      <c r="J75" s="561" t="s">
        <v>610</v>
      </c>
      <c r="K75" s="561" t="s">
        <v>610</v>
      </c>
      <c r="L75" s="561" t="s">
        <v>610</v>
      </c>
      <c r="M75" s="491">
        <v>0</v>
      </c>
      <c r="N75" s="561" t="s">
        <v>610</v>
      </c>
      <c r="O75" s="561" t="s">
        <v>610</v>
      </c>
      <c r="P75" s="555">
        <v>0</v>
      </c>
      <c r="Q75" s="561" t="s">
        <v>625</v>
      </c>
      <c r="R75" s="561" t="s">
        <v>636</v>
      </c>
      <c r="S75" s="506">
        <v>20000</v>
      </c>
      <c r="T75" s="485"/>
      <c r="U75" s="485"/>
      <c r="V75" s="506"/>
      <c r="W75" s="507"/>
      <c r="X75" s="507"/>
      <c r="Y75" s="508"/>
      <c r="Z75" s="562" t="s">
        <v>607</v>
      </c>
      <c r="AA75" s="563"/>
      <c r="AB75" s="563"/>
      <c r="AC75" s="564"/>
      <c r="AD75" s="563"/>
      <c r="AE75" s="563"/>
      <c r="AF75" s="565"/>
      <c r="AG75" s="566"/>
      <c r="AH75" s="468"/>
    </row>
    <row r="76" spans="1:34" ht="216">
      <c r="A76" s="558"/>
      <c r="B76" s="484" t="s">
        <v>591</v>
      </c>
      <c r="C76" s="490" t="s">
        <v>574</v>
      </c>
      <c r="D76" s="557" t="s">
        <v>637</v>
      </c>
      <c r="E76" s="490" t="s">
        <v>593</v>
      </c>
      <c r="F76" s="557" t="s">
        <v>629</v>
      </c>
      <c r="G76" s="554">
        <v>10000</v>
      </c>
      <c r="H76" s="561" t="s">
        <v>610</v>
      </c>
      <c r="I76" s="561" t="s">
        <v>610</v>
      </c>
      <c r="J76" s="561" t="s">
        <v>610</v>
      </c>
      <c r="K76" s="561" t="s">
        <v>610</v>
      </c>
      <c r="L76" s="561" t="s">
        <v>610</v>
      </c>
      <c r="M76" s="491">
        <v>0</v>
      </c>
      <c r="N76" s="561" t="s">
        <v>610</v>
      </c>
      <c r="O76" s="561" t="s">
        <v>610</v>
      </c>
      <c r="P76" s="555">
        <v>0</v>
      </c>
      <c r="Q76" s="561" t="s">
        <v>472</v>
      </c>
      <c r="R76" s="561" t="s">
        <v>484</v>
      </c>
      <c r="S76" s="506">
        <v>10000</v>
      </c>
      <c r="T76" s="485"/>
      <c r="U76" s="485"/>
      <c r="V76" s="506"/>
      <c r="W76" s="507"/>
      <c r="X76" s="507"/>
      <c r="Y76" s="508"/>
      <c r="Z76" s="562" t="s">
        <v>607</v>
      </c>
      <c r="AA76" s="563"/>
      <c r="AB76" s="563"/>
      <c r="AC76" s="564"/>
      <c r="AD76" s="563"/>
      <c r="AE76" s="563"/>
      <c r="AF76" s="565"/>
      <c r="AG76" s="566"/>
      <c r="AH76" s="468"/>
    </row>
    <row r="77" spans="1:34" ht="90">
      <c r="A77" s="558"/>
      <c r="B77" s="488"/>
      <c r="C77" s="569"/>
      <c r="D77" s="557" t="s">
        <v>638</v>
      </c>
      <c r="E77" s="562"/>
      <c r="F77" s="557" t="s">
        <v>629</v>
      </c>
      <c r="G77" s="554">
        <v>30000</v>
      </c>
      <c r="H77" s="561" t="s">
        <v>610</v>
      </c>
      <c r="I77" s="561" t="s">
        <v>610</v>
      </c>
      <c r="J77" s="561" t="s">
        <v>610</v>
      </c>
      <c r="K77" s="561" t="s">
        <v>610</v>
      </c>
      <c r="L77" s="561" t="s">
        <v>610</v>
      </c>
      <c r="M77" s="491">
        <v>0</v>
      </c>
      <c r="N77" s="561" t="s">
        <v>610</v>
      </c>
      <c r="O77" s="561" t="s">
        <v>610</v>
      </c>
      <c r="P77" s="555">
        <v>0</v>
      </c>
      <c r="Q77" s="561" t="s">
        <v>639</v>
      </c>
      <c r="R77" s="561" t="s">
        <v>468</v>
      </c>
      <c r="S77" s="506">
        <v>30000</v>
      </c>
      <c r="T77" s="485"/>
      <c r="U77" s="485"/>
      <c r="V77" s="506"/>
      <c r="W77" s="507"/>
      <c r="X77" s="507"/>
      <c r="Y77" s="508"/>
      <c r="Z77" s="562" t="s">
        <v>607</v>
      </c>
      <c r="AA77" s="563"/>
      <c r="AB77" s="563"/>
      <c r="AC77" s="564"/>
      <c r="AD77" s="563"/>
      <c r="AE77" s="563"/>
      <c r="AF77" s="565"/>
      <c r="AG77" s="566"/>
      <c r="AH77" s="468"/>
    </row>
    <row r="78" spans="1:34" ht="126">
      <c r="A78" s="558"/>
      <c r="B78" s="568" t="s">
        <v>573</v>
      </c>
      <c r="C78" s="568" t="s">
        <v>621</v>
      </c>
      <c r="D78" s="568" t="s">
        <v>640</v>
      </c>
      <c r="E78" s="562" t="s">
        <v>576</v>
      </c>
      <c r="F78" s="568" t="s">
        <v>565</v>
      </c>
      <c r="G78" s="554">
        <f t="shared" ref="G78" si="2">M78+P78+S78</f>
        <v>59476</v>
      </c>
      <c r="H78" s="561" t="s">
        <v>610</v>
      </c>
      <c r="I78" s="561" t="s">
        <v>610</v>
      </c>
      <c r="J78" s="561" t="s">
        <v>610</v>
      </c>
      <c r="K78" s="561" t="s">
        <v>641</v>
      </c>
      <c r="L78" s="561" t="s">
        <v>587</v>
      </c>
      <c r="M78" s="491">
        <v>24476</v>
      </c>
      <c r="N78" s="561" t="s">
        <v>610</v>
      </c>
      <c r="O78" s="561" t="s">
        <v>610</v>
      </c>
      <c r="P78" s="555">
        <v>15000</v>
      </c>
      <c r="Q78" s="561" t="s">
        <v>610</v>
      </c>
      <c r="R78" s="561" t="s">
        <v>610</v>
      </c>
      <c r="S78" s="506">
        <v>20000</v>
      </c>
      <c r="T78" s="485"/>
      <c r="U78" s="485"/>
      <c r="V78" s="506"/>
      <c r="W78" s="507"/>
      <c r="X78" s="507"/>
      <c r="Y78" s="508"/>
      <c r="Z78" s="562" t="s">
        <v>607</v>
      </c>
      <c r="AA78" s="563"/>
      <c r="AB78" s="563"/>
      <c r="AC78" s="564"/>
      <c r="AD78" s="563"/>
      <c r="AE78" s="563"/>
      <c r="AF78" s="565"/>
      <c r="AG78" s="566"/>
      <c r="AH78" s="468"/>
    </row>
    <row r="79" spans="1:34" ht="85.5" customHeight="1">
      <c r="A79" s="558">
        <v>14</v>
      </c>
      <c r="B79" s="568"/>
      <c r="C79" s="1282"/>
      <c r="D79" s="1282"/>
      <c r="E79" s="1282"/>
      <c r="F79" s="568"/>
      <c r="G79" s="554"/>
      <c r="H79" s="570"/>
      <c r="I79" s="561"/>
      <c r="J79" s="561"/>
      <c r="K79" s="561"/>
      <c r="L79" s="561"/>
      <c r="M79" s="491"/>
      <c r="N79" s="561"/>
      <c r="O79" s="561"/>
      <c r="P79" s="555"/>
      <c r="Q79" s="561"/>
      <c r="R79" s="561"/>
      <c r="S79" s="506"/>
      <c r="T79" s="485"/>
      <c r="U79" s="485"/>
      <c r="V79" s="506"/>
      <c r="W79" s="507"/>
      <c r="X79" s="507"/>
      <c r="Y79" s="508"/>
      <c r="Z79" s="562" t="s">
        <v>607</v>
      </c>
      <c r="AA79" s="563"/>
      <c r="AB79" s="563"/>
      <c r="AC79" s="564"/>
      <c r="AD79" s="563"/>
      <c r="AE79" s="563"/>
      <c r="AF79" s="565"/>
      <c r="AG79" s="566"/>
      <c r="AH79" s="468"/>
    </row>
    <row r="80" spans="1:34" ht="47.25" customHeight="1">
      <c r="A80" s="571" t="s">
        <v>642</v>
      </c>
      <c r="B80" s="572" t="s">
        <v>49</v>
      </c>
      <c r="C80" s="573"/>
      <c r="D80" s="574"/>
      <c r="E80" s="574"/>
      <c r="F80" s="575"/>
      <c r="G80" s="576">
        <f>M80+P80+S80</f>
        <v>536630</v>
      </c>
      <c r="H80" s="561"/>
      <c r="I80" s="561"/>
      <c r="J80" s="561"/>
      <c r="K80" s="561"/>
      <c r="L80" s="561"/>
      <c r="M80" s="577">
        <v>136630</v>
      </c>
      <c r="N80" s="554"/>
      <c r="O80" s="554"/>
      <c r="P80" s="578">
        <v>190000</v>
      </c>
      <c r="Q80" s="554"/>
      <c r="R80" s="554"/>
      <c r="S80" s="579">
        <v>210000</v>
      </c>
      <c r="T80" s="580"/>
      <c r="U80" s="580"/>
      <c r="V80" s="579"/>
      <c r="W80" s="581"/>
      <c r="X80" s="581"/>
      <c r="Y80" s="582"/>
      <c r="Z80" s="568"/>
      <c r="AA80" s="583"/>
      <c r="AB80" s="583"/>
      <c r="AC80" s="584"/>
      <c r="AD80" s="583"/>
      <c r="AE80" s="583"/>
      <c r="AF80" s="565"/>
      <c r="AG80" s="566"/>
      <c r="AH80" s="468"/>
    </row>
    <row r="81" spans="1:34" ht="47.25" customHeight="1">
      <c r="A81" s="1283" t="s">
        <v>643</v>
      </c>
      <c r="B81" s="1284"/>
      <c r="C81" s="1284"/>
      <c r="D81" s="1284"/>
      <c r="E81" s="1284"/>
      <c r="F81" s="1284"/>
      <c r="G81" s="1284"/>
      <c r="H81" s="1284"/>
      <c r="I81" s="1284"/>
      <c r="J81" s="1284"/>
      <c r="K81" s="1284"/>
      <c r="L81" s="1284"/>
      <c r="M81" s="1284"/>
      <c r="N81" s="1284"/>
      <c r="O81" s="1284"/>
      <c r="P81" s="1284"/>
      <c r="Q81" s="1284"/>
      <c r="R81" s="1284"/>
      <c r="S81" s="1284"/>
      <c r="T81" s="1284"/>
      <c r="U81" s="1284"/>
      <c r="V81" s="1284"/>
      <c r="W81" s="1284"/>
      <c r="X81" s="1284"/>
      <c r="Y81" s="1284"/>
      <c r="Z81" s="1284"/>
      <c r="AA81" s="1284"/>
      <c r="AB81" s="1284"/>
      <c r="AC81" s="1284"/>
      <c r="AD81" s="1284"/>
      <c r="AE81" s="1284"/>
      <c r="AF81" s="1284"/>
      <c r="AG81" s="1284"/>
      <c r="AH81" s="468"/>
    </row>
    <row r="82" spans="1:34" ht="141.75">
      <c r="A82" s="585">
        <v>1</v>
      </c>
      <c r="B82" s="562" t="s">
        <v>463</v>
      </c>
      <c r="C82" s="586" t="s">
        <v>414</v>
      </c>
      <c r="D82" s="562" t="s">
        <v>644</v>
      </c>
      <c r="E82" s="484" t="s">
        <v>466</v>
      </c>
      <c r="F82" s="562" t="s">
        <v>645</v>
      </c>
      <c r="G82" s="587">
        <v>123044</v>
      </c>
      <c r="H82" s="588">
        <v>0</v>
      </c>
      <c r="I82" s="588">
        <v>0</v>
      </c>
      <c r="J82" s="588">
        <v>0</v>
      </c>
      <c r="K82" s="588" t="s">
        <v>646</v>
      </c>
      <c r="L82" s="588">
        <v>31.1</v>
      </c>
      <c r="M82" s="589"/>
      <c r="N82" s="588">
        <v>0</v>
      </c>
      <c r="O82" s="588">
        <v>0</v>
      </c>
      <c r="P82" s="590"/>
      <c r="Q82" s="588">
        <v>0</v>
      </c>
      <c r="R82" s="588">
        <v>0</v>
      </c>
      <c r="S82" s="591"/>
      <c r="T82" s="587"/>
      <c r="U82" s="587"/>
      <c r="V82" s="591"/>
      <c r="W82" s="592"/>
      <c r="X82" s="592"/>
      <c r="Y82" s="593"/>
      <c r="Z82" s="594" t="s">
        <v>607</v>
      </c>
      <c r="AA82" s="595"/>
      <c r="AB82" s="595"/>
      <c r="AC82" s="596"/>
      <c r="AD82" s="595"/>
      <c r="AE82" s="595"/>
      <c r="AF82" s="597">
        <v>0</v>
      </c>
      <c r="AG82" s="598">
        <v>0</v>
      </c>
      <c r="AH82" s="468"/>
    </row>
    <row r="83" spans="1:34" ht="94.5">
      <c r="A83" s="585">
        <v>2</v>
      </c>
      <c r="B83" s="586" t="s">
        <v>413</v>
      </c>
      <c r="C83" s="562" t="s">
        <v>647</v>
      </c>
      <c r="D83" s="562" t="s">
        <v>648</v>
      </c>
      <c r="E83" s="484" t="s">
        <v>441</v>
      </c>
      <c r="F83" s="562" t="s">
        <v>645</v>
      </c>
      <c r="G83" s="587">
        <v>97540</v>
      </c>
      <c r="H83" s="588">
        <v>0</v>
      </c>
      <c r="I83" s="588">
        <v>0</v>
      </c>
      <c r="J83" s="588">
        <v>0</v>
      </c>
      <c r="K83" s="588" t="s">
        <v>649</v>
      </c>
      <c r="L83" s="588">
        <v>31.1</v>
      </c>
      <c r="M83" s="589"/>
      <c r="N83" s="588">
        <v>0</v>
      </c>
      <c r="O83" s="588">
        <v>0</v>
      </c>
      <c r="P83" s="590"/>
      <c r="Q83" s="588">
        <v>0</v>
      </c>
      <c r="R83" s="588">
        <v>0</v>
      </c>
      <c r="S83" s="591"/>
      <c r="T83" s="587"/>
      <c r="U83" s="587"/>
      <c r="V83" s="591"/>
      <c r="W83" s="592"/>
      <c r="X83" s="592"/>
      <c r="Y83" s="593"/>
      <c r="Z83" s="594" t="s">
        <v>607</v>
      </c>
      <c r="AA83" s="595"/>
      <c r="AB83" s="595"/>
      <c r="AC83" s="596"/>
      <c r="AD83" s="595"/>
      <c r="AE83" s="595"/>
      <c r="AF83" s="597"/>
      <c r="AG83" s="598"/>
      <c r="AH83" s="468"/>
    </row>
    <row r="84" spans="1:34" ht="126">
      <c r="A84" s="585">
        <v>3</v>
      </c>
      <c r="B84" s="562" t="s">
        <v>451</v>
      </c>
      <c r="C84" s="562" t="s">
        <v>647</v>
      </c>
      <c r="D84" s="562" t="s">
        <v>650</v>
      </c>
      <c r="E84" s="484" t="s">
        <v>441</v>
      </c>
      <c r="F84" s="562" t="s">
        <v>645</v>
      </c>
      <c r="G84" s="587">
        <v>32188</v>
      </c>
      <c r="H84" s="588">
        <v>0</v>
      </c>
      <c r="I84" s="588">
        <v>0</v>
      </c>
      <c r="J84" s="588">
        <v>0</v>
      </c>
      <c r="K84" s="588" t="s">
        <v>651</v>
      </c>
      <c r="L84" s="588">
        <v>30.11</v>
      </c>
      <c r="M84" s="589"/>
      <c r="N84" s="588">
        <v>0</v>
      </c>
      <c r="O84" s="588">
        <v>0</v>
      </c>
      <c r="P84" s="590"/>
      <c r="Q84" s="588">
        <v>0</v>
      </c>
      <c r="R84" s="588">
        <v>0</v>
      </c>
      <c r="S84" s="591"/>
      <c r="T84" s="587"/>
      <c r="U84" s="587"/>
      <c r="V84" s="591"/>
      <c r="W84" s="592"/>
      <c r="X84" s="592"/>
      <c r="Y84" s="593"/>
      <c r="Z84" s="594" t="s">
        <v>607</v>
      </c>
      <c r="AA84" s="595"/>
      <c r="AB84" s="595"/>
      <c r="AC84" s="596"/>
      <c r="AD84" s="595"/>
      <c r="AE84" s="595"/>
      <c r="AF84" s="597"/>
      <c r="AG84" s="598"/>
      <c r="AH84" s="468"/>
    </row>
    <row r="85" spans="1:34" ht="94.5">
      <c r="A85" s="585">
        <v>4</v>
      </c>
      <c r="B85" s="568" t="s">
        <v>588</v>
      </c>
      <c r="C85" s="562" t="s">
        <v>452</v>
      </c>
      <c r="D85" s="562" t="s">
        <v>652</v>
      </c>
      <c r="E85" s="484" t="s">
        <v>441</v>
      </c>
      <c r="F85" s="562" t="s">
        <v>645</v>
      </c>
      <c r="G85" s="587">
        <v>10070</v>
      </c>
      <c r="H85" s="588">
        <v>0</v>
      </c>
      <c r="I85" s="588">
        <v>0</v>
      </c>
      <c r="J85" s="588">
        <v>0</v>
      </c>
      <c r="K85" s="588">
        <v>21.07</v>
      </c>
      <c r="L85" s="588">
        <v>31.1</v>
      </c>
      <c r="M85" s="589"/>
      <c r="N85" s="588">
        <v>0</v>
      </c>
      <c r="O85" s="588">
        <v>0</v>
      </c>
      <c r="P85" s="590"/>
      <c r="Q85" s="588">
        <v>0</v>
      </c>
      <c r="R85" s="588">
        <v>0</v>
      </c>
      <c r="S85" s="591"/>
      <c r="T85" s="587"/>
      <c r="U85" s="587"/>
      <c r="V85" s="591"/>
      <c r="W85" s="592"/>
      <c r="X85" s="592"/>
      <c r="Y85" s="593"/>
      <c r="Z85" s="594" t="s">
        <v>607</v>
      </c>
      <c r="AA85" s="595"/>
      <c r="AB85" s="595"/>
      <c r="AC85" s="596"/>
      <c r="AD85" s="595"/>
      <c r="AE85" s="595"/>
      <c r="AF85" s="597"/>
      <c r="AG85" s="598"/>
      <c r="AH85" s="468"/>
    </row>
    <row r="86" spans="1:34" ht="126">
      <c r="A86" s="585">
        <v>5</v>
      </c>
      <c r="B86" s="562" t="s">
        <v>451</v>
      </c>
      <c r="C86" s="562" t="s">
        <v>653</v>
      </c>
      <c r="D86" s="562" t="s">
        <v>654</v>
      </c>
      <c r="E86" s="484" t="s">
        <v>454</v>
      </c>
      <c r="F86" s="562" t="s">
        <v>645</v>
      </c>
      <c r="G86" s="587">
        <v>52303</v>
      </c>
      <c r="H86" s="588">
        <v>0</v>
      </c>
      <c r="I86" s="588">
        <v>0</v>
      </c>
      <c r="J86" s="588">
        <v>0</v>
      </c>
      <c r="K86" s="588">
        <v>21.07</v>
      </c>
      <c r="L86" s="588">
        <v>31.1</v>
      </c>
      <c r="M86" s="589"/>
      <c r="N86" s="588">
        <v>0</v>
      </c>
      <c r="O86" s="588">
        <v>0</v>
      </c>
      <c r="P86" s="590"/>
      <c r="Q86" s="588">
        <v>0</v>
      </c>
      <c r="R86" s="588">
        <v>0</v>
      </c>
      <c r="S86" s="591"/>
      <c r="T86" s="587"/>
      <c r="U86" s="587"/>
      <c r="V86" s="591"/>
      <c r="W86" s="592"/>
      <c r="X86" s="592"/>
      <c r="Y86" s="593"/>
      <c r="Z86" s="594" t="s">
        <v>607</v>
      </c>
      <c r="AA86" s="595"/>
      <c r="AB86" s="595"/>
      <c r="AC86" s="596"/>
      <c r="AD86" s="595"/>
      <c r="AE86" s="595"/>
      <c r="AF86" s="597"/>
      <c r="AG86" s="598"/>
      <c r="AH86" s="468"/>
    </row>
    <row r="87" spans="1:34" ht="78.75">
      <c r="A87" s="585">
        <v>6</v>
      </c>
      <c r="B87" s="562" t="s">
        <v>655</v>
      </c>
      <c r="C87" s="562" t="s">
        <v>656</v>
      </c>
      <c r="D87" s="562" t="s">
        <v>657</v>
      </c>
      <c r="E87" s="484" t="s">
        <v>658</v>
      </c>
      <c r="F87" s="562" t="s">
        <v>645</v>
      </c>
      <c r="G87" s="587">
        <v>19471</v>
      </c>
      <c r="H87" s="588">
        <v>0</v>
      </c>
      <c r="I87" s="588">
        <v>0</v>
      </c>
      <c r="J87" s="588">
        <v>0</v>
      </c>
      <c r="K87" s="588">
        <v>21.07</v>
      </c>
      <c r="L87" s="588">
        <v>10.09</v>
      </c>
      <c r="M87" s="589"/>
      <c r="N87" s="588">
        <v>0</v>
      </c>
      <c r="O87" s="588">
        <v>0</v>
      </c>
      <c r="P87" s="590"/>
      <c r="Q87" s="588">
        <v>0</v>
      </c>
      <c r="R87" s="588">
        <v>0</v>
      </c>
      <c r="S87" s="591"/>
      <c r="T87" s="587"/>
      <c r="U87" s="587"/>
      <c r="V87" s="591"/>
      <c r="W87" s="592"/>
      <c r="X87" s="592"/>
      <c r="Y87" s="593"/>
      <c r="Z87" s="594" t="s">
        <v>607</v>
      </c>
      <c r="AA87" s="595"/>
      <c r="AB87" s="595"/>
      <c r="AC87" s="596"/>
      <c r="AD87" s="595"/>
      <c r="AE87" s="595"/>
      <c r="AF87" s="597"/>
      <c r="AG87" s="598"/>
      <c r="AH87" s="468"/>
    </row>
    <row r="88" spans="1:34" ht="94.5">
      <c r="A88" s="585">
        <v>7</v>
      </c>
      <c r="B88" s="568" t="s">
        <v>588</v>
      </c>
      <c r="C88" s="568" t="s">
        <v>583</v>
      </c>
      <c r="D88" s="562" t="s">
        <v>659</v>
      </c>
      <c r="E88" s="484" t="s">
        <v>441</v>
      </c>
      <c r="F88" s="562" t="s">
        <v>645</v>
      </c>
      <c r="G88" s="587">
        <v>35913</v>
      </c>
      <c r="H88" s="588">
        <v>0</v>
      </c>
      <c r="I88" s="588">
        <v>0</v>
      </c>
      <c r="J88" s="588">
        <v>0</v>
      </c>
      <c r="K88" s="588">
        <v>21.07</v>
      </c>
      <c r="L88" s="588" t="s">
        <v>448</v>
      </c>
      <c r="M88" s="589"/>
      <c r="N88" s="588">
        <v>0</v>
      </c>
      <c r="O88" s="588">
        <v>0</v>
      </c>
      <c r="P88" s="590"/>
      <c r="Q88" s="588">
        <v>0</v>
      </c>
      <c r="R88" s="588">
        <v>0</v>
      </c>
      <c r="S88" s="591"/>
      <c r="T88" s="587"/>
      <c r="U88" s="587"/>
      <c r="V88" s="591"/>
      <c r="W88" s="592"/>
      <c r="X88" s="592"/>
      <c r="Y88" s="593"/>
      <c r="Z88" s="594" t="s">
        <v>607</v>
      </c>
      <c r="AA88" s="595"/>
      <c r="AB88" s="595"/>
      <c r="AC88" s="596"/>
      <c r="AD88" s="595"/>
      <c r="AE88" s="595"/>
      <c r="AF88" s="597"/>
      <c r="AG88" s="598"/>
      <c r="AH88" s="468"/>
    </row>
    <row r="89" spans="1:34" ht="94.5">
      <c r="A89" s="585">
        <v>8</v>
      </c>
      <c r="B89" s="568" t="s">
        <v>588</v>
      </c>
      <c r="C89" s="562" t="s">
        <v>660</v>
      </c>
      <c r="D89" s="562" t="s">
        <v>661</v>
      </c>
      <c r="E89" s="484" t="s">
        <v>441</v>
      </c>
      <c r="F89" s="562" t="s">
        <v>645</v>
      </c>
      <c r="G89" s="587">
        <v>37070</v>
      </c>
      <c r="H89" s="588">
        <v>0</v>
      </c>
      <c r="I89" s="588">
        <v>0</v>
      </c>
      <c r="J89" s="588">
        <v>0</v>
      </c>
      <c r="K89" s="588">
        <v>17.07</v>
      </c>
      <c r="L89" s="588" t="s">
        <v>481</v>
      </c>
      <c r="M89" s="589"/>
      <c r="N89" s="588">
        <v>0</v>
      </c>
      <c r="O89" s="588">
        <v>0</v>
      </c>
      <c r="P89" s="590"/>
      <c r="Q89" s="588">
        <v>0</v>
      </c>
      <c r="R89" s="588">
        <v>0</v>
      </c>
      <c r="S89" s="591"/>
      <c r="T89" s="587"/>
      <c r="U89" s="587"/>
      <c r="V89" s="591"/>
      <c r="W89" s="592"/>
      <c r="X89" s="592"/>
      <c r="Y89" s="593"/>
      <c r="Z89" s="594" t="s">
        <v>607</v>
      </c>
      <c r="AA89" s="595"/>
      <c r="AB89" s="595"/>
      <c r="AC89" s="596"/>
      <c r="AD89" s="595"/>
      <c r="AE89" s="595"/>
      <c r="AF89" s="597"/>
      <c r="AG89" s="598"/>
      <c r="AH89" s="468"/>
    </row>
    <row r="90" spans="1:34" ht="126">
      <c r="A90" s="599">
        <v>9</v>
      </c>
      <c r="B90" s="562" t="s">
        <v>591</v>
      </c>
      <c r="C90" s="484" t="s">
        <v>662</v>
      </c>
      <c r="D90" s="562" t="s">
        <v>663</v>
      </c>
      <c r="E90" s="484" t="s">
        <v>658</v>
      </c>
      <c r="F90" s="562" t="s">
        <v>645</v>
      </c>
      <c r="G90" s="600">
        <v>41784</v>
      </c>
      <c r="H90" s="588">
        <v>0</v>
      </c>
      <c r="I90" s="588">
        <v>0</v>
      </c>
      <c r="J90" s="588">
        <v>0</v>
      </c>
      <c r="K90" s="594" t="s">
        <v>664</v>
      </c>
      <c r="L90" s="594" t="s">
        <v>481</v>
      </c>
      <c r="M90" s="601"/>
      <c r="N90" s="588">
        <v>0</v>
      </c>
      <c r="O90" s="588">
        <v>0</v>
      </c>
      <c r="P90" s="602"/>
      <c r="Q90" s="588">
        <v>0</v>
      </c>
      <c r="R90" s="588">
        <v>0</v>
      </c>
      <c r="S90" s="603"/>
      <c r="T90" s="600"/>
      <c r="U90" s="600"/>
      <c r="V90" s="603"/>
      <c r="W90" s="604"/>
      <c r="X90" s="604"/>
      <c r="Y90" s="605"/>
      <c r="Z90" s="594" t="s">
        <v>607</v>
      </c>
      <c r="AA90" s="595"/>
      <c r="AB90" s="595"/>
      <c r="AC90" s="596"/>
      <c r="AD90" s="595"/>
      <c r="AE90" s="595"/>
      <c r="AF90" s="606"/>
      <c r="AG90" s="607"/>
      <c r="AH90" s="468"/>
    </row>
    <row r="91" spans="1:34" ht="94.5">
      <c r="A91" s="608">
        <v>10</v>
      </c>
      <c r="B91" s="488" t="s">
        <v>588</v>
      </c>
      <c r="C91" s="490" t="s">
        <v>574</v>
      </c>
      <c r="D91" s="484" t="s">
        <v>665</v>
      </c>
      <c r="E91" s="484" t="s">
        <v>441</v>
      </c>
      <c r="F91" s="484" t="s">
        <v>645</v>
      </c>
      <c r="G91" s="600">
        <v>8050</v>
      </c>
      <c r="H91" s="609">
        <v>0</v>
      </c>
      <c r="I91" s="609">
        <v>0</v>
      </c>
      <c r="J91" s="609">
        <v>0</v>
      </c>
      <c r="K91" s="610" t="s">
        <v>666</v>
      </c>
      <c r="L91" s="610" t="s">
        <v>667</v>
      </c>
      <c r="M91" s="601"/>
      <c r="N91" s="609">
        <v>0</v>
      </c>
      <c r="O91" s="609">
        <v>0</v>
      </c>
      <c r="P91" s="602"/>
      <c r="Q91" s="609">
        <v>0</v>
      </c>
      <c r="R91" s="609">
        <v>0</v>
      </c>
      <c r="S91" s="603"/>
      <c r="T91" s="600"/>
      <c r="U91" s="600"/>
      <c r="V91" s="603"/>
      <c r="W91" s="604"/>
      <c r="X91" s="604"/>
      <c r="Y91" s="605"/>
      <c r="Z91" s="610" t="s">
        <v>607</v>
      </c>
      <c r="AA91" s="611"/>
      <c r="AB91" s="611"/>
      <c r="AC91" s="612"/>
      <c r="AD91" s="611"/>
      <c r="AE91" s="611"/>
      <c r="AF91" s="613"/>
      <c r="AG91" s="614"/>
      <c r="AH91" s="468"/>
    </row>
    <row r="92" spans="1:34" ht="94.5">
      <c r="A92" s="608">
        <v>11</v>
      </c>
      <c r="B92" s="484" t="s">
        <v>431</v>
      </c>
      <c r="C92" s="484" t="s">
        <v>668</v>
      </c>
      <c r="D92" s="484" t="s">
        <v>669</v>
      </c>
      <c r="E92" s="484" t="s">
        <v>441</v>
      </c>
      <c r="F92" s="484" t="s">
        <v>645</v>
      </c>
      <c r="G92" s="600">
        <v>28450</v>
      </c>
      <c r="H92" s="609">
        <v>0</v>
      </c>
      <c r="I92" s="609">
        <v>0</v>
      </c>
      <c r="J92" s="609">
        <v>0</v>
      </c>
      <c r="K92" s="610" t="s">
        <v>666</v>
      </c>
      <c r="L92" s="610" t="s">
        <v>667</v>
      </c>
      <c r="M92" s="601"/>
      <c r="N92" s="609">
        <v>0</v>
      </c>
      <c r="O92" s="609">
        <v>0</v>
      </c>
      <c r="P92" s="602"/>
      <c r="Q92" s="609">
        <v>0</v>
      </c>
      <c r="R92" s="609">
        <v>0</v>
      </c>
      <c r="S92" s="603"/>
      <c r="T92" s="600"/>
      <c r="U92" s="600"/>
      <c r="V92" s="603"/>
      <c r="W92" s="604"/>
      <c r="X92" s="604"/>
      <c r="Y92" s="605"/>
      <c r="Z92" s="610" t="s">
        <v>607</v>
      </c>
      <c r="AA92" s="611"/>
      <c r="AB92" s="611"/>
      <c r="AC92" s="612"/>
      <c r="AD92" s="611"/>
      <c r="AE92" s="611"/>
      <c r="AF92" s="613"/>
      <c r="AG92" s="614"/>
      <c r="AH92" s="468"/>
    </row>
    <row r="93" spans="1:34" ht="126">
      <c r="A93" s="608">
        <v>12</v>
      </c>
      <c r="B93" s="484" t="s">
        <v>463</v>
      </c>
      <c r="C93" s="484" t="s">
        <v>443</v>
      </c>
      <c r="D93" s="484" t="s">
        <v>670</v>
      </c>
      <c r="E93" s="484" t="s">
        <v>671</v>
      </c>
      <c r="F93" s="484" t="s">
        <v>645</v>
      </c>
      <c r="G93" s="600">
        <v>12400</v>
      </c>
      <c r="H93" s="609">
        <v>0</v>
      </c>
      <c r="I93" s="609">
        <v>0</v>
      </c>
      <c r="J93" s="609">
        <v>0</v>
      </c>
      <c r="K93" s="610" t="s">
        <v>666</v>
      </c>
      <c r="L93" s="610" t="s">
        <v>481</v>
      </c>
      <c r="M93" s="601"/>
      <c r="N93" s="609">
        <v>0</v>
      </c>
      <c r="O93" s="609">
        <v>0</v>
      </c>
      <c r="P93" s="602"/>
      <c r="Q93" s="609">
        <v>0</v>
      </c>
      <c r="R93" s="609">
        <v>0</v>
      </c>
      <c r="S93" s="603"/>
      <c r="T93" s="600"/>
      <c r="U93" s="600"/>
      <c r="V93" s="603"/>
      <c r="W93" s="604"/>
      <c r="X93" s="604"/>
      <c r="Y93" s="605"/>
      <c r="Z93" s="610" t="s">
        <v>607</v>
      </c>
      <c r="AA93" s="611"/>
      <c r="AB93" s="611"/>
      <c r="AC93" s="612"/>
      <c r="AD93" s="611"/>
      <c r="AE93" s="611"/>
      <c r="AF93" s="613"/>
      <c r="AG93" s="614"/>
      <c r="AH93" s="468"/>
    </row>
    <row r="94" spans="1:34" ht="94.5">
      <c r="A94" s="608">
        <v>13</v>
      </c>
      <c r="B94" s="484" t="s">
        <v>438</v>
      </c>
      <c r="C94" s="484" t="s">
        <v>660</v>
      </c>
      <c r="D94" s="484" t="s">
        <v>672</v>
      </c>
      <c r="E94" s="484" t="s">
        <v>441</v>
      </c>
      <c r="F94" s="484" t="s">
        <v>645</v>
      </c>
      <c r="G94" s="600">
        <v>2500</v>
      </c>
      <c r="H94" s="609">
        <v>0</v>
      </c>
      <c r="I94" s="609">
        <v>0</v>
      </c>
      <c r="J94" s="609">
        <v>0</v>
      </c>
      <c r="K94" s="610" t="s">
        <v>666</v>
      </c>
      <c r="L94" s="610" t="s">
        <v>481</v>
      </c>
      <c r="M94" s="601"/>
      <c r="N94" s="609">
        <v>0</v>
      </c>
      <c r="O94" s="609">
        <v>0</v>
      </c>
      <c r="P94" s="602"/>
      <c r="Q94" s="609">
        <v>0</v>
      </c>
      <c r="R94" s="609">
        <v>0</v>
      </c>
      <c r="S94" s="603"/>
      <c r="T94" s="600"/>
      <c r="U94" s="600"/>
      <c r="V94" s="603"/>
      <c r="W94" s="604"/>
      <c r="X94" s="604"/>
      <c r="Y94" s="605"/>
      <c r="Z94" s="610" t="s">
        <v>607</v>
      </c>
      <c r="AA94" s="611"/>
      <c r="AB94" s="611"/>
      <c r="AC94" s="612"/>
      <c r="AD94" s="611"/>
      <c r="AE94" s="611"/>
      <c r="AF94" s="613"/>
      <c r="AG94" s="614"/>
      <c r="AH94" s="468"/>
    </row>
    <row r="95" spans="1:34" ht="126">
      <c r="A95" s="608">
        <v>14</v>
      </c>
      <c r="B95" s="484" t="s">
        <v>591</v>
      </c>
      <c r="C95" s="484" t="s">
        <v>653</v>
      </c>
      <c r="D95" s="484" t="s">
        <v>673</v>
      </c>
      <c r="E95" s="484" t="s">
        <v>658</v>
      </c>
      <c r="F95" s="484" t="s">
        <v>645</v>
      </c>
      <c r="G95" s="600">
        <v>13160</v>
      </c>
      <c r="H95" s="609">
        <v>0</v>
      </c>
      <c r="I95" s="609">
        <v>0</v>
      </c>
      <c r="J95" s="609">
        <v>0</v>
      </c>
      <c r="K95" s="610" t="s">
        <v>666</v>
      </c>
      <c r="L95" s="610" t="s">
        <v>481</v>
      </c>
      <c r="M95" s="601"/>
      <c r="N95" s="609">
        <v>0</v>
      </c>
      <c r="O95" s="609">
        <v>0</v>
      </c>
      <c r="P95" s="602"/>
      <c r="Q95" s="609">
        <v>0</v>
      </c>
      <c r="R95" s="609">
        <v>0</v>
      </c>
      <c r="S95" s="603"/>
      <c r="T95" s="600"/>
      <c r="U95" s="600"/>
      <c r="V95" s="603"/>
      <c r="W95" s="604"/>
      <c r="X95" s="604"/>
      <c r="Y95" s="605"/>
      <c r="Z95" s="610" t="s">
        <v>607</v>
      </c>
      <c r="AA95" s="611"/>
      <c r="AB95" s="611"/>
      <c r="AC95" s="612"/>
      <c r="AD95" s="611"/>
      <c r="AE95" s="611"/>
      <c r="AF95" s="613"/>
      <c r="AG95" s="614"/>
      <c r="AH95" s="468"/>
    </row>
    <row r="96" spans="1:34" ht="63">
      <c r="A96" s="608">
        <v>15</v>
      </c>
      <c r="B96" s="484" t="s">
        <v>655</v>
      </c>
      <c r="C96" s="488" t="s">
        <v>621</v>
      </c>
      <c r="D96" s="484" t="s">
        <v>674</v>
      </c>
      <c r="E96" s="484" t="s">
        <v>658</v>
      </c>
      <c r="F96" s="484" t="s">
        <v>645</v>
      </c>
      <c r="G96" s="600">
        <v>57199</v>
      </c>
      <c r="H96" s="609">
        <v>0</v>
      </c>
      <c r="I96" s="609">
        <v>0</v>
      </c>
      <c r="J96" s="609">
        <v>0</v>
      </c>
      <c r="K96" s="609">
        <v>17.07</v>
      </c>
      <c r="L96" s="610" t="s">
        <v>481</v>
      </c>
      <c r="M96" s="601"/>
      <c r="N96" s="609">
        <v>0</v>
      </c>
      <c r="O96" s="609">
        <v>0</v>
      </c>
      <c r="P96" s="602"/>
      <c r="Q96" s="609">
        <v>0</v>
      </c>
      <c r="R96" s="609">
        <v>0</v>
      </c>
      <c r="S96" s="603"/>
      <c r="T96" s="600"/>
      <c r="U96" s="600"/>
      <c r="V96" s="603"/>
      <c r="W96" s="604"/>
      <c r="X96" s="604"/>
      <c r="Y96" s="605"/>
      <c r="Z96" s="610" t="s">
        <v>607</v>
      </c>
      <c r="AA96" s="611"/>
      <c r="AB96" s="611"/>
      <c r="AC96" s="612"/>
      <c r="AD96" s="611"/>
      <c r="AE96" s="611"/>
      <c r="AF96" s="613"/>
      <c r="AG96" s="614"/>
      <c r="AH96" s="468"/>
    </row>
    <row r="97" spans="1:34" ht="110.25">
      <c r="A97" s="608">
        <v>16</v>
      </c>
      <c r="B97" s="488" t="s">
        <v>573</v>
      </c>
      <c r="C97" s="484" t="s">
        <v>660</v>
      </c>
      <c r="D97" s="484" t="s">
        <v>675</v>
      </c>
      <c r="E97" s="484" t="s">
        <v>441</v>
      </c>
      <c r="F97" s="484" t="s">
        <v>645</v>
      </c>
      <c r="G97" s="600">
        <v>52276</v>
      </c>
      <c r="H97" s="609">
        <v>0</v>
      </c>
      <c r="I97" s="609">
        <v>0</v>
      </c>
      <c r="J97" s="609">
        <v>0</v>
      </c>
      <c r="K97" s="609">
        <v>17.07</v>
      </c>
      <c r="L97" s="610" t="s">
        <v>481</v>
      </c>
      <c r="M97" s="601"/>
      <c r="N97" s="609">
        <v>0</v>
      </c>
      <c r="O97" s="609">
        <v>0</v>
      </c>
      <c r="P97" s="602"/>
      <c r="Q97" s="609">
        <v>0</v>
      </c>
      <c r="R97" s="609">
        <v>0</v>
      </c>
      <c r="S97" s="603"/>
      <c r="T97" s="600"/>
      <c r="U97" s="600"/>
      <c r="V97" s="603"/>
      <c r="W97" s="604"/>
      <c r="X97" s="604"/>
      <c r="Y97" s="605"/>
      <c r="Z97" s="610" t="s">
        <v>607</v>
      </c>
      <c r="AA97" s="611"/>
      <c r="AB97" s="611"/>
      <c r="AC97" s="612"/>
      <c r="AD97" s="611"/>
      <c r="AE97" s="611"/>
      <c r="AF97" s="613"/>
      <c r="AG97" s="614"/>
      <c r="AH97" s="468"/>
    </row>
    <row r="98" spans="1:34" ht="126">
      <c r="A98" s="608">
        <v>17</v>
      </c>
      <c r="B98" s="484" t="s">
        <v>591</v>
      </c>
      <c r="C98" s="484" t="s">
        <v>676</v>
      </c>
      <c r="D98" s="484" t="s">
        <v>273</v>
      </c>
      <c r="E98" s="484" t="s">
        <v>658</v>
      </c>
      <c r="F98" s="484" t="s">
        <v>645</v>
      </c>
      <c r="G98" s="600">
        <v>16400</v>
      </c>
      <c r="H98" s="609">
        <v>0</v>
      </c>
      <c r="I98" s="609">
        <v>0</v>
      </c>
      <c r="J98" s="609">
        <v>0</v>
      </c>
      <c r="K98" s="609">
        <v>17.07</v>
      </c>
      <c r="L98" s="610" t="s">
        <v>481</v>
      </c>
      <c r="M98" s="601"/>
      <c r="N98" s="609">
        <v>0</v>
      </c>
      <c r="O98" s="609">
        <v>0</v>
      </c>
      <c r="P98" s="602"/>
      <c r="Q98" s="609">
        <v>0</v>
      </c>
      <c r="R98" s="609">
        <v>0</v>
      </c>
      <c r="S98" s="603"/>
      <c r="T98" s="600"/>
      <c r="U98" s="600"/>
      <c r="V98" s="603"/>
      <c r="W98" s="604"/>
      <c r="X98" s="604"/>
      <c r="Y98" s="605"/>
      <c r="Z98" s="610" t="s">
        <v>607</v>
      </c>
      <c r="AA98" s="611"/>
      <c r="AB98" s="611"/>
      <c r="AC98" s="612"/>
      <c r="AD98" s="611"/>
      <c r="AE98" s="611"/>
      <c r="AF98" s="613"/>
      <c r="AG98" s="614"/>
      <c r="AH98" s="468"/>
    </row>
    <row r="99" spans="1:34" ht="110.25">
      <c r="A99" s="608">
        <v>18</v>
      </c>
      <c r="B99" s="484" t="s">
        <v>677</v>
      </c>
      <c r="C99" s="484" t="s">
        <v>660</v>
      </c>
      <c r="D99" s="484" t="s">
        <v>678</v>
      </c>
      <c r="E99" s="484" t="s">
        <v>658</v>
      </c>
      <c r="F99" s="484" t="s">
        <v>645</v>
      </c>
      <c r="G99" s="600">
        <v>1200</v>
      </c>
      <c r="H99" s="609">
        <v>0</v>
      </c>
      <c r="I99" s="609">
        <v>0</v>
      </c>
      <c r="J99" s="609">
        <v>0</v>
      </c>
      <c r="K99" s="610" t="s">
        <v>666</v>
      </c>
      <c r="L99" s="610" t="s">
        <v>481</v>
      </c>
      <c r="M99" s="601"/>
      <c r="N99" s="609">
        <v>0</v>
      </c>
      <c r="O99" s="609">
        <v>0</v>
      </c>
      <c r="P99" s="602"/>
      <c r="Q99" s="609">
        <v>0</v>
      </c>
      <c r="R99" s="609">
        <v>0</v>
      </c>
      <c r="S99" s="603"/>
      <c r="T99" s="600"/>
      <c r="U99" s="600"/>
      <c r="V99" s="603"/>
      <c r="W99" s="604"/>
      <c r="X99" s="604"/>
      <c r="Y99" s="605"/>
      <c r="Z99" s="610" t="s">
        <v>607</v>
      </c>
      <c r="AA99" s="611"/>
      <c r="AB99" s="611"/>
      <c r="AC99" s="612"/>
      <c r="AD99" s="611"/>
      <c r="AE99" s="611"/>
      <c r="AF99" s="613"/>
      <c r="AG99" s="614"/>
      <c r="AH99" s="468"/>
    </row>
    <row r="100" spans="1:34" ht="126">
      <c r="A100" s="608">
        <v>19</v>
      </c>
      <c r="B100" s="484" t="s">
        <v>591</v>
      </c>
      <c r="C100" s="615"/>
      <c r="D100" s="484" t="s">
        <v>679</v>
      </c>
      <c r="E100" s="484" t="s">
        <v>658</v>
      </c>
      <c r="F100" s="484" t="s">
        <v>645</v>
      </c>
      <c r="G100" s="600">
        <v>2500</v>
      </c>
      <c r="H100" s="609">
        <v>0</v>
      </c>
      <c r="I100" s="609">
        <v>0</v>
      </c>
      <c r="J100" s="609">
        <v>0</v>
      </c>
      <c r="K100" s="610" t="s">
        <v>666</v>
      </c>
      <c r="L100" s="610" t="s">
        <v>481</v>
      </c>
      <c r="M100" s="601"/>
      <c r="N100" s="609">
        <v>0</v>
      </c>
      <c r="O100" s="609">
        <v>0</v>
      </c>
      <c r="P100" s="602"/>
      <c r="Q100" s="609">
        <v>0</v>
      </c>
      <c r="R100" s="609">
        <v>0</v>
      </c>
      <c r="S100" s="603"/>
      <c r="T100" s="600"/>
      <c r="U100" s="600"/>
      <c r="V100" s="603"/>
      <c r="W100" s="604"/>
      <c r="X100" s="604"/>
      <c r="Y100" s="605"/>
      <c r="Z100" s="610" t="s">
        <v>607</v>
      </c>
      <c r="AA100" s="611"/>
      <c r="AB100" s="611"/>
      <c r="AC100" s="612"/>
      <c r="AD100" s="611"/>
      <c r="AE100" s="611"/>
      <c r="AF100" s="613"/>
      <c r="AG100" s="614"/>
      <c r="AH100" s="468"/>
    </row>
    <row r="101" spans="1:34" ht="51.75" customHeight="1">
      <c r="A101" s="510">
        <v>20</v>
      </c>
      <c r="B101" s="616" t="s">
        <v>49</v>
      </c>
      <c r="C101" s="615"/>
      <c r="D101" s="615"/>
      <c r="E101" s="615"/>
      <c r="F101" s="617"/>
      <c r="G101" s="618" t="s">
        <v>680</v>
      </c>
      <c r="H101" s="619"/>
      <c r="I101" s="619"/>
      <c r="J101" s="619"/>
      <c r="K101" s="619"/>
      <c r="L101" s="619"/>
      <c r="M101" s="620"/>
      <c r="N101" s="533"/>
      <c r="O101" s="533"/>
      <c r="P101" s="621"/>
      <c r="Q101" s="533"/>
      <c r="R101" s="533"/>
      <c r="S101" s="622"/>
      <c r="T101" s="623"/>
      <c r="U101" s="623"/>
      <c r="V101" s="622"/>
      <c r="W101" s="624"/>
      <c r="X101" s="624"/>
      <c r="Y101" s="625"/>
      <c r="Z101" s="610"/>
      <c r="AA101" s="611"/>
      <c r="AB101" s="611"/>
      <c r="AC101" s="612"/>
      <c r="AD101" s="611"/>
      <c r="AE101" s="611"/>
      <c r="AF101" s="613"/>
      <c r="AG101" s="614"/>
      <c r="AH101" s="468"/>
    </row>
    <row r="102" spans="1:34" ht="51.75" customHeight="1">
      <c r="A102" s="1270" t="s">
        <v>284</v>
      </c>
      <c r="B102" s="1271"/>
      <c r="C102" s="1271"/>
      <c r="D102" s="1271"/>
      <c r="E102" s="1271"/>
      <c r="F102" s="1271"/>
      <c r="G102" s="1271"/>
      <c r="H102" s="1271"/>
      <c r="I102" s="1271"/>
      <c r="J102" s="1271"/>
      <c r="K102" s="1271"/>
      <c r="L102" s="1271"/>
      <c r="M102" s="1271"/>
      <c r="N102" s="1271"/>
      <c r="O102" s="1271"/>
      <c r="P102" s="1271"/>
      <c r="Q102" s="1271"/>
      <c r="R102" s="1271"/>
      <c r="S102" s="1271"/>
      <c r="T102" s="1271"/>
      <c r="U102" s="1271"/>
      <c r="V102" s="1271"/>
      <c r="W102" s="1271"/>
      <c r="X102" s="1271"/>
      <c r="Y102" s="1271"/>
      <c r="Z102" s="1271"/>
      <c r="AA102" s="1271"/>
      <c r="AB102" s="1271"/>
      <c r="AC102" s="1271"/>
      <c r="AD102" s="1271"/>
      <c r="AE102" s="1271"/>
      <c r="AF102" s="1271"/>
      <c r="AG102" s="1271"/>
      <c r="AH102" s="468"/>
    </row>
    <row r="103" spans="1:34" ht="160.5" customHeight="1">
      <c r="A103" s="626">
        <v>1</v>
      </c>
      <c r="B103" s="484" t="s">
        <v>438</v>
      </c>
      <c r="C103" s="484" t="s">
        <v>439</v>
      </c>
      <c r="D103" s="484" t="s">
        <v>681</v>
      </c>
      <c r="E103" s="484" t="s">
        <v>441</v>
      </c>
      <c r="F103" s="484" t="s">
        <v>502</v>
      </c>
      <c r="G103" s="512" t="s">
        <v>682</v>
      </c>
      <c r="H103" s="486" t="s">
        <v>683</v>
      </c>
      <c r="I103" s="486">
        <v>0</v>
      </c>
      <c r="J103" s="486">
        <v>0</v>
      </c>
      <c r="K103" s="486">
        <v>0</v>
      </c>
      <c r="L103" s="486">
        <v>0</v>
      </c>
      <c r="M103" s="513"/>
      <c r="N103" s="486">
        <v>0</v>
      </c>
      <c r="O103" s="486">
        <v>0</v>
      </c>
      <c r="P103" s="514"/>
      <c r="Q103" s="486"/>
      <c r="R103" s="486"/>
      <c r="S103" s="515"/>
      <c r="T103" s="512" t="s">
        <v>37</v>
      </c>
      <c r="U103" s="512" t="s">
        <v>44</v>
      </c>
      <c r="V103" s="515" t="s">
        <v>684</v>
      </c>
      <c r="W103" s="516"/>
      <c r="X103" s="516"/>
      <c r="Y103" s="517"/>
      <c r="Z103" s="488" t="s">
        <v>511</v>
      </c>
      <c r="AA103" s="478"/>
      <c r="AB103" s="478"/>
      <c r="AC103" s="479"/>
      <c r="AD103" s="478"/>
      <c r="AE103" s="478"/>
      <c r="AF103" s="480"/>
      <c r="AG103" s="489"/>
      <c r="AH103" s="468"/>
    </row>
    <row r="104" spans="1:34" ht="132" customHeight="1">
      <c r="A104" s="626">
        <v>2</v>
      </c>
      <c r="B104" s="484" t="s">
        <v>438</v>
      </c>
      <c r="C104" s="470" t="s">
        <v>443</v>
      </c>
      <c r="D104" s="470" t="s">
        <v>444</v>
      </c>
      <c r="E104" s="470" t="s">
        <v>445</v>
      </c>
      <c r="F104" s="470" t="s">
        <v>446</v>
      </c>
      <c r="G104" s="512" t="s">
        <v>521</v>
      </c>
      <c r="H104" s="486" t="s">
        <v>522</v>
      </c>
      <c r="I104" s="486">
        <v>0</v>
      </c>
      <c r="J104" s="486">
        <v>0</v>
      </c>
      <c r="K104" s="486">
        <v>0</v>
      </c>
      <c r="L104" s="486">
        <v>0</v>
      </c>
      <c r="M104" s="513"/>
      <c r="N104" s="486">
        <v>0</v>
      </c>
      <c r="O104" s="486">
        <v>0</v>
      </c>
      <c r="P104" s="514"/>
      <c r="Q104" s="486"/>
      <c r="R104" s="486"/>
      <c r="S104" s="515"/>
      <c r="T104" s="512" t="s">
        <v>37</v>
      </c>
      <c r="U104" s="512" t="s">
        <v>44</v>
      </c>
      <c r="V104" s="515" t="s">
        <v>523</v>
      </c>
      <c r="W104" s="516"/>
      <c r="X104" s="516"/>
      <c r="Y104" s="517"/>
      <c r="Z104" s="488" t="s">
        <v>511</v>
      </c>
      <c r="AA104" s="478"/>
      <c r="AB104" s="478"/>
      <c r="AC104" s="479"/>
      <c r="AD104" s="478"/>
      <c r="AE104" s="478"/>
      <c r="AF104" s="480"/>
      <c r="AG104" s="481"/>
      <c r="AH104" s="468"/>
    </row>
    <row r="105" spans="1:34" ht="116.25" customHeight="1">
      <c r="A105" s="468">
        <v>3</v>
      </c>
      <c r="B105" s="484" t="s">
        <v>438</v>
      </c>
      <c r="C105" s="484" t="s">
        <v>439</v>
      </c>
      <c r="D105" s="470" t="s">
        <v>685</v>
      </c>
      <c r="E105" s="484" t="s">
        <v>441</v>
      </c>
      <c r="F105" s="484" t="s">
        <v>502</v>
      </c>
      <c r="G105" s="512" t="s">
        <v>686</v>
      </c>
      <c r="H105" s="486" t="s">
        <v>687</v>
      </c>
      <c r="I105" s="486">
        <v>0</v>
      </c>
      <c r="J105" s="486">
        <v>0</v>
      </c>
      <c r="K105" s="486">
        <v>0</v>
      </c>
      <c r="L105" s="486">
        <v>0</v>
      </c>
      <c r="M105" s="513"/>
      <c r="N105" s="486">
        <v>0</v>
      </c>
      <c r="O105" s="486">
        <v>0</v>
      </c>
      <c r="P105" s="514"/>
      <c r="Q105" s="486"/>
      <c r="R105" s="486"/>
      <c r="S105" s="515"/>
      <c r="T105" s="512" t="s">
        <v>37</v>
      </c>
      <c r="U105" s="512" t="s">
        <v>44</v>
      </c>
      <c r="V105" s="515" t="s">
        <v>688</v>
      </c>
      <c r="W105" s="516"/>
      <c r="X105" s="516"/>
      <c r="Y105" s="517"/>
      <c r="Z105" s="488" t="s">
        <v>511</v>
      </c>
      <c r="AA105" s="478"/>
      <c r="AB105" s="478"/>
      <c r="AC105" s="479"/>
      <c r="AD105" s="478"/>
      <c r="AE105" s="478"/>
      <c r="AF105" s="480"/>
      <c r="AH105" s="468"/>
    </row>
    <row r="106" spans="1:34" ht="220.5">
      <c r="A106" s="468">
        <v>4</v>
      </c>
      <c r="B106" s="484" t="s">
        <v>438</v>
      </c>
      <c r="C106" s="484" t="s">
        <v>439</v>
      </c>
      <c r="D106" s="484" t="s">
        <v>689</v>
      </c>
      <c r="E106" s="484" t="s">
        <v>441</v>
      </c>
      <c r="F106" s="484" t="s">
        <v>502</v>
      </c>
      <c r="G106" s="512" t="s">
        <v>523</v>
      </c>
      <c r="H106" s="486" t="s">
        <v>690</v>
      </c>
      <c r="I106" s="486">
        <v>0</v>
      </c>
      <c r="J106" s="486">
        <v>0</v>
      </c>
      <c r="K106" s="486">
        <v>0</v>
      </c>
      <c r="L106" s="486">
        <v>0</v>
      </c>
      <c r="M106" s="513"/>
      <c r="N106" s="486">
        <v>0</v>
      </c>
      <c r="O106" s="486">
        <v>0</v>
      </c>
      <c r="P106" s="514"/>
      <c r="Q106" s="486"/>
      <c r="R106" s="486"/>
      <c r="S106" s="515"/>
      <c r="T106" s="512" t="s">
        <v>37</v>
      </c>
      <c r="U106" s="512" t="s">
        <v>44</v>
      </c>
      <c r="V106" s="515" t="s">
        <v>691</v>
      </c>
      <c r="W106" s="516"/>
      <c r="X106" s="516"/>
      <c r="Y106" s="517"/>
      <c r="Z106" s="488" t="s">
        <v>511</v>
      </c>
      <c r="AA106" s="478"/>
      <c r="AB106" s="478"/>
      <c r="AC106" s="479"/>
      <c r="AD106" s="478"/>
      <c r="AE106" s="478"/>
      <c r="AF106" s="480"/>
      <c r="AH106" s="468"/>
    </row>
  </sheetData>
  <mergeCells count="29">
    <mergeCell ref="A102:AG102"/>
    <mergeCell ref="A5:AG5"/>
    <mergeCell ref="B56:F56"/>
    <mergeCell ref="C57:F57"/>
    <mergeCell ref="B58:AG58"/>
    <mergeCell ref="C79:E79"/>
    <mergeCell ref="A81:AG81"/>
    <mergeCell ref="AH1:AH3"/>
    <mergeCell ref="G2:G3"/>
    <mergeCell ref="H2:H3"/>
    <mergeCell ref="I2:I3"/>
    <mergeCell ref="J2:J3"/>
    <mergeCell ref="K2:M2"/>
    <mergeCell ref="AD2:AF2"/>
    <mergeCell ref="G1:J1"/>
    <mergeCell ref="K1:S1"/>
    <mergeCell ref="Z1:Z3"/>
    <mergeCell ref="AG1:AG3"/>
    <mergeCell ref="N2:P2"/>
    <mergeCell ref="Q2:S2"/>
    <mergeCell ref="T2:V2"/>
    <mergeCell ref="W2:Y2"/>
    <mergeCell ref="AA2:AC2"/>
    <mergeCell ref="F1:F3"/>
    <mergeCell ref="A1:A3"/>
    <mergeCell ref="B1:B3"/>
    <mergeCell ref="C1:C3"/>
    <mergeCell ref="D1:D3"/>
    <mergeCell ref="E1:E3"/>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topLeftCell="A35" workbookViewId="0">
      <selection activeCell="D40" sqref="D40"/>
    </sheetView>
  </sheetViews>
  <sheetFormatPr defaultColWidth="8.85546875" defaultRowHeight="15"/>
  <cols>
    <col min="1" max="1" width="2.85546875" customWidth="1"/>
    <col min="2" max="2" width="20.140625" customWidth="1"/>
    <col min="3" max="3" width="33" customWidth="1"/>
    <col min="4" max="4" width="22.28515625" customWidth="1"/>
    <col min="5" max="5" width="28" customWidth="1"/>
    <col min="6" max="6" width="30.7109375" customWidth="1"/>
    <col min="7" max="7" width="19.42578125" customWidth="1"/>
    <col min="8" max="8" width="18" customWidth="1"/>
    <col min="9" max="9" width="16.42578125" customWidth="1"/>
    <col min="10" max="10" width="14.85546875" customWidth="1"/>
    <col min="11" max="11" width="13.42578125" customWidth="1"/>
    <col min="12" max="12" width="14.140625" customWidth="1"/>
    <col min="13" max="13" width="14.5703125" style="384" customWidth="1"/>
    <col min="14" max="14" width="12.85546875" customWidth="1"/>
    <col min="15" max="15" width="14.5703125" customWidth="1"/>
    <col min="16" max="16" width="15.85546875" style="385" customWidth="1"/>
    <col min="17" max="17" width="12.7109375" customWidth="1"/>
    <col min="18" max="18" width="13.85546875" customWidth="1"/>
    <col min="19" max="19" width="14" style="386" customWidth="1"/>
    <col min="20" max="20" width="16.85546875" customWidth="1"/>
    <col min="21" max="21" width="17.85546875" customWidth="1"/>
    <col min="22" max="22" width="36.7109375" customWidth="1"/>
    <col min="257" max="257" width="2.85546875" customWidth="1"/>
    <col min="258" max="258" width="24.85546875" customWidth="1"/>
    <col min="259" max="259" width="22.28515625" customWidth="1"/>
    <col min="260" max="260" width="23.140625" customWidth="1"/>
    <col min="261" max="261" width="28" customWidth="1"/>
    <col min="262" max="262" width="21.42578125" customWidth="1"/>
    <col min="263" max="263" width="19.42578125" customWidth="1"/>
    <col min="264" max="264" width="18" customWidth="1"/>
    <col min="265" max="265" width="16.42578125" customWidth="1"/>
    <col min="266" max="266" width="14.85546875" customWidth="1"/>
    <col min="267" max="267" width="13.42578125" customWidth="1"/>
    <col min="268" max="268" width="14.140625" customWidth="1"/>
    <col min="269" max="269" width="14.5703125" customWidth="1"/>
    <col min="270" max="270" width="12.85546875" customWidth="1"/>
    <col min="271" max="271" width="14.5703125" customWidth="1"/>
    <col min="272" max="272" width="15.85546875" customWidth="1"/>
    <col min="273" max="273" width="12.7109375" customWidth="1"/>
    <col min="274" max="274" width="13.85546875" customWidth="1"/>
    <col min="275" max="275" width="14" customWidth="1"/>
    <col min="276" max="276" width="16.85546875" customWidth="1"/>
    <col min="277" max="277" width="17.85546875" customWidth="1"/>
    <col min="278" max="278" width="36.7109375" customWidth="1"/>
    <col min="513" max="513" width="2.85546875" customWidth="1"/>
    <col min="514" max="514" width="24.85546875" customWidth="1"/>
    <col min="515" max="515" width="22.28515625" customWidth="1"/>
    <col min="516" max="516" width="23.140625" customWidth="1"/>
    <col min="517" max="517" width="28" customWidth="1"/>
    <col min="518" max="518" width="21.42578125" customWidth="1"/>
    <col min="519" max="519" width="19.42578125" customWidth="1"/>
    <col min="520" max="520" width="18" customWidth="1"/>
    <col min="521" max="521" width="16.42578125" customWidth="1"/>
    <col min="522" max="522" width="14.85546875" customWidth="1"/>
    <col min="523" max="523" width="13.42578125" customWidth="1"/>
    <col min="524" max="524" width="14.140625" customWidth="1"/>
    <col min="525" max="525" width="14.5703125" customWidth="1"/>
    <col min="526" max="526" width="12.85546875" customWidth="1"/>
    <col min="527" max="527" width="14.5703125" customWidth="1"/>
    <col min="528" max="528" width="15.85546875" customWidth="1"/>
    <col min="529" max="529" width="12.7109375" customWidth="1"/>
    <col min="530" max="530" width="13.85546875" customWidth="1"/>
    <col min="531" max="531" width="14" customWidth="1"/>
    <col min="532" max="532" width="16.85546875" customWidth="1"/>
    <col min="533" max="533" width="17.85546875" customWidth="1"/>
    <col min="534" max="534" width="36.7109375" customWidth="1"/>
    <col min="769" max="769" width="2.85546875" customWidth="1"/>
    <col min="770" max="770" width="24.85546875" customWidth="1"/>
    <col min="771" max="771" width="22.28515625" customWidth="1"/>
    <col min="772" max="772" width="23.140625" customWidth="1"/>
    <col min="773" max="773" width="28" customWidth="1"/>
    <col min="774" max="774" width="21.42578125" customWidth="1"/>
    <col min="775" max="775" width="19.42578125" customWidth="1"/>
    <col min="776" max="776" width="18" customWidth="1"/>
    <col min="777" max="777" width="16.42578125" customWidth="1"/>
    <col min="778" max="778" width="14.85546875" customWidth="1"/>
    <col min="779" max="779" width="13.42578125" customWidth="1"/>
    <col min="780" max="780" width="14.140625" customWidth="1"/>
    <col min="781" max="781" width="14.5703125" customWidth="1"/>
    <col min="782" max="782" width="12.85546875" customWidth="1"/>
    <col min="783" max="783" width="14.5703125" customWidth="1"/>
    <col min="784" max="784" width="15.85546875" customWidth="1"/>
    <col min="785" max="785" width="12.7109375" customWidth="1"/>
    <col min="786" max="786" width="13.85546875" customWidth="1"/>
    <col min="787" max="787" width="14" customWidth="1"/>
    <col min="788" max="788" width="16.85546875" customWidth="1"/>
    <col min="789" max="789" width="17.85546875" customWidth="1"/>
    <col min="790" max="790" width="36.7109375" customWidth="1"/>
    <col min="1025" max="1025" width="2.85546875" customWidth="1"/>
    <col min="1026" max="1026" width="24.85546875" customWidth="1"/>
    <col min="1027" max="1027" width="22.28515625" customWidth="1"/>
    <col min="1028" max="1028" width="23.140625" customWidth="1"/>
    <col min="1029" max="1029" width="28" customWidth="1"/>
    <col min="1030" max="1030" width="21.42578125" customWidth="1"/>
    <col min="1031" max="1031" width="19.42578125" customWidth="1"/>
    <col min="1032" max="1032" width="18" customWidth="1"/>
    <col min="1033" max="1033" width="16.42578125" customWidth="1"/>
    <col min="1034" max="1034" width="14.85546875" customWidth="1"/>
    <col min="1035" max="1035" width="13.42578125" customWidth="1"/>
    <col min="1036" max="1036" width="14.140625" customWidth="1"/>
    <col min="1037" max="1037" width="14.5703125" customWidth="1"/>
    <col min="1038" max="1038" width="12.85546875" customWidth="1"/>
    <col min="1039" max="1039" width="14.5703125" customWidth="1"/>
    <col min="1040" max="1040" width="15.85546875" customWidth="1"/>
    <col min="1041" max="1041" width="12.7109375" customWidth="1"/>
    <col min="1042" max="1042" width="13.85546875" customWidth="1"/>
    <col min="1043" max="1043" width="14" customWidth="1"/>
    <col min="1044" max="1044" width="16.85546875" customWidth="1"/>
    <col min="1045" max="1045" width="17.85546875" customWidth="1"/>
    <col min="1046" max="1046" width="36.7109375" customWidth="1"/>
    <col min="1281" max="1281" width="2.85546875" customWidth="1"/>
    <col min="1282" max="1282" width="24.85546875" customWidth="1"/>
    <col min="1283" max="1283" width="22.28515625" customWidth="1"/>
    <col min="1284" max="1284" width="23.140625" customWidth="1"/>
    <col min="1285" max="1285" width="28" customWidth="1"/>
    <col min="1286" max="1286" width="21.42578125" customWidth="1"/>
    <col min="1287" max="1287" width="19.42578125" customWidth="1"/>
    <col min="1288" max="1288" width="18" customWidth="1"/>
    <col min="1289" max="1289" width="16.42578125" customWidth="1"/>
    <col min="1290" max="1290" width="14.85546875" customWidth="1"/>
    <col min="1291" max="1291" width="13.42578125" customWidth="1"/>
    <col min="1292" max="1292" width="14.140625" customWidth="1"/>
    <col min="1293" max="1293" width="14.5703125" customWidth="1"/>
    <col min="1294" max="1294" width="12.85546875" customWidth="1"/>
    <col min="1295" max="1295" width="14.5703125" customWidth="1"/>
    <col min="1296" max="1296" width="15.85546875" customWidth="1"/>
    <col min="1297" max="1297" width="12.7109375" customWidth="1"/>
    <col min="1298" max="1298" width="13.85546875" customWidth="1"/>
    <col min="1299" max="1299" width="14" customWidth="1"/>
    <col min="1300" max="1300" width="16.85546875" customWidth="1"/>
    <col min="1301" max="1301" width="17.85546875" customWidth="1"/>
    <col min="1302" max="1302" width="36.7109375" customWidth="1"/>
    <col min="1537" max="1537" width="2.85546875" customWidth="1"/>
    <col min="1538" max="1538" width="24.85546875" customWidth="1"/>
    <col min="1539" max="1539" width="22.28515625" customWidth="1"/>
    <col min="1540" max="1540" width="23.140625" customWidth="1"/>
    <col min="1541" max="1541" width="28" customWidth="1"/>
    <col min="1542" max="1542" width="21.42578125" customWidth="1"/>
    <col min="1543" max="1543" width="19.42578125" customWidth="1"/>
    <col min="1544" max="1544" width="18" customWidth="1"/>
    <col min="1545" max="1545" width="16.42578125" customWidth="1"/>
    <col min="1546" max="1546" width="14.85546875" customWidth="1"/>
    <col min="1547" max="1547" width="13.42578125" customWidth="1"/>
    <col min="1548" max="1548" width="14.140625" customWidth="1"/>
    <col min="1549" max="1549" width="14.5703125" customWidth="1"/>
    <col min="1550" max="1550" width="12.85546875" customWidth="1"/>
    <col min="1551" max="1551" width="14.5703125" customWidth="1"/>
    <col min="1552" max="1552" width="15.85546875" customWidth="1"/>
    <col min="1553" max="1553" width="12.7109375" customWidth="1"/>
    <col min="1554" max="1554" width="13.85546875" customWidth="1"/>
    <col min="1555" max="1555" width="14" customWidth="1"/>
    <col min="1556" max="1556" width="16.85546875" customWidth="1"/>
    <col min="1557" max="1557" width="17.85546875" customWidth="1"/>
    <col min="1558" max="1558" width="36.7109375" customWidth="1"/>
    <col min="1793" max="1793" width="2.85546875" customWidth="1"/>
    <col min="1794" max="1794" width="24.85546875" customWidth="1"/>
    <col min="1795" max="1795" width="22.28515625" customWidth="1"/>
    <col min="1796" max="1796" width="23.140625" customWidth="1"/>
    <col min="1797" max="1797" width="28" customWidth="1"/>
    <col min="1798" max="1798" width="21.42578125" customWidth="1"/>
    <col min="1799" max="1799" width="19.42578125" customWidth="1"/>
    <col min="1800" max="1800" width="18" customWidth="1"/>
    <col min="1801" max="1801" width="16.42578125" customWidth="1"/>
    <col min="1802" max="1802" width="14.85546875" customWidth="1"/>
    <col min="1803" max="1803" width="13.42578125" customWidth="1"/>
    <col min="1804" max="1804" width="14.140625" customWidth="1"/>
    <col min="1805" max="1805" width="14.5703125" customWidth="1"/>
    <col min="1806" max="1806" width="12.85546875" customWidth="1"/>
    <col min="1807" max="1807" width="14.5703125" customWidth="1"/>
    <col min="1808" max="1808" width="15.85546875" customWidth="1"/>
    <col min="1809" max="1809" width="12.7109375" customWidth="1"/>
    <col min="1810" max="1810" width="13.85546875" customWidth="1"/>
    <col min="1811" max="1811" width="14" customWidth="1"/>
    <col min="1812" max="1812" width="16.85546875" customWidth="1"/>
    <col min="1813" max="1813" width="17.85546875" customWidth="1"/>
    <col min="1814" max="1814" width="36.7109375" customWidth="1"/>
    <col min="2049" max="2049" width="2.85546875" customWidth="1"/>
    <col min="2050" max="2050" width="24.85546875" customWidth="1"/>
    <col min="2051" max="2051" width="22.28515625" customWidth="1"/>
    <col min="2052" max="2052" width="23.140625" customWidth="1"/>
    <col min="2053" max="2053" width="28" customWidth="1"/>
    <col min="2054" max="2054" width="21.42578125" customWidth="1"/>
    <col min="2055" max="2055" width="19.42578125" customWidth="1"/>
    <col min="2056" max="2056" width="18" customWidth="1"/>
    <col min="2057" max="2057" width="16.42578125" customWidth="1"/>
    <col min="2058" max="2058" width="14.85546875" customWidth="1"/>
    <col min="2059" max="2059" width="13.42578125" customWidth="1"/>
    <col min="2060" max="2060" width="14.140625" customWidth="1"/>
    <col min="2061" max="2061" width="14.5703125" customWidth="1"/>
    <col min="2062" max="2062" width="12.85546875" customWidth="1"/>
    <col min="2063" max="2063" width="14.5703125" customWidth="1"/>
    <col min="2064" max="2064" width="15.85546875" customWidth="1"/>
    <col min="2065" max="2065" width="12.7109375" customWidth="1"/>
    <col min="2066" max="2066" width="13.85546875" customWidth="1"/>
    <col min="2067" max="2067" width="14" customWidth="1"/>
    <col min="2068" max="2068" width="16.85546875" customWidth="1"/>
    <col min="2069" max="2069" width="17.85546875" customWidth="1"/>
    <col min="2070" max="2070" width="36.7109375" customWidth="1"/>
    <col min="2305" max="2305" width="2.85546875" customWidth="1"/>
    <col min="2306" max="2306" width="24.85546875" customWidth="1"/>
    <col min="2307" max="2307" width="22.28515625" customWidth="1"/>
    <col min="2308" max="2308" width="23.140625" customWidth="1"/>
    <col min="2309" max="2309" width="28" customWidth="1"/>
    <col min="2310" max="2310" width="21.42578125" customWidth="1"/>
    <col min="2311" max="2311" width="19.42578125" customWidth="1"/>
    <col min="2312" max="2312" width="18" customWidth="1"/>
    <col min="2313" max="2313" width="16.42578125" customWidth="1"/>
    <col min="2314" max="2314" width="14.85546875" customWidth="1"/>
    <col min="2315" max="2315" width="13.42578125" customWidth="1"/>
    <col min="2316" max="2316" width="14.140625" customWidth="1"/>
    <col min="2317" max="2317" width="14.5703125" customWidth="1"/>
    <col min="2318" max="2318" width="12.85546875" customWidth="1"/>
    <col min="2319" max="2319" width="14.5703125" customWidth="1"/>
    <col min="2320" max="2320" width="15.85546875" customWidth="1"/>
    <col min="2321" max="2321" width="12.7109375" customWidth="1"/>
    <col min="2322" max="2322" width="13.85546875" customWidth="1"/>
    <col min="2323" max="2323" width="14" customWidth="1"/>
    <col min="2324" max="2324" width="16.85546875" customWidth="1"/>
    <col min="2325" max="2325" width="17.85546875" customWidth="1"/>
    <col min="2326" max="2326" width="36.7109375" customWidth="1"/>
    <col min="2561" max="2561" width="2.85546875" customWidth="1"/>
    <col min="2562" max="2562" width="24.85546875" customWidth="1"/>
    <col min="2563" max="2563" width="22.28515625" customWidth="1"/>
    <col min="2564" max="2564" width="23.140625" customWidth="1"/>
    <col min="2565" max="2565" width="28" customWidth="1"/>
    <col min="2566" max="2566" width="21.42578125" customWidth="1"/>
    <col min="2567" max="2567" width="19.42578125" customWidth="1"/>
    <col min="2568" max="2568" width="18" customWidth="1"/>
    <col min="2569" max="2569" width="16.42578125" customWidth="1"/>
    <col min="2570" max="2570" width="14.85546875" customWidth="1"/>
    <col min="2571" max="2571" width="13.42578125" customWidth="1"/>
    <col min="2572" max="2572" width="14.140625" customWidth="1"/>
    <col min="2573" max="2573" width="14.5703125" customWidth="1"/>
    <col min="2574" max="2574" width="12.85546875" customWidth="1"/>
    <col min="2575" max="2575" width="14.5703125" customWidth="1"/>
    <col min="2576" max="2576" width="15.85546875" customWidth="1"/>
    <col min="2577" max="2577" width="12.7109375" customWidth="1"/>
    <col min="2578" max="2578" width="13.85546875" customWidth="1"/>
    <col min="2579" max="2579" width="14" customWidth="1"/>
    <col min="2580" max="2580" width="16.85546875" customWidth="1"/>
    <col min="2581" max="2581" width="17.85546875" customWidth="1"/>
    <col min="2582" max="2582" width="36.7109375" customWidth="1"/>
    <col min="2817" max="2817" width="2.85546875" customWidth="1"/>
    <col min="2818" max="2818" width="24.85546875" customWidth="1"/>
    <col min="2819" max="2819" width="22.28515625" customWidth="1"/>
    <col min="2820" max="2820" width="23.140625" customWidth="1"/>
    <col min="2821" max="2821" width="28" customWidth="1"/>
    <col min="2822" max="2822" width="21.42578125" customWidth="1"/>
    <col min="2823" max="2823" width="19.42578125" customWidth="1"/>
    <col min="2824" max="2824" width="18" customWidth="1"/>
    <col min="2825" max="2825" width="16.42578125" customWidth="1"/>
    <col min="2826" max="2826" width="14.85546875" customWidth="1"/>
    <col min="2827" max="2827" width="13.42578125" customWidth="1"/>
    <col min="2828" max="2828" width="14.140625" customWidth="1"/>
    <col min="2829" max="2829" width="14.5703125" customWidth="1"/>
    <col min="2830" max="2830" width="12.85546875" customWidth="1"/>
    <col min="2831" max="2831" width="14.5703125" customWidth="1"/>
    <col min="2832" max="2832" width="15.85546875" customWidth="1"/>
    <col min="2833" max="2833" width="12.7109375" customWidth="1"/>
    <col min="2834" max="2834" width="13.85546875" customWidth="1"/>
    <col min="2835" max="2835" width="14" customWidth="1"/>
    <col min="2836" max="2836" width="16.85546875" customWidth="1"/>
    <col min="2837" max="2837" width="17.85546875" customWidth="1"/>
    <col min="2838" max="2838" width="36.7109375" customWidth="1"/>
    <col min="3073" max="3073" width="2.85546875" customWidth="1"/>
    <col min="3074" max="3074" width="24.85546875" customWidth="1"/>
    <col min="3075" max="3075" width="22.28515625" customWidth="1"/>
    <col min="3076" max="3076" width="23.140625" customWidth="1"/>
    <col min="3077" max="3077" width="28" customWidth="1"/>
    <col min="3078" max="3078" width="21.42578125" customWidth="1"/>
    <col min="3079" max="3079" width="19.42578125" customWidth="1"/>
    <col min="3080" max="3080" width="18" customWidth="1"/>
    <col min="3081" max="3081" width="16.42578125" customWidth="1"/>
    <col min="3082" max="3082" width="14.85546875" customWidth="1"/>
    <col min="3083" max="3083" width="13.42578125" customWidth="1"/>
    <col min="3084" max="3084" width="14.140625" customWidth="1"/>
    <col min="3085" max="3085" width="14.5703125" customWidth="1"/>
    <col min="3086" max="3086" width="12.85546875" customWidth="1"/>
    <col min="3087" max="3087" width="14.5703125" customWidth="1"/>
    <col min="3088" max="3088" width="15.85546875" customWidth="1"/>
    <col min="3089" max="3089" width="12.7109375" customWidth="1"/>
    <col min="3090" max="3090" width="13.85546875" customWidth="1"/>
    <col min="3091" max="3091" width="14" customWidth="1"/>
    <col min="3092" max="3092" width="16.85546875" customWidth="1"/>
    <col min="3093" max="3093" width="17.85546875" customWidth="1"/>
    <col min="3094" max="3094" width="36.7109375" customWidth="1"/>
    <col min="3329" max="3329" width="2.85546875" customWidth="1"/>
    <col min="3330" max="3330" width="24.85546875" customWidth="1"/>
    <col min="3331" max="3331" width="22.28515625" customWidth="1"/>
    <col min="3332" max="3332" width="23.140625" customWidth="1"/>
    <col min="3333" max="3333" width="28" customWidth="1"/>
    <col min="3334" max="3334" width="21.42578125" customWidth="1"/>
    <col min="3335" max="3335" width="19.42578125" customWidth="1"/>
    <col min="3336" max="3336" width="18" customWidth="1"/>
    <col min="3337" max="3337" width="16.42578125" customWidth="1"/>
    <col min="3338" max="3338" width="14.85546875" customWidth="1"/>
    <col min="3339" max="3339" width="13.42578125" customWidth="1"/>
    <col min="3340" max="3340" width="14.140625" customWidth="1"/>
    <col min="3341" max="3341" width="14.5703125" customWidth="1"/>
    <col min="3342" max="3342" width="12.85546875" customWidth="1"/>
    <col min="3343" max="3343" width="14.5703125" customWidth="1"/>
    <col min="3344" max="3344" width="15.85546875" customWidth="1"/>
    <col min="3345" max="3345" width="12.7109375" customWidth="1"/>
    <col min="3346" max="3346" width="13.85546875" customWidth="1"/>
    <col min="3347" max="3347" width="14" customWidth="1"/>
    <col min="3348" max="3348" width="16.85546875" customWidth="1"/>
    <col min="3349" max="3349" width="17.85546875" customWidth="1"/>
    <col min="3350" max="3350" width="36.7109375" customWidth="1"/>
    <col min="3585" max="3585" width="2.85546875" customWidth="1"/>
    <col min="3586" max="3586" width="24.85546875" customWidth="1"/>
    <col min="3587" max="3587" width="22.28515625" customWidth="1"/>
    <col min="3588" max="3588" width="23.140625" customWidth="1"/>
    <col min="3589" max="3589" width="28" customWidth="1"/>
    <col min="3590" max="3590" width="21.42578125" customWidth="1"/>
    <col min="3591" max="3591" width="19.42578125" customWidth="1"/>
    <col min="3592" max="3592" width="18" customWidth="1"/>
    <col min="3593" max="3593" width="16.42578125" customWidth="1"/>
    <col min="3594" max="3594" width="14.85546875" customWidth="1"/>
    <col min="3595" max="3595" width="13.42578125" customWidth="1"/>
    <col min="3596" max="3596" width="14.140625" customWidth="1"/>
    <col min="3597" max="3597" width="14.5703125" customWidth="1"/>
    <col min="3598" max="3598" width="12.85546875" customWidth="1"/>
    <col min="3599" max="3599" width="14.5703125" customWidth="1"/>
    <col min="3600" max="3600" width="15.85546875" customWidth="1"/>
    <col min="3601" max="3601" width="12.7109375" customWidth="1"/>
    <col min="3602" max="3602" width="13.85546875" customWidth="1"/>
    <col min="3603" max="3603" width="14" customWidth="1"/>
    <col min="3604" max="3604" width="16.85546875" customWidth="1"/>
    <col min="3605" max="3605" width="17.85546875" customWidth="1"/>
    <col min="3606" max="3606" width="36.7109375" customWidth="1"/>
    <col min="3841" max="3841" width="2.85546875" customWidth="1"/>
    <col min="3842" max="3842" width="24.85546875" customWidth="1"/>
    <col min="3843" max="3843" width="22.28515625" customWidth="1"/>
    <col min="3844" max="3844" width="23.140625" customWidth="1"/>
    <col min="3845" max="3845" width="28" customWidth="1"/>
    <col min="3846" max="3846" width="21.42578125" customWidth="1"/>
    <col min="3847" max="3847" width="19.42578125" customWidth="1"/>
    <col min="3848" max="3848" width="18" customWidth="1"/>
    <col min="3849" max="3849" width="16.42578125" customWidth="1"/>
    <col min="3850" max="3850" width="14.85546875" customWidth="1"/>
    <col min="3851" max="3851" width="13.42578125" customWidth="1"/>
    <col min="3852" max="3852" width="14.140625" customWidth="1"/>
    <col min="3853" max="3853" width="14.5703125" customWidth="1"/>
    <col min="3854" max="3854" width="12.85546875" customWidth="1"/>
    <col min="3855" max="3855" width="14.5703125" customWidth="1"/>
    <col min="3856" max="3856" width="15.85546875" customWidth="1"/>
    <col min="3857" max="3857" width="12.7109375" customWidth="1"/>
    <col min="3858" max="3858" width="13.85546875" customWidth="1"/>
    <col min="3859" max="3859" width="14" customWidth="1"/>
    <col min="3860" max="3860" width="16.85546875" customWidth="1"/>
    <col min="3861" max="3861" width="17.85546875" customWidth="1"/>
    <col min="3862" max="3862" width="36.7109375" customWidth="1"/>
    <col min="4097" max="4097" width="2.85546875" customWidth="1"/>
    <col min="4098" max="4098" width="24.85546875" customWidth="1"/>
    <col min="4099" max="4099" width="22.28515625" customWidth="1"/>
    <col min="4100" max="4100" width="23.140625" customWidth="1"/>
    <col min="4101" max="4101" width="28" customWidth="1"/>
    <col min="4102" max="4102" width="21.42578125" customWidth="1"/>
    <col min="4103" max="4103" width="19.42578125" customWidth="1"/>
    <col min="4104" max="4104" width="18" customWidth="1"/>
    <col min="4105" max="4105" width="16.42578125" customWidth="1"/>
    <col min="4106" max="4106" width="14.85546875" customWidth="1"/>
    <col min="4107" max="4107" width="13.42578125" customWidth="1"/>
    <col min="4108" max="4108" width="14.140625" customWidth="1"/>
    <col min="4109" max="4109" width="14.5703125" customWidth="1"/>
    <col min="4110" max="4110" width="12.85546875" customWidth="1"/>
    <col min="4111" max="4111" width="14.5703125" customWidth="1"/>
    <col min="4112" max="4112" width="15.85546875" customWidth="1"/>
    <col min="4113" max="4113" width="12.7109375" customWidth="1"/>
    <col min="4114" max="4114" width="13.85546875" customWidth="1"/>
    <col min="4115" max="4115" width="14" customWidth="1"/>
    <col min="4116" max="4116" width="16.85546875" customWidth="1"/>
    <col min="4117" max="4117" width="17.85546875" customWidth="1"/>
    <col min="4118" max="4118" width="36.7109375" customWidth="1"/>
    <col min="4353" max="4353" width="2.85546875" customWidth="1"/>
    <col min="4354" max="4354" width="24.85546875" customWidth="1"/>
    <col min="4355" max="4355" width="22.28515625" customWidth="1"/>
    <col min="4356" max="4356" width="23.140625" customWidth="1"/>
    <col min="4357" max="4357" width="28" customWidth="1"/>
    <col min="4358" max="4358" width="21.42578125" customWidth="1"/>
    <col min="4359" max="4359" width="19.42578125" customWidth="1"/>
    <col min="4360" max="4360" width="18" customWidth="1"/>
    <col min="4361" max="4361" width="16.42578125" customWidth="1"/>
    <col min="4362" max="4362" width="14.85546875" customWidth="1"/>
    <col min="4363" max="4363" width="13.42578125" customWidth="1"/>
    <col min="4364" max="4364" width="14.140625" customWidth="1"/>
    <col min="4365" max="4365" width="14.5703125" customWidth="1"/>
    <col min="4366" max="4366" width="12.85546875" customWidth="1"/>
    <col min="4367" max="4367" width="14.5703125" customWidth="1"/>
    <col min="4368" max="4368" width="15.85546875" customWidth="1"/>
    <col min="4369" max="4369" width="12.7109375" customWidth="1"/>
    <col min="4370" max="4370" width="13.85546875" customWidth="1"/>
    <col min="4371" max="4371" width="14" customWidth="1"/>
    <col min="4372" max="4372" width="16.85546875" customWidth="1"/>
    <col min="4373" max="4373" width="17.85546875" customWidth="1"/>
    <col min="4374" max="4374" width="36.7109375" customWidth="1"/>
    <col min="4609" max="4609" width="2.85546875" customWidth="1"/>
    <col min="4610" max="4610" width="24.85546875" customWidth="1"/>
    <col min="4611" max="4611" width="22.28515625" customWidth="1"/>
    <col min="4612" max="4612" width="23.140625" customWidth="1"/>
    <col min="4613" max="4613" width="28" customWidth="1"/>
    <col min="4614" max="4614" width="21.42578125" customWidth="1"/>
    <col min="4615" max="4615" width="19.42578125" customWidth="1"/>
    <col min="4616" max="4616" width="18" customWidth="1"/>
    <col min="4617" max="4617" width="16.42578125" customWidth="1"/>
    <col min="4618" max="4618" width="14.85546875" customWidth="1"/>
    <col min="4619" max="4619" width="13.42578125" customWidth="1"/>
    <col min="4620" max="4620" width="14.140625" customWidth="1"/>
    <col min="4621" max="4621" width="14.5703125" customWidth="1"/>
    <col min="4622" max="4622" width="12.85546875" customWidth="1"/>
    <col min="4623" max="4623" width="14.5703125" customWidth="1"/>
    <col min="4624" max="4624" width="15.85546875" customWidth="1"/>
    <col min="4625" max="4625" width="12.7109375" customWidth="1"/>
    <col min="4626" max="4626" width="13.85546875" customWidth="1"/>
    <col min="4627" max="4627" width="14" customWidth="1"/>
    <col min="4628" max="4628" width="16.85546875" customWidth="1"/>
    <col min="4629" max="4629" width="17.85546875" customWidth="1"/>
    <col min="4630" max="4630" width="36.7109375" customWidth="1"/>
    <col min="4865" max="4865" width="2.85546875" customWidth="1"/>
    <col min="4866" max="4866" width="24.85546875" customWidth="1"/>
    <col min="4867" max="4867" width="22.28515625" customWidth="1"/>
    <col min="4868" max="4868" width="23.140625" customWidth="1"/>
    <col min="4869" max="4869" width="28" customWidth="1"/>
    <col min="4870" max="4870" width="21.42578125" customWidth="1"/>
    <col min="4871" max="4871" width="19.42578125" customWidth="1"/>
    <col min="4872" max="4872" width="18" customWidth="1"/>
    <col min="4873" max="4873" width="16.42578125" customWidth="1"/>
    <col min="4874" max="4874" width="14.85546875" customWidth="1"/>
    <col min="4875" max="4875" width="13.42578125" customWidth="1"/>
    <col min="4876" max="4876" width="14.140625" customWidth="1"/>
    <col min="4877" max="4877" width="14.5703125" customWidth="1"/>
    <col min="4878" max="4878" width="12.85546875" customWidth="1"/>
    <col min="4879" max="4879" width="14.5703125" customWidth="1"/>
    <col min="4880" max="4880" width="15.85546875" customWidth="1"/>
    <col min="4881" max="4881" width="12.7109375" customWidth="1"/>
    <col min="4882" max="4882" width="13.85546875" customWidth="1"/>
    <col min="4883" max="4883" width="14" customWidth="1"/>
    <col min="4884" max="4884" width="16.85546875" customWidth="1"/>
    <col min="4885" max="4885" width="17.85546875" customWidth="1"/>
    <col min="4886" max="4886" width="36.7109375" customWidth="1"/>
    <col min="5121" max="5121" width="2.85546875" customWidth="1"/>
    <col min="5122" max="5122" width="24.85546875" customWidth="1"/>
    <col min="5123" max="5123" width="22.28515625" customWidth="1"/>
    <col min="5124" max="5124" width="23.140625" customWidth="1"/>
    <col min="5125" max="5125" width="28" customWidth="1"/>
    <col min="5126" max="5126" width="21.42578125" customWidth="1"/>
    <col min="5127" max="5127" width="19.42578125" customWidth="1"/>
    <col min="5128" max="5128" width="18" customWidth="1"/>
    <col min="5129" max="5129" width="16.42578125" customWidth="1"/>
    <col min="5130" max="5130" width="14.85546875" customWidth="1"/>
    <col min="5131" max="5131" width="13.42578125" customWidth="1"/>
    <col min="5132" max="5132" width="14.140625" customWidth="1"/>
    <col min="5133" max="5133" width="14.5703125" customWidth="1"/>
    <col min="5134" max="5134" width="12.85546875" customWidth="1"/>
    <col min="5135" max="5135" width="14.5703125" customWidth="1"/>
    <col min="5136" max="5136" width="15.85546875" customWidth="1"/>
    <col min="5137" max="5137" width="12.7109375" customWidth="1"/>
    <col min="5138" max="5138" width="13.85546875" customWidth="1"/>
    <col min="5139" max="5139" width="14" customWidth="1"/>
    <col min="5140" max="5140" width="16.85546875" customWidth="1"/>
    <col min="5141" max="5141" width="17.85546875" customWidth="1"/>
    <col min="5142" max="5142" width="36.7109375" customWidth="1"/>
    <col min="5377" max="5377" width="2.85546875" customWidth="1"/>
    <col min="5378" max="5378" width="24.85546875" customWidth="1"/>
    <col min="5379" max="5379" width="22.28515625" customWidth="1"/>
    <col min="5380" max="5380" width="23.140625" customWidth="1"/>
    <col min="5381" max="5381" width="28" customWidth="1"/>
    <col min="5382" max="5382" width="21.42578125" customWidth="1"/>
    <col min="5383" max="5383" width="19.42578125" customWidth="1"/>
    <col min="5384" max="5384" width="18" customWidth="1"/>
    <col min="5385" max="5385" width="16.42578125" customWidth="1"/>
    <col min="5386" max="5386" width="14.85546875" customWidth="1"/>
    <col min="5387" max="5387" width="13.42578125" customWidth="1"/>
    <col min="5388" max="5388" width="14.140625" customWidth="1"/>
    <col min="5389" max="5389" width="14.5703125" customWidth="1"/>
    <col min="5390" max="5390" width="12.85546875" customWidth="1"/>
    <col min="5391" max="5391" width="14.5703125" customWidth="1"/>
    <col min="5392" max="5392" width="15.85546875" customWidth="1"/>
    <col min="5393" max="5393" width="12.7109375" customWidth="1"/>
    <col min="5394" max="5394" width="13.85546875" customWidth="1"/>
    <col min="5395" max="5395" width="14" customWidth="1"/>
    <col min="5396" max="5396" width="16.85546875" customWidth="1"/>
    <col min="5397" max="5397" width="17.85546875" customWidth="1"/>
    <col min="5398" max="5398" width="36.7109375" customWidth="1"/>
    <col min="5633" max="5633" width="2.85546875" customWidth="1"/>
    <col min="5634" max="5634" width="24.85546875" customWidth="1"/>
    <col min="5635" max="5635" width="22.28515625" customWidth="1"/>
    <col min="5636" max="5636" width="23.140625" customWidth="1"/>
    <col min="5637" max="5637" width="28" customWidth="1"/>
    <col min="5638" max="5638" width="21.42578125" customWidth="1"/>
    <col min="5639" max="5639" width="19.42578125" customWidth="1"/>
    <col min="5640" max="5640" width="18" customWidth="1"/>
    <col min="5641" max="5641" width="16.42578125" customWidth="1"/>
    <col min="5642" max="5642" width="14.85546875" customWidth="1"/>
    <col min="5643" max="5643" width="13.42578125" customWidth="1"/>
    <col min="5644" max="5644" width="14.140625" customWidth="1"/>
    <col min="5645" max="5645" width="14.5703125" customWidth="1"/>
    <col min="5646" max="5646" width="12.85546875" customWidth="1"/>
    <col min="5647" max="5647" width="14.5703125" customWidth="1"/>
    <col min="5648" max="5648" width="15.85546875" customWidth="1"/>
    <col min="5649" max="5649" width="12.7109375" customWidth="1"/>
    <col min="5650" max="5650" width="13.85546875" customWidth="1"/>
    <col min="5651" max="5651" width="14" customWidth="1"/>
    <col min="5652" max="5652" width="16.85546875" customWidth="1"/>
    <col min="5653" max="5653" width="17.85546875" customWidth="1"/>
    <col min="5654" max="5654" width="36.7109375" customWidth="1"/>
    <col min="5889" max="5889" width="2.85546875" customWidth="1"/>
    <col min="5890" max="5890" width="24.85546875" customWidth="1"/>
    <col min="5891" max="5891" width="22.28515625" customWidth="1"/>
    <col min="5892" max="5892" width="23.140625" customWidth="1"/>
    <col min="5893" max="5893" width="28" customWidth="1"/>
    <col min="5894" max="5894" width="21.42578125" customWidth="1"/>
    <col min="5895" max="5895" width="19.42578125" customWidth="1"/>
    <col min="5896" max="5896" width="18" customWidth="1"/>
    <col min="5897" max="5897" width="16.42578125" customWidth="1"/>
    <col min="5898" max="5898" width="14.85546875" customWidth="1"/>
    <col min="5899" max="5899" width="13.42578125" customWidth="1"/>
    <col min="5900" max="5900" width="14.140625" customWidth="1"/>
    <col min="5901" max="5901" width="14.5703125" customWidth="1"/>
    <col min="5902" max="5902" width="12.85546875" customWidth="1"/>
    <col min="5903" max="5903" width="14.5703125" customWidth="1"/>
    <col min="5904" max="5904" width="15.85546875" customWidth="1"/>
    <col min="5905" max="5905" width="12.7109375" customWidth="1"/>
    <col min="5906" max="5906" width="13.85546875" customWidth="1"/>
    <col min="5907" max="5907" width="14" customWidth="1"/>
    <col min="5908" max="5908" width="16.85546875" customWidth="1"/>
    <col min="5909" max="5909" width="17.85546875" customWidth="1"/>
    <col min="5910" max="5910" width="36.7109375" customWidth="1"/>
    <col min="6145" max="6145" width="2.85546875" customWidth="1"/>
    <col min="6146" max="6146" width="24.85546875" customWidth="1"/>
    <col min="6147" max="6147" width="22.28515625" customWidth="1"/>
    <col min="6148" max="6148" width="23.140625" customWidth="1"/>
    <col min="6149" max="6149" width="28" customWidth="1"/>
    <col min="6150" max="6150" width="21.42578125" customWidth="1"/>
    <col min="6151" max="6151" width="19.42578125" customWidth="1"/>
    <col min="6152" max="6152" width="18" customWidth="1"/>
    <col min="6153" max="6153" width="16.42578125" customWidth="1"/>
    <col min="6154" max="6154" width="14.85546875" customWidth="1"/>
    <col min="6155" max="6155" width="13.42578125" customWidth="1"/>
    <col min="6156" max="6156" width="14.140625" customWidth="1"/>
    <col min="6157" max="6157" width="14.5703125" customWidth="1"/>
    <col min="6158" max="6158" width="12.85546875" customWidth="1"/>
    <col min="6159" max="6159" width="14.5703125" customWidth="1"/>
    <col min="6160" max="6160" width="15.85546875" customWidth="1"/>
    <col min="6161" max="6161" width="12.7109375" customWidth="1"/>
    <col min="6162" max="6162" width="13.85546875" customWidth="1"/>
    <col min="6163" max="6163" width="14" customWidth="1"/>
    <col min="6164" max="6164" width="16.85546875" customWidth="1"/>
    <col min="6165" max="6165" width="17.85546875" customWidth="1"/>
    <col min="6166" max="6166" width="36.7109375" customWidth="1"/>
    <col min="6401" max="6401" width="2.85546875" customWidth="1"/>
    <col min="6402" max="6402" width="24.85546875" customWidth="1"/>
    <col min="6403" max="6403" width="22.28515625" customWidth="1"/>
    <col min="6404" max="6404" width="23.140625" customWidth="1"/>
    <col min="6405" max="6405" width="28" customWidth="1"/>
    <col min="6406" max="6406" width="21.42578125" customWidth="1"/>
    <col min="6407" max="6407" width="19.42578125" customWidth="1"/>
    <col min="6408" max="6408" width="18" customWidth="1"/>
    <col min="6409" max="6409" width="16.42578125" customWidth="1"/>
    <col min="6410" max="6410" width="14.85546875" customWidth="1"/>
    <col min="6411" max="6411" width="13.42578125" customWidth="1"/>
    <col min="6412" max="6412" width="14.140625" customWidth="1"/>
    <col min="6413" max="6413" width="14.5703125" customWidth="1"/>
    <col min="6414" max="6414" width="12.85546875" customWidth="1"/>
    <col min="6415" max="6415" width="14.5703125" customWidth="1"/>
    <col min="6416" max="6416" width="15.85546875" customWidth="1"/>
    <col min="6417" max="6417" width="12.7109375" customWidth="1"/>
    <col min="6418" max="6418" width="13.85546875" customWidth="1"/>
    <col min="6419" max="6419" width="14" customWidth="1"/>
    <col min="6420" max="6420" width="16.85546875" customWidth="1"/>
    <col min="6421" max="6421" width="17.85546875" customWidth="1"/>
    <col min="6422" max="6422" width="36.7109375" customWidth="1"/>
    <col min="6657" max="6657" width="2.85546875" customWidth="1"/>
    <col min="6658" max="6658" width="24.85546875" customWidth="1"/>
    <col min="6659" max="6659" width="22.28515625" customWidth="1"/>
    <col min="6660" max="6660" width="23.140625" customWidth="1"/>
    <col min="6661" max="6661" width="28" customWidth="1"/>
    <col min="6662" max="6662" width="21.42578125" customWidth="1"/>
    <col min="6663" max="6663" width="19.42578125" customWidth="1"/>
    <col min="6664" max="6664" width="18" customWidth="1"/>
    <col min="6665" max="6665" width="16.42578125" customWidth="1"/>
    <col min="6666" max="6666" width="14.85546875" customWidth="1"/>
    <col min="6667" max="6667" width="13.42578125" customWidth="1"/>
    <col min="6668" max="6668" width="14.140625" customWidth="1"/>
    <col min="6669" max="6669" width="14.5703125" customWidth="1"/>
    <col min="6670" max="6670" width="12.85546875" customWidth="1"/>
    <col min="6671" max="6671" width="14.5703125" customWidth="1"/>
    <col min="6672" max="6672" width="15.85546875" customWidth="1"/>
    <col min="6673" max="6673" width="12.7109375" customWidth="1"/>
    <col min="6674" max="6674" width="13.85546875" customWidth="1"/>
    <col min="6675" max="6675" width="14" customWidth="1"/>
    <col min="6676" max="6676" width="16.85546875" customWidth="1"/>
    <col min="6677" max="6677" width="17.85546875" customWidth="1"/>
    <col min="6678" max="6678" width="36.7109375" customWidth="1"/>
    <col min="6913" max="6913" width="2.85546875" customWidth="1"/>
    <col min="6914" max="6914" width="24.85546875" customWidth="1"/>
    <col min="6915" max="6915" width="22.28515625" customWidth="1"/>
    <col min="6916" max="6916" width="23.140625" customWidth="1"/>
    <col min="6917" max="6917" width="28" customWidth="1"/>
    <col min="6918" max="6918" width="21.42578125" customWidth="1"/>
    <col min="6919" max="6919" width="19.42578125" customWidth="1"/>
    <col min="6920" max="6920" width="18" customWidth="1"/>
    <col min="6921" max="6921" width="16.42578125" customWidth="1"/>
    <col min="6922" max="6922" width="14.85546875" customWidth="1"/>
    <col min="6923" max="6923" width="13.42578125" customWidth="1"/>
    <col min="6924" max="6924" width="14.140625" customWidth="1"/>
    <col min="6925" max="6925" width="14.5703125" customWidth="1"/>
    <col min="6926" max="6926" width="12.85546875" customWidth="1"/>
    <col min="6927" max="6927" width="14.5703125" customWidth="1"/>
    <col min="6928" max="6928" width="15.85546875" customWidth="1"/>
    <col min="6929" max="6929" width="12.7109375" customWidth="1"/>
    <col min="6930" max="6930" width="13.85546875" customWidth="1"/>
    <col min="6931" max="6931" width="14" customWidth="1"/>
    <col min="6932" max="6932" width="16.85546875" customWidth="1"/>
    <col min="6933" max="6933" width="17.85546875" customWidth="1"/>
    <col min="6934" max="6934" width="36.7109375" customWidth="1"/>
    <col min="7169" max="7169" width="2.85546875" customWidth="1"/>
    <col min="7170" max="7170" width="24.85546875" customWidth="1"/>
    <col min="7171" max="7171" width="22.28515625" customWidth="1"/>
    <col min="7172" max="7172" width="23.140625" customWidth="1"/>
    <col min="7173" max="7173" width="28" customWidth="1"/>
    <col min="7174" max="7174" width="21.42578125" customWidth="1"/>
    <col min="7175" max="7175" width="19.42578125" customWidth="1"/>
    <col min="7176" max="7176" width="18" customWidth="1"/>
    <col min="7177" max="7177" width="16.42578125" customWidth="1"/>
    <col min="7178" max="7178" width="14.85546875" customWidth="1"/>
    <col min="7179" max="7179" width="13.42578125" customWidth="1"/>
    <col min="7180" max="7180" width="14.140625" customWidth="1"/>
    <col min="7181" max="7181" width="14.5703125" customWidth="1"/>
    <col min="7182" max="7182" width="12.85546875" customWidth="1"/>
    <col min="7183" max="7183" width="14.5703125" customWidth="1"/>
    <col min="7184" max="7184" width="15.85546875" customWidth="1"/>
    <col min="7185" max="7185" width="12.7109375" customWidth="1"/>
    <col min="7186" max="7186" width="13.85546875" customWidth="1"/>
    <col min="7187" max="7187" width="14" customWidth="1"/>
    <col min="7188" max="7188" width="16.85546875" customWidth="1"/>
    <col min="7189" max="7189" width="17.85546875" customWidth="1"/>
    <col min="7190" max="7190" width="36.7109375" customWidth="1"/>
    <col min="7425" max="7425" width="2.85546875" customWidth="1"/>
    <col min="7426" max="7426" width="24.85546875" customWidth="1"/>
    <col min="7427" max="7427" width="22.28515625" customWidth="1"/>
    <col min="7428" max="7428" width="23.140625" customWidth="1"/>
    <col min="7429" max="7429" width="28" customWidth="1"/>
    <col min="7430" max="7430" width="21.42578125" customWidth="1"/>
    <col min="7431" max="7431" width="19.42578125" customWidth="1"/>
    <col min="7432" max="7432" width="18" customWidth="1"/>
    <col min="7433" max="7433" width="16.42578125" customWidth="1"/>
    <col min="7434" max="7434" width="14.85546875" customWidth="1"/>
    <col min="7435" max="7435" width="13.42578125" customWidth="1"/>
    <col min="7436" max="7436" width="14.140625" customWidth="1"/>
    <col min="7437" max="7437" width="14.5703125" customWidth="1"/>
    <col min="7438" max="7438" width="12.85546875" customWidth="1"/>
    <col min="7439" max="7439" width="14.5703125" customWidth="1"/>
    <col min="7440" max="7440" width="15.85546875" customWidth="1"/>
    <col min="7441" max="7441" width="12.7109375" customWidth="1"/>
    <col min="7442" max="7442" width="13.85546875" customWidth="1"/>
    <col min="7443" max="7443" width="14" customWidth="1"/>
    <col min="7444" max="7444" width="16.85546875" customWidth="1"/>
    <col min="7445" max="7445" width="17.85546875" customWidth="1"/>
    <col min="7446" max="7446" width="36.7109375" customWidth="1"/>
    <col min="7681" max="7681" width="2.85546875" customWidth="1"/>
    <col min="7682" max="7682" width="24.85546875" customWidth="1"/>
    <col min="7683" max="7683" width="22.28515625" customWidth="1"/>
    <col min="7684" max="7684" width="23.140625" customWidth="1"/>
    <col min="7685" max="7685" width="28" customWidth="1"/>
    <col min="7686" max="7686" width="21.42578125" customWidth="1"/>
    <col min="7687" max="7687" width="19.42578125" customWidth="1"/>
    <col min="7688" max="7688" width="18" customWidth="1"/>
    <col min="7689" max="7689" width="16.42578125" customWidth="1"/>
    <col min="7690" max="7690" width="14.85546875" customWidth="1"/>
    <col min="7691" max="7691" width="13.42578125" customWidth="1"/>
    <col min="7692" max="7692" width="14.140625" customWidth="1"/>
    <col min="7693" max="7693" width="14.5703125" customWidth="1"/>
    <col min="7694" max="7694" width="12.85546875" customWidth="1"/>
    <col min="7695" max="7695" width="14.5703125" customWidth="1"/>
    <col min="7696" max="7696" width="15.85546875" customWidth="1"/>
    <col min="7697" max="7697" width="12.7109375" customWidth="1"/>
    <col min="7698" max="7698" width="13.85546875" customWidth="1"/>
    <col min="7699" max="7699" width="14" customWidth="1"/>
    <col min="7700" max="7700" width="16.85546875" customWidth="1"/>
    <col min="7701" max="7701" width="17.85546875" customWidth="1"/>
    <col min="7702" max="7702" width="36.7109375" customWidth="1"/>
    <col min="7937" max="7937" width="2.85546875" customWidth="1"/>
    <col min="7938" max="7938" width="24.85546875" customWidth="1"/>
    <col min="7939" max="7939" width="22.28515625" customWidth="1"/>
    <col min="7940" max="7940" width="23.140625" customWidth="1"/>
    <col min="7941" max="7941" width="28" customWidth="1"/>
    <col min="7942" max="7942" width="21.42578125" customWidth="1"/>
    <col min="7943" max="7943" width="19.42578125" customWidth="1"/>
    <col min="7944" max="7944" width="18" customWidth="1"/>
    <col min="7945" max="7945" width="16.42578125" customWidth="1"/>
    <col min="7946" max="7946" width="14.85546875" customWidth="1"/>
    <col min="7947" max="7947" width="13.42578125" customWidth="1"/>
    <col min="7948" max="7948" width="14.140625" customWidth="1"/>
    <col min="7949" max="7949" width="14.5703125" customWidth="1"/>
    <col min="7950" max="7950" width="12.85546875" customWidth="1"/>
    <col min="7951" max="7951" width="14.5703125" customWidth="1"/>
    <col min="7952" max="7952" width="15.85546875" customWidth="1"/>
    <col min="7953" max="7953" width="12.7109375" customWidth="1"/>
    <col min="7954" max="7954" width="13.85546875" customWidth="1"/>
    <col min="7955" max="7955" width="14" customWidth="1"/>
    <col min="7956" max="7956" width="16.85546875" customWidth="1"/>
    <col min="7957" max="7957" width="17.85546875" customWidth="1"/>
    <col min="7958" max="7958" width="36.7109375" customWidth="1"/>
    <col min="8193" max="8193" width="2.85546875" customWidth="1"/>
    <col min="8194" max="8194" width="24.85546875" customWidth="1"/>
    <col min="8195" max="8195" width="22.28515625" customWidth="1"/>
    <col min="8196" max="8196" width="23.140625" customWidth="1"/>
    <col min="8197" max="8197" width="28" customWidth="1"/>
    <col min="8198" max="8198" width="21.42578125" customWidth="1"/>
    <col min="8199" max="8199" width="19.42578125" customWidth="1"/>
    <col min="8200" max="8200" width="18" customWidth="1"/>
    <col min="8201" max="8201" width="16.42578125" customWidth="1"/>
    <col min="8202" max="8202" width="14.85546875" customWidth="1"/>
    <col min="8203" max="8203" width="13.42578125" customWidth="1"/>
    <col min="8204" max="8204" width="14.140625" customWidth="1"/>
    <col min="8205" max="8205" width="14.5703125" customWidth="1"/>
    <col min="8206" max="8206" width="12.85546875" customWidth="1"/>
    <col min="8207" max="8207" width="14.5703125" customWidth="1"/>
    <col min="8208" max="8208" width="15.85546875" customWidth="1"/>
    <col min="8209" max="8209" width="12.7109375" customWidth="1"/>
    <col min="8210" max="8210" width="13.85546875" customWidth="1"/>
    <col min="8211" max="8211" width="14" customWidth="1"/>
    <col min="8212" max="8212" width="16.85546875" customWidth="1"/>
    <col min="8213" max="8213" width="17.85546875" customWidth="1"/>
    <col min="8214" max="8214" width="36.7109375" customWidth="1"/>
    <col min="8449" max="8449" width="2.85546875" customWidth="1"/>
    <col min="8450" max="8450" width="24.85546875" customWidth="1"/>
    <col min="8451" max="8451" width="22.28515625" customWidth="1"/>
    <col min="8452" max="8452" width="23.140625" customWidth="1"/>
    <col min="8453" max="8453" width="28" customWidth="1"/>
    <col min="8454" max="8454" width="21.42578125" customWidth="1"/>
    <col min="8455" max="8455" width="19.42578125" customWidth="1"/>
    <col min="8456" max="8456" width="18" customWidth="1"/>
    <col min="8457" max="8457" width="16.42578125" customWidth="1"/>
    <col min="8458" max="8458" width="14.85546875" customWidth="1"/>
    <col min="8459" max="8459" width="13.42578125" customWidth="1"/>
    <col min="8460" max="8460" width="14.140625" customWidth="1"/>
    <col min="8461" max="8461" width="14.5703125" customWidth="1"/>
    <col min="8462" max="8462" width="12.85546875" customWidth="1"/>
    <col min="8463" max="8463" width="14.5703125" customWidth="1"/>
    <col min="8464" max="8464" width="15.85546875" customWidth="1"/>
    <col min="8465" max="8465" width="12.7109375" customWidth="1"/>
    <col min="8466" max="8466" width="13.85546875" customWidth="1"/>
    <col min="8467" max="8467" width="14" customWidth="1"/>
    <col min="8468" max="8468" width="16.85546875" customWidth="1"/>
    <col min="8469" max="8469" width="17.85546875" customWidth="1"/>
    <col min="8470" max="8470" width="36.7109375" customWidth="1"/>
    <col min="8705" max="8705" width="2.85546875" customWidth="1"/>
    <col min="8706" max="8706" width="24.85546875" customWidth="1"/>
    <col min="8707" max="8707" width="22.28515625" customWidth="1"/>
    <col min="8708" max="8708" width="23.140625" customWidth="1"/>
    <col min="8709" max="8709" width="28" customWidth="1"/>
    <col min="8710" max="8710" width="21.42578125" customWidth="1"/>
    <col min="8711" max="8711" width="19.42578125" customWidth="1"/>
    <col min="8712" max="8712" width="18" customWidth="1"/>
    <col min="8713" max="8713" width="16.42578125" customWidth="1"/>
    <col min="8714" max="8714" width="14.85546875" customWidth="1"/>
    <col min="8715" max="8715" width="13.42578125" customWidth="1"/>
    <col min="8716" max="8716" width="14.140625" customWidth="1"/>
    <col min="8717" max="8717" width="14.5703125" customWidth="1"/>
    <col min="8718" max="8718" width="12.85546875" customWidth="1"/>
    <col min="8719" max="8719" width="14.5703125" customWidth="1"/>
    <col min="8720" max="8720" width="15.85546875" customWidth="1"/>
    <col min="8721" max="8721" width="12.7109375" customWidth="1"/>
    <col min="8722" max="8722" width="13.85546875" customWidth="1"/>
    <col min="8723" max="8723" width="14" customWidth="1"/>
    <col min="8724" max="8724" width="16.85546875" customWidth="1"/>
    <col min="8725" max="8725" width="17.85546875" customWidth="1"/>
    <col min="8726" max="8726" width="36.7109375" customWidth="1"/>
    <col min="8961" max="8961" width="2.85546875" customWidth="1"/>
    <col min="8962" max="8962" width="24.85546875" customWidth="1"/>
    <col min="8963" max="8963" width="22.28515625" customWidth="1"/>
    <col min="8964" max="8964" width="23.140625" customWidth="1"/>
    <col min="8965" max="8965" width="28" customWidth="1"/>
    <col min="8966" max="8966" width="21.42578125" customWidth="1"/>
    <col min="8967" max="8967" width="19.42578125" customWidth="1"/>
    <col min="8968" max="8968" width="18" customWidth="1"/>
    <col min="8969" max="8969" width="16.42578125" customWidth="1"/>
    <col min="8970" max="8970" width="14.85546875" customWidth="1"/>
    <col min="8971" max="8971" width="13.42578125" customWidth="1"/>
    <col min="8972" max="8972" width="14.140625" customWidth="1"/>
    <col min="8973" max="8973" width="14.5703125" customWidth="1"/>
    <col min="8974" max="8974" width="12.85546875" customWidth="1"/>
    <col min="8975" max="8975" width="14.5703125" customWidth="1"/>
    <col min="8976" max="8976" width="15.85546875" customWidth="1"/>
    <col min="8977" max="8977" width="12.7109375" customWidth="1"/>
    <col min="8978" max="8978" width="13.85546875" customWidth="1"/>
    <col min="8979" max="8979" width="14" customWidth="1"/>
    <col min="8980" max="8980" width="16.85546875" customWidth="1"/>
    <col min="8981" max="8981" width="17.85546875" customWidth="1"/>
    <col min="8982" max="8982" width="36.7109375" customWidth="1"/>
    <col min="9217" max="9217" width="2.85546875" customWidth="1"/>
    <col min="9218" max="9218" width="24.85546875" customWidth="1"/>
    <col min="9219" max="9219" width="22.28515625" customWidth="1"/>
    <col min="9220" max="9220" width="23.140625" customWidth="1"/>
    <col min="9221" max="9221" width="28" customWidth="1"/>
    <col min="9222" max="9222" width="21.42578125" customWidth="1"/>
    <col min="9223" max="9223" width="19.42578125" customWidth="1"/>
    <col min="9224" max="9224" width="18" customWidth="1"/>
    <col min="9225" max="9225" width="16.42578125" customWidth="1"/>
    <col min="9226" max="9226" width="14.85546875" customWidth="1"/>
    <col min="9227" max="9227" width="13.42578125" customWidth="1"/>
    <col min="9228" max="9228" width="14.140625" customWidth="1"/>
    <col min="9229" max="9229" width="14.5703125" customWidth="1"/>
    <col min="9230" max="9230" width="12.85546875" customWidth="1"/>
    <col min="9231" max="9231" width="14.5703125" customWidth="1"/>
    <col min="9232" max="9232" width="15.85546875" customWidth="1"/>
    <col min="9233" max="9233" width="12.7109375" customWidth="1"/>
    <col min="9234" max="9234" width="13.85546875" customWidth="1"/>
    <col min="9235" max="9235" width="14" customWidth="1"/>
    <col min="9236" max="9236" width="16.85546875" customWidth="1"/>
    <col min="9237" max="9237" width="17.85546875" customWidth="1"/>
    <col min="9238" max="9238" width="36.7109375" customWidth="1"/>
    <col min="9473" max="9473" width="2.85546875" customWidth="1"/>
    <col min="9474" max="9474" width="24.85546875" customWidth="1"/>
    <col min="9475" max="9475" width="22.28515625" customWidth="1"/>
    <col min="9476" max="9476" width="23.140625" customWidth="1"/>
    <col min="9477" max="9477" width="28" customWidth="1"/>
    <col min="9478" max="9478" width="21.42578125" customWidth="1"/>
    <col min="9479" max="9479" width="19.42578125" customWidth="1"/>
    <col min="9480" max="9480" width="18" customWidth="1"/>
    <col min="9481" max="9481" width="16.42578125" customWidth="1"/>
    <col min="9482" max="9482" width="14.85546875" customWidth="1"/>
    <col min="9483" max="9483" width="13.42578125" customWidth="1"/>
    <col min="9484" max="9484" width="14.140625" customWidth="1"/>
    <col min="9485" max="9485" width="14.5703125" customWidth="1"/>
    <col min="9486" max="9486" width="12.85546875" customWidth="1"/>
    <col min="9487" max="9487" width="14.5703125" customWidth="1"/>
    <col min="9488" max="9488" width="15.85546875" customWidth="1"/>
    <col min="9489" max="9489" width="12.7109375" customWidth="1"/>
    <col min="9490" max="9490" width="13.85546875" customWidth="1"/>
    <col min="9491" max="9491" width="14" customWidth="1"/>
    <col min="9492" max="9492" width="16.85546875" customWidth="1"/>
    <col min="9493" max="9493" width="17.85546875" customWidth="1"/>
    <col min="9494" max="9494" width="36.7109375" customWidth="1"/>
    <col min="9729" max="9729" width="2.85546875" customWidth="1"/>
    <col min="9730" max="9730" width="24.85546875" customWidth="1"/>
    <col min="9731" max="9731" width="22.28515625" customWidth="1"/>
    <col min="9732" max="9732" width="23.140625" customWidth="1"/>
    <col min="9733" max="9733" width="28" customWidth="1"/>
    <col min="9734" max="9734" width="21.42578125" customWidth="1"/>
    <col min="9735" max="9735" width="19.42578125" customWidth="1"/>
    <col min="9736" max="9736" width="18" customWidth="1"/>
    <col min="9737" max="9737" width="16.42578125" customWidth="1"/>
    <col min="9738" max="9738" width="14.85546875" customWidth="1"/>
    <col min="9739" max="9739" width="13.42578125" customWidth="1"/>
    <col min="9740" max="9740" width="14.140625" customWidth="1"/>
    <col min="9741" max="9741" width="14.5703125" customWidth="1"/>
    <col min="9742" max="9742" width="12.85546875" customWidth="1"/>
    <col min="9743" max="9743" width="14.5703125" customWidth="1"/>
    <col min="9744" max="9744" width="15.85546875" customWidth="1"/>
    <col min="9745" max="9745" width="12.7109375" customWidth="1"/>
    <col min="9746" max="9746" width="13.85546875" customWidth="1"/>
    <col min="9747" max="9747" width="14" customWidth="1"/>
    <col min="9748" max="9748" width="16.85546875" customWidth="1"/>
    <col min="9749" max="9749" width="17.85546875" customWidth="1"/>
    <col min="9750" max="9750" width="36.7109375" customWidth="1"/>
    <col min="9985" max="9985" width="2.85546875" customWidth="1"/>
    <col min="9986" max="9986" width="24.85546875" customWidth="1"/>
    <col min="9987" max="9987" width="22.28515625" customWidth="1"/>
    <col min="9988" max="9988" width="23.140625" customWidth="1"/>
    <col min="9989" max="9989" width="28" customWidth="1"/>
    <col min="9990" max="9990" width="21.42578125" customWidth="1"/>
    <col min="9991" max="9991" width="19.42578125" customWidth="1"/>
    <col min="9992" max="9992" width="18" customWidth="1"/>
    <col min="9993" max="9993" width="16.42578125" customWidth="1"/>
    <col min="9994" max="9994" width="14.85546875" customWidth="1"/>
    <col min="9995" max="9995" width="13.42578125" customWidth="1"/>
    <col min="9996" max="9996" width="14.140625" customWidth="1"/>
    <col min="9997" max="9997" width="14.5703125" customWidth="1"/>
    <col min="9998" max="9998" width="12.85546875" customWidth="1"/>
    <col min="9999" max="9999" width="14.5703125" customWidth="1"/>
    <col min="10000" max="10000" width="15.85546875" customWidth="1"/>
    <col min="10001" max="10001" width="12.7109375" customWidth="1"/>
    <col min="10002" max="10002" width="13.85546875" customWidth="1"/>
    <col min="10003" max="10003" width="14" customWidth="1"/>
    <col min="10004" max="10004" width="16.85546875" customWidth="1"/>
    <col min="10005" max="10005" width="17.85546875" customWidth="1"/>
    <col min="10006" max="10006" width="36.7109375" customWidth="1"/>
    <col min="10241" max="10241" width="2.85546875" customWidth="1"/>
    <col min="10242" max="10242" width="24.85546875" customWidth="1"/>
    <col min="10243" max="10243" width="22.28515625" customWidth="1"/>
    <col min="10244" max="10244" width="23.140625" customWidth="1"/>
    <col min="10245" max="10245" width="28" customWidth="1"/>
    <col min="10246" max="10246" width="21.42578125" customWidth="1"/>
    <col min="10247" max="10247" width="19.42578125" customWidth="1"/>
    <col min="10248" max="10248" width="18" customWidth="1"/>
    <col min="10249" max="10249" width="16.42578125" customWidth="1"/>
    <col min="10250" max="10250" width="14.85546875" customWidth="1"/>
    <col min="10251" max="10251" width="13.42578125" customWidth="1"/>
    <col min="10252" max="10252" width="14.140625" customWidth="1"/>
    <col min="10253" max="10253" width="14.5703125" customWidth="1"/>
    <col min="10254" max="10254" width="12.85546875" customWidth="1"/>
    <col min="10255" max="10255" width="14.5703125" customWidth="1"/>
    <col min="10256" max="10256" width="15.85546875" customWidth="1"/>
    <col min="10257" max="10257" width="12.7109375" customWidth="1"/>
    <col min="10258" max="10258" width="13.85546875" customWidth="1"/>
    <col min="10259" max="10259" width="14" customWidth="1"/>
    <col min="10260" max="10260" width="16.85546875" customWidth="1"/>
    <col min="10261" max="10261" width="17.85546875" customWidth="1"/>
    <col min="10262" max="10262" width="36.7109375" customWidth="1"/>
    <col min="10497" max="10497" width="2.85546875" customWidth="1"/>
    <col min="10498" max="10498" width="24.85546875" customWidth="1"/>
    <col min="10499" max="10499" width="22.28515625" customWidth="1"/>
    <col min="10500" max="10500" width="23.140625" customWidth="1"/>
    <col min="10501" max="10501" width="28" customWidth="1"/>
    <col min="10502" max="10502" width="21.42578125" customWidth="1"/>
    <col min="10503" max="10503" width="19.42578125" customWidth="1"/>
    <col min="10504" max="10504" width="18" customWidth="1"/>
    <col min="10505" max="10505" width="16.42578125" customWidth="1"/>
    <col min="10506" max="10506" width="14.85546875" customWidth="1"/>
    <col min="10507" max="10507" width="13.42578125" customWidth="1"/>
    <col min="10508" max="10508" width="14.140625" customWidth="1"/>
    <col min="10509" max="10509" width="14.5703125" customWidth="1"/>
    <col min="10510" max="10510" width="12.85546875" customWidth="1"/>
    <col min="10511" max="10511" width="14.5703125" customWidth="1"/>
    <col min="10512" max="10512" width="15.85546875" customWidth="1"/>
    <col min="10513" max="10513" width="12.7109375" customWidth="1"/>
    <col min="10514" max="10514" width="13.85546875" customWidth="1"/>
    <col min="10515" max="10515" width="14" customWidth="1"/>
    <col min="10516" max="10516" width="16.85546875" customWidth="1"/>
    <col min="10517" max="10517" width="17.85546875" customWidth="1"/>
    <col min="10518" max="10518" width="36.7109375" customWidth="1"/>
    <col min="10753" max="10753" width="2.85546875" customWidth="1"/>
    <col min="10754" max="10754" width="24.85546875" customWidth="1"/>
    <col min="10755" max="10755" width="22.28515625" customWidth="1"/>
    <col min="10756" max="10756" width="23.140625" customWidth="1"/>
    <col min="10757" max="10757" width="28" customWidth="1"/>
    <col min="10758" max="10758" width="21.42578125" customWidth="1"/>
    <col min="10759" max="10759" width="19.42578125" customWidth="1"/>
    <col min="10760" max="10760" width="18" customWidth="1"/>
    <col min="10761" max="10761" width="16.42578125" customWidth="1"/>
    <col min="10762" max="10762" width="14.85546875" customWidth="1"/>
    <col min="10763" max="10763" width="13.42578125" customWidth="1"/>
    <col min="10764" max="10764" width="14.140625" customWidth="1"/>
    <col min="10765" max="10765" width="14.5703125" customWidth="1"/>
    <col min="10766" max="10766" width="12.85546875" customWidth="1"/>
    <col min="10767" max="10767" width="14.5703125" customWidth="1"/>
    <col min="10768" max="10768" width="15.85546875" customWidth="1"/>
    <col min="10769" max="10769" width="12.7109375" customWidth="1"/>
    <col min="10770" max="10770" width="13.85546875" customWidth="1"/>
    <col min="10771" max="10771" width="14" customWidth="1"/>
    <col min="10772" max="10772" width="16.85546875" customWidth="1"/>
    <col min="10773" max="10773" width="17.85546875" customWidth="1"/>
    <col min="10774" max="10774" width="36.7109375" customWidth="1"/>
    <col min="11009" max="11009" width="2.85546875" customWidth="1"/>
    <col min="11010" max="11010" width="24.85546875" customWidth="1"/>
    <col min="11011" max="11011" width="22.28515625" customWidth="1"/>
    <col min="11012" max="11012" width="23.140625" customWidth="1"/>
    <col min="11013" max="11013" width="28" customWidth="1"/>
    <col min="11014" max="11014" width="21.42578125" customWidth="1"/>
    <col min="11015" max="11015" width="19.42578125" customWidth="1"/>
    <col min="11016" max="11016" width="18" customWidth="1"/>
    <col min="11017" max="11017" width="16.42578125" customWidth="1"/>
    <col min="11018" max="11018" width="14.85546875" customWidth="1"/>
    <col min="11019" max="11019" width="13.42578125" customWidth="1"/>
    <col min="11020" max="11020" width="14.140625" customWidth="1"/>
    <col min="11021" max="11021" width="14.5703125" customWidth="1"/>
    <col min="11022" max="11022" width="12.85546875" customWidth="1"/>
    <col min="11023" max="11023" width="14.5703125" customWidth="1"/>
    <col min="11024" max="11024" width="15.85546875" customWidth="1"/>
    <col min="11025" max="11025" width="12.7109375" customWidth="1"/>
    <col min="11026" max="11026" width="13.85546875" customWidth="1"/>
    <col min="11027" max="11027" width="14" customWidth="1"/>
    <col min="11028" max="11028" width="16.85546875" customWidth="1"/>
    <col min="11029" max="11029" width="17.85546875" customWidth="1"/>
    <col min="11030" max="11030" width="36.7109375" customWidth="1"/>
    <col min="11265" max="11265" width="2.85546875" customWidth="1"/>
    <col min="11266" max="11266" width="24.85546875" customWidth="1"/>
    <col min="11267" max="11267" width="22.28515625" customWidth="1"/>
    <col min="11268" max="11268" width="23.140625" customWidth="1"/>
    <col min="11269" max="11269" width="28" customWidth="1"/>
    <col min="11270" max="11270" width="21.42578125" customWidth="1"/>
    <col min="11271" max="11271" width="19.42578125" customWidth="1"/>
    <col min="11272" max="11272" width="18" customWidth="1"/>
    <col min="11273" max="11273" width="16.42578125" customWidth="1"/>
    <col min="11274" max="11274" width="14.85546875" customWidth="1"/>
    <col min="11275" max="11275" width="13.42578125" customWidth="1"/>
    <col min="11276" max="11276" width="14.140625" customWidth="1"/>
    <col min="11277" max="11277" width="14.5703125" customWidth="1"/>
    <col min="11278" max="11278" width="12.85546875" customWidth="1"/>
    <col min="11279" max="11279" width="14.5703125" customWidth="1"/>
    <col min="11280" max="11280" width="15.85546875" customWidth="1"/>
    <col min="11281" max="11281" width="12.7109375" customWidth="1"/>
    <col min="11282" max="11282" width="13.85546875" customWidth="1"/>
    <col min="11283" max="11283" width="14" customWidth="1"/>
    <col min="11284" max="11284" width="16.85546875" customWidth="1"/>
    <col min="11285" max="11285" width="17.85546875" customWidth="1"/>
    <col min="11286" max="11286" width="36.7109375" customWidth="1"/>
    <col min="11521" max="11521" width="2.85546875" customWidth="1"/>
    <col min="11522" max="11522" width="24.85546875" customWidth="1"/>
    <col min="11523" max="11523" width="22.28515625" customWidth="1"/>
    <col min="11524" max="11524" width="23.140625" customWidth="1"/>
    <col min="11525" max="11525" width="28" customWidth="1"/>
    <col min="11526" max="11526" width="21.42578125" customWidth="1"/>
    <col min="11527" max="11527" width="19.42578125" customWidth="1"/>
    <col min="11528" max="11528" width="18" customWidth="1"/>
    <col min="11529" max="11529" width="16.42578125" customWidth="1"/>
    <col min="11530" max="11530" width="14.85546875" customWidth="1"/>
    <col min="11531" max="11531" width="13.42578125" customWidth="1"/>
    <col min="11532" max="11532" width="14.140625" customWidth="1"/>
    <col min="11533" max="11533" width="14.5703125" customWidth="1"/>
    <col min="11534" max="11534" width="12.85546875" customWidth="1"/>
    <col min="11535" max="11535" width="14.5703125" customWidth="1"/>
    <col min="11536" max="11536" width="15.85546875" customWidth="1"/>
    <col min="11537" max="11537" width="12.7109375" customWidth="1"/>
    <col min="11538" max="11538" width="13.85546875" customWidth="1"/>
    <col min="11539" max="11539" width="14" customWidth="1"/>
    <col min="11540" max="11540" width="16.85546875" customWidth="1"/>
    <col min="11541" max="11541" width="17.85546875" customWidth="1"/>
    <col min="11542" max="11542" width="36.7109375" customWidth="1"/>
    <col min="11777" max="11777" width="2.85546875" customWidth="1"/>
    <col min="11778" max="11778" width="24.85546875" customWidth="1"/>
    <col min="11779" max="11779" width="22.28515625" customWidth="1"/>
    <col min="11780" max="11780" width="23.140625" customWidth="1"/>
    <col min="11781" max="11781" width="28" customWidth="1"/>
    <col min="11782" max="11782" width="21.42578125" customWidth="1"/>
    <col min="11783" max="11783" width="19.42578125" customWidth="1"/>
    <col min="11784" max="11784" width="18" customWidth="1"/>
    <col min="11785" max="11785" width="16.42578125" customWidth="1"/>
    <col min="11786" max="11786" width="14.85546875" customWidth="1"/>
    <col min="11787" max="11787" width="13.42578125" customWidth="1"/>
    <col min="11788" max="11788" width="14.140625" customWidth="1"/>
    <col min="11789" max="11789" width="14.5703125" customWidth="1"/>
    <col min="11790" max="11790" width="12.85546875" customWidth="1"/>
    <col min="11791" max="11791" width="14.5703125" customWidth="1"/>
    <col min="11792" max="11792" width="15.85546875" customWidth="1"/>
    <col min="11793" max="11793" width="12.7109375" customWidth="1"/>
    <col min="11794" max="11794" width="13.85546875" customWidth="1"/>
    <col min="11795" max="11795" width="14" customWidth="1"/>
    <col min="11796" max="11796" width="16.85546875" customWidth="1"/>
    <col min="11797" max="11797" width="17.85546875" customWidth="1"/>
    <col min="11798" max="11798" width="36.7109375" customWidth="1"/>
    <col min="12033" max="12033" width="2.85546875" customWidth="1"/>
    <col min="12034" max="12034" width="24.85546875" customWidth="1"/>
    <col min="12035" max="12035" width="22.28515625" customWidth="1"/>
    <col min="12036" max="12036" width="23.140625" customWidth="1"/>
    <col min="12037" max="12037" width="28" customWidth="1"/>
    <col min="12038" max="12038" width="21.42578125" customWidth="1"/>
    <col min="12039" max="12039" width="19.42578125" customWidth="1"/>
    <col min="12040" max="12040" width="18" customWidth="1"/>
    <col min="12041" max="12041" width="16.42578125" customWidth="1"/>
    <col min="12042" max="12042" width="14.85546875" customWidth="1"/>
    <col min="12043" max="12043" width="13.42578125" customWidth="1"/>
    <col min="12044" max="12044" width="14.140625" customWidth="1"/>
    <col min="12045" max="12045" width="14.5703125" customWidth="1"/>
    <col min="12046" max="12046" width="12.85546875" customWidth="1"/>
    <col min="12047" max="12047" width="14.5703125" customWidth="1"/>
    <col min="12048" max="12048" width="15.85546875" customWidth="1"/>
    <col min="12049" max="12049" width="12.7109375" customWidth="1"/>
    <col min="12050" max="12050" width="13.85546875" customWidth="1"/>
    <col min="12051" max="12051" width="14" customWidth="1"/>
    <col min="12052" max="12052" width="16.85546875" customWidth="1"/>
    <col min="12053" max="12053" width="17.85546875" customWidth="1"/>
    <col min="12054" max="12054" width="36.7109375" customWidth="1"/>
    <col min="12289" max="12289" width="2.85546875" customWidth="1"/>
    <col min="12290" max="12290" width="24.85546875" customWidth="1"/>
    <col min="12291" max="12291" width="22.28515625" customWidth="1"/>
    <col min="12292" max="12292" width="23.140625" customWidth="1"/>
    <col min="12293" max="12293" width="28" customWidth="1"/>
    <col min="12294" max="12294" width="21.42578125" customWidth="1"/>
    <col min="12295" max="12295" width="19.42578125" customWidth="1"/>
    <col min="12296" max="12296" width="18" customWidth="1"/>
    <col min="12297" max="12297" width="16.42578125" customWidth="1"/>
    <col min="12298" max="12298" width="14.85546875" customWidth="1"/>
    <col min="12299" max="12299" width="13.42578125" customWidth="1"/>
    <col min="12300" max="12300" width="14.140625" customWidth="1"/>
    <col min="12301" max="12301" width="14.5703125" customWidth="1"/>
    <col min="12302" max="12302" width="12.85546875" customWidth="1"/>
    <col min="12303" max="12303" width="14.5703125" customWidth="1"/>
    <col min="12304" max="12304" width="15.85546875" customWidth="1"/>
    <col min="12305" max="12305" width="12.7109375" customWidth="1"/>
    <col min="12306" max="12306" width="13.85546875" customWidth="1"/>
    <col min="12307" max="12307" width="14" customWidth="1"/>
    <col min="12308" max="12308" width="16.85546875" customWidth="1"/>
    <col min="12309" max="12309" width="17.85546875" customWidth="1"/>
    <col min="12310" max="12310" width="36.7109375" customWidth="1"/>
    <col min="12545" max="12545" width="2.85546875" customWidth="1"/>
    <col min="12546" max="12546" width="24.85546875" customWidth="1"/>
    <col min="12547" max="12547" width="22.28515625" customWidth="1"/>
    <col min="12548" max="12548" width="23.140625" customWidth="1"/>
    <col min="12549" max="12549" width="28" customWidth="1"/>
    <col min="12550" max="12550" width="21.42578125" customWidth="1"/>
    <col min="12551" max="12551" width="19.42578125" customWidth="1"/>
    <col min="12552" max="12552" width="18" customWidth="1"/>
    <col min="12553" max="12553" width="16.42578125" customWidth="1"/>
    <col min="12554" max="12554" width="14.85546875" customWidth="1"/>
    <col min="12555" max="12555" width="13.42578125" customWidth="1"/>
    <col min="12556" max="12556" width="14.140625" customWidth="1"/>
    <col min="12557" max="12557" width="14.5703125" customWidth="1"/>
    <col min="12558" max="12558" width="12.85546875" customWidth="1"/>
    <col min="12559" max="12559" width="14.5703125" customWidth="1"/>
    <col min="12560" max="12560" width="15.85546875" customWidth="1"/>
    <col min="12561" max="12561" width="12.7109375" customWidth="1"/>
    <col min="12562" max="12562" width="13.85546875" customWidth="1"/>
    <col min="12563" max="12563" width="14" customWidth="1"/>
    <col min="12564" max="12564" width="16.85546875" customWidth="1"/>
    <col min="12565" max="12565" width="17.85546875" customWidth="1"/>
    <col min="12566" max="12566" width="36.7109375" customWidth="1"/>
    <col min="12801" max="12801" width="2.85546875" customWidth="1"/>
    <col min="12802" max="12802" width="24.85546875" customWidth="1"/>
    <col min="12803" max="12803" width="22.28515625" customWidth="1"/>
    <col min="12804" max="12804" width="23.140625" customWidth="1"/>
    <col min="12805" max="12805" width="28" customWidth="1"/>
    <col min="12806" max="12806" width="21.42578125" customWidth="1"/>
    <col min="12807" max="12807" width="19.42578125" customWidth="1"/>
    <col min="12808" max="12808" width="18" customWidth="1"/>
    <col min="12809" max="12809" width="16.42578125" customWidth="1"/>
    <col min="12810" max="12810" width="14.85546875" customWidth="1"/>
    <col min="12811" max="12811" width="13.42578125" customWidth="1"/>
    <col min="12812" max="12812" width="14.140625" customWidth="1"/>
    <col min="12813" max="12813" width="14.5703125" customWidth="1"/>
    <col min="12814" max="12814" width="12.85546875" customWidth="1"/>
    <col min="12815" max="12815" width="14.5703125" customWidth="1"/>
    <col min="12816" max="12816" width="15.85546875" customWidth="1"/>
    <col min="12817" max="12817" width="12.7109375" customWidth="1"/>
    <col min="12818" max="12818" width="13.85546875" customWidth="1"/>
    <col min="12819" max="12819" width="14" customWidth="1"/>
    <col min="12820" max="12820" width="16.85546875" customWidth="1"/>
    <col min="12821" max="12821" width="17.85546875" customWidth="1"/>
    <col min="12822" max="12822" width="36.7109375" customWidth="1"/>
    <col min="13057" max="13057" width="2.85546875" customWidth="1"/>
    <col min="13058" max="13058" width="24.85546875" customWidth="1"/>
    <col min="13059" max="13059" width="22.28515625" customWidth="1"/>
    <col min="13060" max="13060" width="23.140625" customWidth="1"/>
    <col min="13061" max="13061" width="28" customWidth="1"/>
    <col min="13062" max="13062" width="21.42578125" customWidth="1"/>
    <col min="13063" max="13063" width="19.42578125" customWidth="1"/>
    <col min="13064" max="13064" width="18" customWidth="1"/>
    <col min="13065" max="13065" width="16.42578125" customWidth="1"/>
    <col min="13066" max="13066" width="14.85546875" customWidth="1"/>
    <col min="13067" max="13067" width="13.42578125" customWidth="1"/>
    <col min="13068" max="13068" width="14.140625" customWidth="1"/>
    <col min="13069" max="13069" width="14.5703125" customWidth="1"/>
    <col min="13070" max="13070" width="12.85546875" customWidth="1"/>
    <col min="13071" max="13071" width="14.5703125" customWidth="1"/>
    <col min="13072" max="13072" width="15.85546875" customWidth="1"/>
    <col min="13073" max="13073" width="12.7109375" customWidth="1"/>
    <col min="13074" max="13074" width="13.85546875" customWidth="1"/>
    <col min="13075" max="13075" width="14" customWidth="1"/>
    <col min="13076" max="13076" width="16.85546875" customWidth="1"/>
    <col min="13077" max="13077" width="17.85546875" customWidth="1"/>
    <col min="13078" max="13078" width="36.7109375" customWidth="1"/>
    <col min="13313" max="13313" width="2.85546875" customWidth="1"/>
    <col min="13314" max="13314" width="24.85546875" customWidth="1"/>
    <col min="13315" max="13315" width="22.28515625" customWidth="1"/>
    <col min="13316" max="13316" width="23.140625" customWidth="1"/>
    <col min="13317" max="13317" width="28" customWidth="1"/>
    <col min="13318" max="13318" width="21.42578125" customWidth="1"/>
    <col min="13319" max="13319" width="19.42578125" customWidth="1"/>
    <col min="13320" max="13320" width="18" customWidth="1"/>
    <col min="13321" max="13321" width="16.42578125" customWidth="1"/>
    <col min="13322" max="13322" width="14.85546875" customWidth="1"/>
    <col min="13323" max="13323" width="13.42578125" customWidth="1"/>
    <col min="13324" max="13324" width="14.140625" customWidth="1"/>
    <col min="13325" max="13325" width="14.5703125" customWidth="1"/>
    <col min="13326" max="13326" width="12.85546875" customWidth="1"/>
    <col min="13327" max="13327" width="14.5703125" customWidth="1"/>
    <col min="13328" max="13328" width="15.85546875" customWidth="1"/>
    <col min="13329" max="13329" width="12.7109375" customWidth="1"/>
    <col min="13330" max="13330" width="13.85546875" customWidth="1"/>
    <col min="13331" max="13331" width="14" customWidth="1"/>
    <col min="13332" max="13332" width="16.85546875" customWidth="1"/>
    <col min="13333" max="13333" width="17.85546875" customWidth="1"/>
    <col min="13334" max="13334" width="36.7109375" customWidth="1"/>
    <col min="13569" max="13569" width="2.85546875" customWidth="1"/>
    <col min="13570" max="13570" width="24.85546875" customWidth="1"/>
    <col min="13571" max="13571" width="22.28515625" customWidth="1"/>
    <col min="13572" max="13572" width="23.140625" customWidth="1"/>
    <col min="13573" max="13573" width="28" customWidth="1"/>
    <col min="13574" max="13574" width="21.42578125" customWidth="1"/>
    <col min="13575" max="13575" width="19.42578125" customWidth="1"/>
    <col min="13576" max="13576" width="18" customWidth="1"/>
    <col min="13577" max="13577" width="16.42578125" customWidth="1"/>
    <col min="13578" max="13578" width="14.85546875" customWidth="1"/>
    <col min="13579" max="13579" width="13.42578125" customWidth="1"/>
    <col min="13580" max="13580" width="14.140625" customWidth="1"/>
    <col min="13581" max="13581" width="14.5703125" customWidth="1"/>
    <col min="13582" max="13582" width="12.85546875" customWidth="1"/>
    <col min="13583" max="13583" width="14.5703125" customWidth="1"/>
    <col min="13584" max="13584" width="15.85546875" customWidth="1"/>
    <col min="13585" max="13585" width="12.7109375" customWidth="1"/>
    <col min="13586" max="13586" width="13.85546875" customWidth="1"/>
    <col min="13587" max="13587" width="14" customWidth="1"/>
    <col min="13588" max="13588" width="16.85546875" customWidth="1"/>
    <col min="13589" max="13589" width="17.85546875" customWidth="1"/>
    <col min="13590" max="13590" width="36.7109375" customWidth="1"/>
    <col min="13825" max="13825" width="2.85546875" customWidth="1"/>
    <col min="13826" max="13826" width="24.85546875" customWidth="1"/>
    <col min="13827" max="13827" width="22.28515625" customWidth="1"/>
    <col min="13828" max="13828" width="23.140625" customWidth="1"/>
    <col min="13829" max="13829" width="28" customWidth="1"/>
    <col min="13830" max="13830" width="21.42578125" customWidth="1"/>
    <col min="13831" max="13831" width="19.42578125" customWidth="1"/>
    <col min="13832" max="13832" width="18" customWidth="1"/>
    <col min="13833" max="13833" width="16.42578125" customWidth="1"/>
    <col min="13834" max="13834" width="14.85546875" customWidth="1"/>
    <col min="13835" max="13835" width="13.42578125" customWidth="1"/>
    <col min="13836" max="13836" width="14.140625" customWidth="1"/>
    <col min="13837" max="13837" width="14.5703125" customWidth="1"/>
    <col min="13838" max="13838" width="12.85546875" customWidth="1"/>
    <col min="13839" max="13839" width="14.5703125" customWidth="1"/>
    <col min="13840" max="13840" width="15.85546875" customWidth="1"/>
    <col min="13841" max="13841" width="12.7109375" customWidth="1"/>
    <col min="13842" max="13842" width="13.85546875" customWidth="1"/>
    <col min="13843" max="13843" width="14" customWidth="1"/>
    <col min="13844" max="13844" width="16.85546875" customWidth="1"/>
    <col min="13845" max="13845" width="17.85546875" customWidth="1"/>
    <col min="13846" max="13846" width="36.7109375" customWidth="1"/>
    <col min="14081" max="14081" width="2.85546875" customWidth="1"/>
    <col min="14082" max="14082" width="24.85546875" customWidth="1"/>
    <col min="14083" max="14083" width="22.28515625" customWidth="1"/>
    <col min="14084" max="14084" width="23.140625" customWidth="1"/>
    <col min="14085" max="14085" width="28" customWidth="1"/>
    <col min="14086" max="14086" width="21.42578125" customWidth="1"/>
    <col min="14087" max="14087" width="19.42578125" customWidth="1"/>
    <col min="14088" max="14088" width="18" customWidth="1"/>
    <col min="14089" max="14089" width="16.42578125" customWidth="1"/>
    <col min="14090" max="14090" width="14.85546875" customWidth="1"/>
    <col min="14091" max="14091" width="13.42578125" customWidth="1"/>
    <col min="14092" max="14092" width="14.140625" customWidth="1"/>
    <col min="14093" max="14093" width="14.5703125" customWidth="1"/>
    <col min="14094" max="14094" width="12.85546875" customWidth="1"/>
    <col min="14095" max="14095" width="14.5703125" customWidth="1"/>
    <col min="14096" max="14096" width="15.85546875" customWidth="1"/>
    <col min="14097" max="14097" width="12.7109375" customWidth="1"/>
    <col min="14098" max="14098" width="13.85546875" customWidth="1"/>
    <col min="14099" max="14099" width="14" customWidth="1"/>
    <col min="14100" max="14100" width="16.85546875" customWidth="1"/>
    <col min="14101" max="14101" width="17.85546875" customWidth="1"/>
    <col min="14102" max="14102" width="36.7109375" customWidth="1"/>
    <col min="14337" max="14337" width="2.85546875" customWidth="1"/>
    <col min="14338" max="14338" width="24.85546875" customWidth="1"/>
    <col min="14339" max="14339" width="22.28515625" customWidth="1"/>
    <col min="14340" max="14340" width="23.140625" customWidth="1"/>
    <col min="14341" max="14341" width="28" customWidth="1"/>
    <col min="14342" max="14342" width="21.42578125" customWidth="1"/>
    <col min="14343" max="14343" width="19.42578125" customWidth="1"/>
    <col min="14344" max="14344" width="18" customWidth="1"/>
    <col min="14345" max="14345" width="16.42578125" customWidth="1"/>
    <col min="14346" max="14346" width="14.85546875" customWidth="1"/>
    <col min="14347" max="14347" width="13.42578125" customWidth="1"/>
    <col min="14348" max="14348" width="14.140625" customWidth="1"/>
    <col min="14349" max="14349" width="14.5703125" customWidth="1"/>
    <col min="14350" max="14350" width="12.85546875" customWidth="1"/>
    <col min="14351" max="14351" width="14.5703125" customWidth="1"/>
    <col min="14352" max="14352" width="15.85546875" customWidth="1"/>
    <col min="14353" max="14353" width="12.7109375" customWidth="1"/>
    <col min="14354" max="14354" width="13.85546875" customWidth="1"/>
    <col min="14355" max="14355" width="14" customWidth="1"/>
    <col min="14356" max="14356" width="16.85546875" customWidth="1"/>
    <col min="14357" max="14357" width="17.85546875" customWidth="1"/>
    <col min="14358" max="14358" width="36.7109375" customWidth="1"/>
    <col min="14593" max="14593" width="2.85546875" customWidth="1"/>
    <col min="14594" max="14594" width="24.85546875" customWidth="1"/>
    <col min="14595" max="14595" width="22.28515625" customWidth="1"/>
    <col min="14596" max="14596" width="23.140625" customWidth="1"/>
    <col min="14597" max="14597" width="28" customWidth="1"/>
    <col min="14598" max="14598" width="21.42578125" customWidth="1"/>
    <col min="14599" max="14599" width="19.42578125" customWidth="1"/>
    <col min="14600" max="14600" width="18" customWidth="1"/>
    <col min="14601" max="14601" width="16.42578125" customWidth="1"/>
    <col min="14602" max="14602" width="14.85546875" customWidth="1"/>
    <col min="14603" max="14603" width="13.42578125" customWidth="1"/>
    <col min="14604" max="14604" width="14.140625" customWidth="1"/>
    <col min="14605" max="14605" width="14.5703125" customWidth="1"/>
    <col min="14606" max="14606" width="12.85546875" customWidth="1"/>
    <col min="14607" max="14607" width="14.5703125" customWidth="1"/>
    <col min="14608" max="14608" width="15.85546875" customWidth="1"/>
    <col min="14609" max="14609" width="12.7109375" customWidth="1"/>
    <col min="14610" max="14610" width="13.85546875" customWidth="1"/>
    <col min="14611" max="14611" width="14" customWidth="1"/>
    <col min="14612" max="14612" width="16.85546875" customWidth="1"/>
    <col min="14613" max="14613" width="17.85546875" customWidth="1"/>
    <col min="14614" max="14614" width="36.7109375" customWidth="1"/>
    <col min="14849" max="14849" width="2.85546875" customWidth="1"/>
    <col min="14850" max="14850" width="24.85546875" customWidth="1"/>
    <col min="14851" max="14851" width="22.28515625" customWidth="1"/>
    <col min="14852" max="14852" width="23.140625" customWidth="1"/>
    <col min="14853" max="14853" width="28" customWidth="1"/>
    <col min="14854" max="14854" width="21.42578125" customWidth="1"/>
    <col min="14855" max="14855" width="19.42578125" customWidth="1"/>
    <col min="14856" max="14856" width="18" customWidth="1"/>
    <col min="14857" max="14857" width="16.42578125" customWidth="1"/>
    <col min="14858" max="14858" width="14.85546875" customWidth="1"/>
    <col min="14859" max="14859" width="13.42578125" customWidth="1"/>
    <col min="14860" max="14860" width="14.140625" customWidth="1"/>
    <col min="14861" max="14861" width="14.5703125" customWidth="1"/>
    <col min="14862" max="14862" width="12.85546875" customWidth="1"/>
    <col min="14863" max="14863" width="14.5703125" customWidth="1"/>
    <col min="14864" max="14864" width="15.85546875" customWidth="1"/>
    <col min="14865" max="14865" width="12.7109375" customWidth="1"/>
    <col min="14866" max="14866" width="13.85546875" customWidth="1"/>
    <col min="14867" max="14867" width="14" customWidth="1"/>
    <col min="14868" max="14868" width="16.85546875" customWidth="1"/>
    <col min="14869" max="14869" width="17.85546875" customWidth="1"/>
    <col min="14870" max="14870" width="36.7109375" customWidth="1"/>
    <col min="15105" max="15105" width="2.85546875" customWidth="1"/>
    <col min="15106" max="15106" width="24.85546875" customWidth="1"/>
    <col min="15107" max="15107" width="22.28515625" customWidth="1"/>
    <col min="15108" max="15108" width="23.140625" customWidth="1"/>
    <col min="15109" max="15109" width="28" customWidth="1"/>
    <col min="15110" max="15110" width="21.42578125" customWidth="1"/>
    <col min="15111" max="15111" width="19.42578125" customWidth="1"/>
    <col min="15112" max="15112" width="18" customWidth="1"/>
    <col min="15113" max="15113" width="16.42578125" customWidth="1"/>
    <col min="15114" max="15114" width="14.85546875" customWidth="1"/>
    <col min="15115" max="15115" width="13.42578125" customWidth="1"/>
    <col min="15116" max="15116" width="14.140625" customWidth="1"/>
    <col min="15117" max="15117" width="14.5703125" customWidth="1"/>
    <col min="15118" max="15118" width="12.85546875" customWidth="1"/>
    <col min="15119" max="15119" width="14.5703125" customWidth="1"/>
    <col min="15120" max="15120" width="15.85546875" customWidth="1"/>
    <col min="15121" max="15121" width="12.7109375" customWidth="1"/>
    <col min="15122" max="15122" width="13.85546875" customWidth="1"/>
    <col min="15123" max="15123" width="14" customWidth="1"/>
    <col min="15124" max="15124" width="16.85546875" customWidth="1"/>
    <col min="15125" max="15125" width="17.85546875" customWidth="1"/>
    <col min="15126" max="15126" width="36.7109375" customWidth="1"/>
    <col min="15361" max="15361" width="2.85546875" customWidth="1"/>
    <col min="15362" max="15362" width="24.85546875" customWidth="1"/>
    <col min="15363" max="15363" width="22.28515625" customWidth="1"/>
    <col min="15364" max="15364" width="23.140625" customWidth="1"/>
    <col min="15365" max="15365" width="28" customWidth="1"/>
    <col min="15366" max="15366" width="21.42578125" customWidth="1"/>
    <col min="15367" max="15367" width="19.42578125" customWidth="1"/>
    <col min="15368" max="15368" width="18" customWidth="1"/>
    <col min="15369" max="15369" width="16.42578125" customWidth="1"/>
    <col min="15370" max="15370" width="14.85546875" customWidth="1"/>
    <col min="15371" max="15371" width="13.42578125" customWidth="1"/>
    <col min="15372" max="15372" width="14.140625" customWidth="1"/>
    <col min="15373" max="15373" width="14.5703125" customWidth="1"/>
    <col min="15374" max="15374" width="12.85546875" customWidth="1"/>
    <col min="15375" max="15375" width="14.5703125" customWidth="1"/>
    <col min="15376" max="15376" width="15.85546875" customWidth="1"/>
    <col min="15377" max="15377" width="12.7109375" customWidth="1"/>
    <col min="15378" max="15378" width="13.85546875" customWidth="1"/>
    <col min="15379" max="15379" width="14" customWidth="1"/>
    <col min="15380" max="15380" width="16.85546875" customWidth="1"/>
    <col min="15381" max="15381" width="17.85546875" customWidth="1"/>
    <col min="15382" max="15382" width="36.7109375" customWidth="1"/>
    <col min="15617" max="15617" width="2.85546875" customWidth="1"/>
    <col min="15618" max="15618" width="24.85546875" customWidth="1"/>
    <col min="15619" max="15619" width="22.28515625" customWidth="1"/>
    <col min="15620" max="15620" width="23.140625" customWidth="1"/>
    <col min="15621" max="15621" width="28" customWidth="1"/>
    <col min="15622" max="15622" width="21.42578125" customWidth="1"/>
    <col min="15623" max="15623" width="19.42578125" customWidth="1"/>
    <col min="15624" max="15624" width="18" customWidth="1"/>
    <col min="15625" max="15625" width="16.42578125" customWidth="1"/>
    <col min="15626" max="15626" width="14.85546875" customWidth="1"/>
    <col min="15627" max="15627" width="13.42578125" customWidth="1"/>
    <col min="15628" max="15628" width="14.140625" customWidth="1"/>
    <col min="15629" max="15629" width="14.5703125" customWidth="1"/>
    <col min="15630" max="15630" width="12.85546875" customWidth="1"/>
    <col min="15631" max="15631" width="14.5703125" customWidth="1"/>
    <col min="15632" max="15632" width="15.85546875" customWidth="1"/>
    <col min="15633" max="15633" width="12.7109375" customWidth="1"/>
    <col min="15634" max="15634" width="13.85546875" customWidth="1"/>
    <col min="15635" max="15635" width="14" customWidth="1"/>
    <col min="15636" max="15636" width="16.85546875" customWidth="1"/>
    <col min="15637" max="15637" width="17.85546875" customWidth="1"/>
    <col min="15638" max="15638" width="36.7109375" customWidth="1"/>
    <col min="15873" max="15873" width="2.85546875" customWidth="1"/>
    <col min="15874" max="15874" width="24.85546875" customWidth="1"/>
    <col min="15875" max="15875" width="22.28515625" customWidth="1"/>
    <col min="15876" max="15876" width="23.140625" customWidth="1"/>
    <col min="15877" max="15877" width="28" customWidth="1"/>
    <col min="15878" max="15878" width="21.42578125" customWidth="1"/>
    <col min="15879" max="15879" width="19.42578125" customWidth="1"/>
    <col min="15880" max="15880" width="18" customWidth="1"/>
    <col min="15881" max="15881" width="16.42578125" customWidth="1"/>
    <col min="15882" max="15882" width="14.85546875" customWidth="1"/>
    <col min="15883" max="15883" width="13.42578125" customWidth="1"/>
    <col min="15884" max="15884" width="14.140625" customWidth="1"/>
    <col min="15885" max="15885" width="14.5703125" customWidth="1"/>
    <col min="15886" max="15886" width="12.85546875" customWidth="1"/>
    <col min="15887" max="15887" width="14.5703125" customWidth="1"/>
    <col min="15888" max="15888" width="15.85546875" customWidth="1"/>
    <col min="15889" max="15889" width="12.7109375" customWidth="1"/>
    <col min="15890" max="15890" width="13.85546875" customWidth="1"/>
    <col min="15891" max="15891" width="14" customWidth="1"/>
    <col min="15892" max="15892" width="16.85546875" customWidth="1"/>
    <col min="15893" max="15893" width="17.85546875" customWidth="1"/>
    <col min="15894" max="15894" width="36.7109375" customWidth="1"/>
    <col min="16129" max="16129" width="2.85546875" customWidth="1"/>
    <col min="16130" max="16130" width="24.85546875" customWidth="1"/>
    <col min="16131" max="16131" width="22.28515625" customWidth="1"/>
    <col min="16132" max="16132" width="23.140625" customWidth="1"/>
    <col min="16133" max="16133" width="28" customWidth="1"/>
    <col min="16134" max="16134" width="21.42578125" customWidth="1"/>
    <col min="16135" max="16135" width="19.42578125" customWidth="1"/>
    <col min="16136" max="16136" width="18" customWidth="1"/>
    <col min="16137" max="16137" width="16.42578125" customWidth="1"/>
    <col min="16138" max="16138" width="14.85546875" customWidth="1"/>
    <col min="16139" max="16139" width="13.42578125" customWidth="1"/>
    <col min="16140" max="16140" width="14.140625" customWidth="1"/>
    <col min="16141" max="16141" width="14.5703125" customWidth="1"/>
    <col min="16142" max="16142" width="12.85546875" customWidth="1"/>
    <col min="16143" max="16143" width="14.5703125" customWidth="1"/>
    <col min="16144" max="16144" width="15.85546875" customWidth="1"/>
    <col min="16145" max="16145" width="12.7109375" customWidth="1"/>
    <col min="16146" max="16146" width="13.85546875" customWidth="1"/>
    <col min="16147" max="16147" width="14" customWidth="1"/>
    <col min="16148" max="16148" width="16.85546875" customWidth="1"/>
    <col min="16149" max="16149" width="17.85546875" customWidth="1"/>
    <col min="16150" max="16150" width="36.7109375" customWidth="1"/>
  </cols>
  <sheetData>
    <row r="1" spans="1:22">
      <c r="A1" s="1174" t="s">
        <v>0</v>
      </c>
      <c r="B1" s="1285" t="s">
        <v>1</v>
      </c>
      <c r="C1" s="1285" t="s">
        <v>2</v>
      </c>
      <c r="D1" s="1285" t="s">
        <v>3</v>
      </c>
      <c r="E1" s="1285" t="s">
        <v>4</v>
      </c>
      <c r="F1" s="1285" t="s">
        <v>5</v>
      </c>
      <c r="G1" s="1285" t="s">
        <v>6</v>
      </c>
      <c r="H1" s="1285"/>
      <c r="I1" s="1285"/>
      <c r="J1" s="1285"/>
      <c r="K1" s="1285" t="s">
        <v>7</v>
      </c>
      <c r="L1" s="1285"/>
      <c r="M1" s="1285"/>
      <c r="N1" s="1285"/>
      <c r="O1" s="1285"/>
      <c r="P1" s="1285"/>
      <c r="Q1" s="1285"/>
      <c r="R1" s="1285"/>
      <c r="S1" s="1285"/>
      <c r="T1" s="1290" t="s">
        <v>8</v>
      </c>
      <c r="U1" s="1285" t="s">
        <v>9</v>
      </c>
      <c r="V1" s="1291" t="s">
        <v>10</v>
      </c>
    </row>
    <row r="2" spans="1:22">
      <c r="A2" s="1174"/>
      <c r="B2" s="1285"/>
      <c r="C2" s="1285"/>
      <c r="D2" s="1285"/>
      <c r="E2" s="1285"/>
      <c r="F2" s="1285"/>
      <c r="G2" s="1294" t="s">
        <v>11</v>
      </c>
      <c r="H2" s="1294" t="s">
        <v>12</v>
      </c>
      <c r="I2" s="1294" t="s">
        <v>13</v>
      </c>
      <c r="J2" s="1294" t="s">
        <v>14</v>
      </c>
      <c r="K2" s="1286" t="s">
        <v>19</v>
      </c>
      <c r="L2" s="1286"/>
      <c r="M2" s="1286"/>
      <c r="N2" s="1286" t="s">
        <v>20</v>
      </c>
      <c r="O2" s="1286"/>
      <c r="P2" s="1286"/>
      <c r="Q2" s="1286" t="s">
        <v>21</v>
      </c>
      <c r="R2" s="1286"/>
      <c r="S2" s="1286"/>
      <c r="T2" s="1290"/>
      <c r="U2" s="1285"/>
      <c r="V2" s="1292"/>
    </row>
    <row r="3" spans="1:22" ht="25.5">
      <c r="A3" s="1174"/>
      <c r="B3" s="1285"/>
      <c r="C3" s="1285"/>
      <c r="D3" s="1285"/>
      <c r="E3" s="1285"/>
      <c r="F3" s="1285"/>
      <c r="G3" s="1294"/>
      <c r="H3" s="1294"/>
      <c r="I3" s="1294"/>
      <c r="J3" s="1294"/>
      <c r="K3" s="799" t="s">
        <v>22</v>
      </c>
      <c r="L3" s="799" t="s">
        <v>23</v>
      </c>
      <c r="M3" s="634" t="s">
        <v>24</v>
      </c>
      <c r="N3" s="799" t="s">
        <v>22</v>
      </c>
      <c r="O3" s="799" t="s">
        <v>23</v>
      </c>
      <c r="P3" s="635" t="s">
        <v>24</v>
      </c>
      <c r="Q3" s="799" t="s">
        <v>22</v>
      </c>
      <c r="R3" s="799" t="s">
        <v>23</v>
      </c>
      <c r="S3" s="636" t="s">
        <v>24</v>
      </c>
      <c r="T3" s="1290"/>
      <c r="U3" s="1285"/>
      <c r="V3" s="1293"/>
    </row>
    <row r="4" spans="1:22">
      <c r="A4" s="1"/>
      <c r="B4" s="22">
        <v>1</v>
      </c>
      <c r="C4" s="22">
        <v>2</v>
      </c>
      <c r="D4" s="22"/>
      <c r="E4" s="22">
        <v>4</v>
      </c>
      <c r="F4" s="22">
        <v>5</v>
      </c>
      <c r="G4" s="22">
        <v>6.1</v>
      </c>
      <c r="H4" s="22">
        <v>6.2</v>
      </c>
      <c r="I4" s="22">
        <v>6.3</v>
      </c>
      <c r="J4" s="22">
        <v>6.4</v>
      </c>
      <c r="K4" s="23" t="s">
        <v>25</v>
      </c>
      <c r="L4" s="23" t="s">
        <v>26</v>
      </c>
      <c r="M4" s="28" t="s">
        <v>27</v>
      </c>
      <c r="N4" s="23" t="s">
        <v>28</v>
      </c>
      <c r="O4" s="23" t="s">
        <v>29</v>
      </c>
      <c r="P4" s="29" t="s">
        <v>30</v>
      </c>
      <c r="Q4" s="23" t="s">
        <v>31</v>
      </c>
      <c r="R4" s="23" t="s">
        <v>32</v>
      </c>
      <c r="S4" s="30" t="s">
        <v>33</v>
      </c>
      <c r="T4" s="22">
        <v>8</v>
      </c>
      <c r="U4" s="22">
        <v>9</v>
      </c>
      <c r="V4" s="22">
        <v>10</v>
      </c>
    </row>
    <row r="5" spans="1:22">
      <c r="A5" s="1287" t="s">
        <v>692</v>
      </c>
      <c r="B5" s="1288"/>
      <c r="C5" s="1288"/>
      <c r="D5" s="1288"/>
      <c r="E5" s="1288"/>
      <c r="F5" s="1288"/>
      <c r="G5" s="1288"/>
      <c r="H5" s="1288"/>
      <c r="I5" s="1288"/>
      <c r="J5" s="1288"/>
      <c r="K5" s="1288"/>
      <c r="L5" s="1288"/>
      <c r="M5" s="1288"/>
      <c r="N5" s="1288"/>
      <c r="O5" s="1288"/>
      <c r="P5" s="1288"/>
      <c r="Q5" s="1288"/>
      <c r="R5" s="1288"/>
      <c r="S5" s="1288"/>
      <c r="T5" s="1288"/>
      <c r="U5" s="1288"/>
      <c r="V5" s="1289"/>
    </row>
    <row r="6" spans="1:22" s="648" customFormat="1" ht="120">
      <c r="A6" s="637">
        <v>1</v>
      </c>
      <c r="B6" s="638" t="s">
        <v>693</v>
      </c>
      <c r="C6" s="638" t="s">
        <v>694</v>
      </c>
      <c r="D6" s="639" t="s">
        <v>695</v>
      </c>
      <c r="E6" s="638" t="s">
        <v>696</v>
      </c>
      <c r="F6" s="640" t="s">
        <v>697</v>
      </c>
      <c r="G6" s="641">
        <v>2850000</v>
      </c>
      <c r="H6" s="642">
        <v>150000</v>
      </c>
      <c r="I6" s="643"/>
      <c r="J6" s="638"/>
      <c r="K6" s="643" t="s">
        <v>56</v>
      </c>
      <c r="L6" s="643" t="s">
        <v>41</v>
      </c>
      <c r="M6" s="644">
        <v>0</v>
      </c>
      <c r="N6" s="643"/>
      <c r="O6" s="643"/>
      <c r="P6" s="645">
        <v>1400000</v>
      </c>
      <c r="Q6" s="643"/>
      <c r="R6" s="643"/>
      <c r="S6" s="646">
        <f>G6+H6-M6-P6</f>
        <v>1600000</v>
      </c>
      <c r="T6" s="647" t="s">
        <v>698</v>
      </c>
      <c r="U6" s="647"/>
      <c r="V6" s="638" t="s">
        <v>696</v>
      </c>
    </row>
    <row r="7" spans="1:22" s="648" customFormat="1" ht="84">
      <c r="A7" s="637">
        <v>2</v>
      </c>
      <c r="B7" s="638" t="s">
        <v>693</v>
      </c>
      <c r="C7" s="638" t="s">
        <v>694</v>
      </c>
      <c r="D7" s="649" t="s">
        <v>699</v>
      </c>
      <c r="E7" s="638" t="s">
        <v>696</v>
      </c>
      <c r="F7" s="650" t="s">
        <v>700</v>
      </c>
      <c r="G7" s="641">
        <v>1702400</v>
      </c>
      <c r="H7" s="642">
        <v>89600</v>
      </c>
      <c r="I7" s="643"/>
      <c r="J7" s="638"/>
      <c r="K7" s="643"/>
      <c r="L7" s="643"/>
      <c r="M7" s="644"/>
      <c r="N7" s="643"/>
      <c r="O7" s="643"/>
      <c r="P7" s="645">
        <v>1792000</v>
      </c>
      <c r="Q7" s="643"/>
      <c r="R7" s="643"/>
      <c r="S7" s="646">
        <f t="shared" ref="S7:S40" si="0">G7+H7-M7-P7</f>
        <v>0</v>
      </c>
      <c r="T7" s="647" t="s">
        <v>698</v>
      </c>
      <c r="U7" s="647"/>
      <c r="V7" s="638" t="s">
        <v>696</v>
      </c>
    </row>
    <row r="8" spans="1:22" s="648" customFormat="1" ht="84">
      <c r="A8" s="637">
        <v>3</v>
      </c>
      <c r="B8" s="638" t="s">
        <v>693</v>
      </c>
      <c r="C8" s="638" t="s">
        <v>77</v>
      </c>
      <c r="D8" s="649" t="s">
        <v>648</v>
      </c>
      <c r="E8" s="638" t="s">
        <v>701</v>
      </c>
      <c r="F8" s="650" t="s">
        <v>702</v>
      </c>
      <c r="G8" s="651">
        <v>5700000</v>
      </c>
      <c r="H8" s="642">
        <v>300000</v>
      </c>
      <c r="I8" s="643"/>
      <c r="J8" s="652"/>
      <c r="K8" s="643" t="s">
        <v>57</v>
      </c>
      <c r="L8" s="643" t="s">
        <v>44</v>
      </c>
      <c r="M8" s="653">
        <v>1000000</v>
      </c>
      <c r="N8" s="643"/>
      <c r="O8" s="643"/>
      <c r="P8" s="654">
        <v>4500000</v>
      </c>
      <c r="Q8" s="643"/>
      <c r="R8" s="643"/>
      <c r="S8" s="646">
        <f t="shared" si="0"/>
        <v>500000</v>
      </c>
      <c r="T8" s="647" t="s">
        <v>698</v>
      </c>
      <c r="U8" s="647"/>
      <c r="V8" s="638" t="s">
        <v>701</v>
      </c>
    </row>
    <row r="9" spans="1:22" s="648" customFormat="1" ht="84">
      <c r="A9" s="637">
        <v>4</v>
      </c>
      <c r="B9" s="638" t="s">
        <v>693</v>
      </c>
      <c r="C9" s="638" t="s">
        <v>77</v>
      </c>
      <c r="D9" s="649" t="s">
        <v>703</v>
      </c>
      <c r="E9" s="638" t="s">
        <v>701</v>
      </c>
      <c r="F9" s="640" t="s">
        <v>704</v>
      </c>
      <c r="G9" s="651">
        <v>1900000</v>
      </c>
      <c r="H9" s="642">
        <v>100000</v>
      </c>
      <c r="I9" s="643"/>
      <c r="J9" s="652"/>
      <c r="K9" s="643"/>
      <c r="L9" s="643"/>
      <c r="M9" s="644"/>
      <c r="N9" s="643"/>
      <c r="O9" s="643"/>
      <c r="P9" s="645"/>
      <c r="Q9" s="643"/>
      <c r="R9" s="643"/>
      <c r="S9" s="646">
        <f t="shared" si="0"/>
        <v>2000000</v>
      </c>
      <c r="T9" s="647" t="s">
        <v>698</v>
      </c>
      <c r="U9" s="647"/>
      <c r="V9" s="638" t="s">
        <v>701</v>
      </c>
    </row>
    <row r="10" spans="1:22" s="648" customFormat="1" ht="48">
      <c r="A10" s="637">
        <v>5</v>
      </c>
      <c r="B10" s="638" t="s">
        <v>705</v>
      </c>
      <c r="C10" s="638" t="s">
        <v>706</v>
      </c>
      <c r="D10" s="649" t="s">
        <v>707</v>
      </c>
      <c r="E10" s="638" t="s">
        <v>708</v>
      </c>
      <c r="F10" s="640" t="s">
        <v>709</v>
      </c>
      <c r="G10" s="655">
        <v>2850000</v>
      </c>
      <c r="H10" s="642">
        <v>150000</v>
      </c>
      <c r="I10" s="643"/>
      <c r="J10" s="656"/>
      <c r="K10" s="643"/>
      <c r="L10" s="643"/>
      <c r="M10" s="644"/>
      <c r="N10" s="643"/>
      <c r="O10" s="643"/>
      <c r="P10" s="645">
        <v>1500000</v>
      </c>
      <c r="Q10" s="643"/>
      <c r="R10" s="643"/>
      <c r="S10" s="646">
        <f t="shared" si="0"/>
        <v>1500000</v>
      </c>
      <c r="T10" s="647" t="s">
        <v>698</v>
      </c>
      <c r="U10" s="647"/>
      <c r="V10" s="638" t="s">
        <v>708</v>
      </c>
    </row>
    <row r="11" spans="1:22" s="648" customFormat="1" ht="84">
      <c r="A11" s="637">
        <v>6</v>
      </c>
      <c r="B11" s="638" t="s">
        <v>270</v>
      </c>
      <c r="C11" s="638" t="s">
        <v>77</v>
      </c>
      <c r="D11" s="657" t="s">
        <v>710</v>
      </c>
      <c r="E11" s="638" t="s">
        <v>270</v>
      </c>
      <c r="F11" s="658" t="s">
        <v>711</v>
      </c>
      <c r="G11" s="659">
        <f>(M11+P11+S11)-H11</f>
        <v>2155000</v>
      </c>
      <c r="H11" s="642">
        <v>115000</v>
      </c>
      <c r="I11" s="643"/>
      <c r="J11" s="656"/>
      <c r="K11" s="643" t="s">
        <v>54</v>
      </c>
      <c r="L11" s="643" t="s">
        <v>38</v>
      </c>
      <c r="M11" s="644">
        <v>735000</v>
      </c>
      <c r="N11" s="643"/>
      <c r="O11" s="643"/>
      <c r="P11" s="645">
        <v>735000</v>
      </c>
      <c r="Q11" s="643"/>
      <c r="R11" s="643"/>
      <c r="S11" s="646">
        <v>800000</v>
      </c>
      <c r="T11" s="647" t="s">
        <v>698</v>
      </c>
      <c r="U11" s="647"/>
      <c r="V11" s="638" t="s">
        <v>270</v>
      </c>
    </row>
    <row r="12" spans="1:22" s="648" customFormat="1" ht="264">
      <c r="A12" s="637">
        <v>7</v>
      </c>
      <c r="B12" s="638" t="s">
        <v>270</v>
      </c>
      <c r="C12" s="638" t="s">
        <v>77</v>
      </c>
      <c r="D12" s="651" t="s">
        <v>712</v>
      </c>
      <c r="E12" s="638" t="s">
        <v>270</v>
      </c>
      <c r="F12" s="650" t="s">
        <v>713</v>
      </c>
      <c r="G12" s="655">
        <v>950000</v>
      </c>
      <c r="H12" s="642">
        <v>50000</v>
      </c>
      <c r="I12" s="643"/>
      <c r="J12" s="656"/>
      <c r="K12" s="643" t="s">
        <v>56</v>
      </c>
      <c r="L12" s="643" t="s">
        <v>41</v>
      </c>
      <c r="M12" s="644">
        <v>800000</v>
      </c>
      <c r="N12" s="643"/>
      <c r="O12" s="643"/>
      <c r="P12" s="645">
        <v>160000</v>
      </c>
      <c r="Q12" s="643"/>
      <c r="R12" s="643"/>
      <c r="S12" s="646">
        <v>80000</v>
      </c>
      <c r="T12" s="647" t="s">
        <v>698</v>
      </c>
      <c r="U12" s="647"/>
      <c r="V12" s="638" t="s">
        <v>270</v>
      </c>
    </row>
    <row r="13" spans="1:22" s="648" customFormat="1" ht="51">
      <c r="A13" s="637">
        <v>8</v>
      </c>
      <c r="B13" s="638" t="s">
        <v>705</v>
      </c>
      <c r="C13" s="660" t="s">
        <v>714</v>
      </c>
      <c r="D13" s="651" t="s">
        <v>715</v>
      </c>
      <c r="E13" s="661" t="s">
        <v>716</v>
      </c>
      <c r="F13" s="640" t="s">
        <v>717</v>
      </c>
      <c r="G13" s="662">
        <v>9025000</v>
      </c>
      <c r="H13" s="642">
        <v>475000</v>
      </c>
      <c r="I13" s="643"/>
      <c r="J13" s="661"/>
      <c r="K13" s="643"/>
      <c r="L13" s="643"/>
      <c r="M13" s="644"/>
      <c r="N13" s="643"/>
      <c r="O13" s="643"/>
      <c r="P13" s="645">
        <v>5000000</v>
      </c>
      <c r="Q13" s="643"/>
      <c r="R13" s="643"/>
      <c r="S13" s="646">
        <f t="shared" si="0"/>
        <v>4500000</v>
      </c>
      <c r="T13" s="647" t="s">
        <v>698</v>
      </c>
      <c r="U13" s="647"/>
      <c r="V13" s="661" t="s">
        <v>716</v>
      </c>
    </row>
    <row r="14" spans="1:22" s="648" customFormat="1" ht="48">
      <c r="A14" s="637">
        <v>9</v>
      </c>
      <c r="B14" s="638" t="s">
        <v>718</v>
      </c>
      <c r="C14" s="660" t="s">
        <v>719</v>
      </c>
      <c r="D14" s="651" t="s">
        <v>720</v>
      </c>
      <c r="E14" s="652" t="s">
        <v>721</v>
      </c>
      <c r="F14" s="640" t="s">
        <v>722</v>
      </c>
      <c r="G14" s="651">
        <v>5222660</v>
      </c>
      <c r="H14" s="642">
        <v>274877</v>
      </c>
      <c r="I14" s="643"/>
      <c r="J14" s="652"/>
      <c r="K14" s="643"/>
      <c r="L14" s="643"/>
      <c r="M14" s="644"/>
      <c r="N14" s="643"/>
      <c r="O14" s="643"/>
      <c r="P14" s="645">
        <v>3000000</v>
      </c>
      <c r="Q14" s="643"/>
      <c r="R14" s="643"/>
      <c r="S14" s="646">
        <f t="shared" si="0"/>
        <v>2497537</v>
      </c>
      <c r="T14" s="647" t="s">
        <v>698</v>
      </c>
      <c r="U14" s="647"/>
      <c r="V14" s="652" t="s">
        <v>721</v>
      </c>
    </row>
    <row r="15" spans="1:22" s="648" customFormat="1" ht="108">
      <c r="A15" s="637">
        <v>11</v>
      </c>
      <c r="B15" s="638" t="s">
        <v>718</v>
      </c>
      <c r="C15" s="638" t="s">
        <v>723</v>
      </c>
      <c r="D15" s="663" t="s">
        <v>724</v>
      </c>
      <c r="E15" s="652" t="s">
        <v>725</v>
      </c>
      <c r="F15" s="663" t="s">
        <v>726</v>
      </c>
      <c r="G15" s="651">
        <v>2280000</v>
      </c>
      <c r="H15" s="642">
        <v>120000</v>
      </c>
      <c r="I15" s="643"/>
      <c r="J15" s="652"/>
      <c r="K15" s="643"/>
      <c r="L15" s="643"/>
      <c r="M15" s="644"/>
      <c r="N15" s="643"/>
      <c r="O15" s="643"/>
      <c r="P15" s="645">
        <v>600000</v>
      </c>
      <c r="Q15" s="643"/>
      <c r="R15" s="643"/>
      <c r="S15" s="646">
        <f t="shared" si="0"/>
        <v>1800000</v>
      </c>
      <c r="T15" s="647" t="s">
        <v>698</v>
      </c>
      <c r="U15" s="647"/>
      <c r="V15" s="652" t="s">
        <v>725</v>
      </c>
    </row>
    <row r="16" spans="1:22" s="665" customFormat="1" ht="84">
      <c r="A16" s="637">
        <v>12</v>
      </c>
      <c r="B16" s="638" t="s">
        <v>705</v>
      </c>
      <c r="C16" s="638" t="s">
        <v>77</v>
      </c>
      <c r="D16" s="664" t="s">
        <v>727</v>
      </c>
      <c r="E16" s="656" t="s">
        <v>728</v>
      </c>
      <c r="F16" s="664" t="s">
        <v>727</v>
      </c>
      <c r="G16" s="655">
        <v>2850000</v>
      </c>
      <c r="H16" s="642">
        <v>150000</v>
      </c>
      <c r="I16" s="643"/>
      <c r="J16" s="656"/>
      <c r="K16" s="643"/>
      <c r="L16" s="643"/>
      <c r="M16" s="644"/>
      <c r="N16" s="643"/>
      <c r="O16" s="643"/>
      <c r="P16" s="654"/>
      <c r="Q16" s="643"/>
      <c r="R16" s="643"/>
      <c r="S16" s="646">
        <f t="shared" si="0"/>
        <v>3000000</v>
      </c>
      <c r="T16" s="647" t="s">
        <v>698</v>
      </c>
      <c r="U16" s="647"/>
      <c r="V16" s="656" t="s">
        <v>728</v>
      </c>
    </row>
    <row r="17" spans="1:22" s="665" customFormat="1" ht="60">
      <c r="A17" s="637">
        <v>13</v>
      </c>
      <c r="B17" s="638" t="s">
        <v>718</v>
      </c>
      <c r="C17" s="660" t="s">
        <v>719</v>
      </c>
      <c r="D17" s="664" t="s">
        <v>729</v>
      </c>
      <c r="E17" s="666" t="s">
        <v>730</v>
      </c>
      <c r="F17" s="640" t="s">
        <v>731</v>
      </c>
      <c r="G17" s="662">
        <v>950000</v>
      </c>
      <c r="H17" s="642">
        <v>50000</v>
      </c>
      <c r="I17" s="643"/>
      <c r="J17" s="661"/>
      <c r="K17" s="667"/>
      <c r="L17" s="667"/>
      <c r="M17" s="668"/>
      <c r="N17" s="667"/>
      <c r="O17" s="667"/>
      <c r="P17" s="669"/>
      <c r="Q17" s="670"/>
      <c r="R17" s="667"/>
      <c r="S17" s="671">
        <f t="shared" si="0"/>
        <v>1000000</v>
      </c>
      <c r="T17" s="647" t="s">
        <v>698</v>
      </c>
      <c r="U17" s="647"/>
      <c r="V17" s="666" t="s">
        <v>730</v>
      </c>
    </row>
    <row r="18" spans="1:22" s="648" customFormat="1" ht="63.75">
      <c r="A18" s="637">
        <v>14</v>
      </c>
      <c r="B18" s="638" t="s">
        <v>718</v>
      </c>
      <c r="C18" s="638" t="s">
        <v>732</v>
      </c>
      <c r="D18" s="664" t="s">
        <v>733</v>
      </c>
      <c r="E18" s="638" t="s">
        <v>734</v>
      </c>
      <c r="F18" s="640" t="s">
        <v>735</v>
      </c>
      <c r="G18" s="651">
        <v>760000</v>
      </c>
      <c r="H18" s="642">
        <v>40000</v>
      </c>
      <c r="I18" s="643"/>
      <c r="J18" s="652"/>
      <c r="K18" s="667"/>
      <c r="L18" s="667"/>
      <c r="M18" s="668"/>
      <c r="N18" s="667"/>
      <c r="O18" s="667"/>
      <c r="P18" s="669">
        <v>500000</v>
      </c>
      <c r="Q18" s="667"/>
      <c r="R18" s="667"/>
      <c r="S18" s="671">
        <f t="shared" si="0"/>
        <v>300000</v>
      </c>
      <c r="T18" s="647" t="s">
        <v>698</v>
      </c>
      <c r="U18" s="647"/>
      <c r="V18" s="638" t="s">
        <v>734</v>
      </c>
    </row>
    <row r="19" spans="1:22" s="648" customFormat="1" ht="76.5">
      <c r="A19" s="637">
        <v>15</v>
      </c>
      <c r="B19" s="638" t="s">
        <v>705</v>
      </c>
      <c r="C19" s="660" t="s">
        <v>714</v>
      </c>
      <c r="D19" s="664" t="s">
        <v>736</v>
      </c>
      <c r="E19" s="661" t="s">
        <v>737</v>
      </c>
      <c r="F19" s="672" t="s">
        <v>738</v>
      </c>
      <c r="G19" s="651">
        <v>6650000</v>
      </c>
      <c r="H19" s="642">
        <v>350000</v>
      </c>
      <c r="I19" s="643"/>
      <c r="J19" s="652"/>
      <c r="K19" s="667" t="s">
        <v>54</v>
      </c>
      <c r="L19" s="667" t="s">
        <v>41</v>
      </c>
      <c r="M19" s="668">
        <v>1500000</v>
      </c>
      <c r="N19" s="667"/>
      <c r="O19" s="667"/>
      <c r="P19" s="669">
        <v>2000000</v>
      </c>
      <c r="Q19" s="667"/>
      <c r="R19" s="667"/>
      <c r="S19" s="671">
        <f t="shared" si="0"/>
        <v>3500000</v>
      </c>
      <c r="T19" s="647" t="s">
        <v>698</v>
      </c>
      <c r="U19" s="647"/>
      <c r="V19" s="661" t="s">
        <v>737</v>
      </c>
    </row>
    <row r="20" spans="1:22" s="648" customFormat="1" ht="63.75">
      <c r="A20" s="637">
        <v>16</v>
      </c>
      <c r="B20" s="638" t="s">
        <v>739</v>
      </c>
      <c r="C20" s="673" t="s">
        <v>740</v>
      </c>
      <c r="D20" s="640" t="s">
        <v>741</v>
      </c>
      <c r="E20" s="661" t="s">
        <v>742</v>
      </c>
      <c r="F20" s="640" t="s">
        <v>743</v>
      </c>
      <c r="G20" s="360">
        <v>1425000</v>
      </c>
      <c r="H20" s="642">
        <v>75000</v>
      </c>
      <c r="I20" s="347"/>
      <c r="J20" s="347"/>
      <c r="K20" s="674" t="s">
        <v>56</v>
      </c>
      <c r="L20" s="674" t="s">
        <v>41</v>
      </c>
      <c r="M20" s="675">
        <v>1500000</v>
      </c>
      <c r="N20" s="674"/>
      <c r="O20" s="674"/>
      <c r="P20" s="676"/>
      <c r="Q20" s="674"/>
      <c r="R20" s="674"/>
      <c r="S20" s="671">
        <f t="shared" si="0"/>
        <v>0</v>
      </c>
      <c r="T20" s="647" t="s">
        <v>698</v>
      </c>
      <c r="U20" s="347"/>
      <c r="V20" s="661" t="s">
        <v>742</v>
      </c>
    </row>
    <row r="21" spans="1:22" s="648" customFormat="1" ht="84">
      <c r="A21" s="637">
        <v>17</v>
      </c>
      <c r="B21" s="638" t="s">
        <v>270</v>
      </c>
      <c r="C21" s="638" t="s">
        <v>77</v>
      </c>
      <c r="D21" s="664" t="s">
        <v>744</v>
      </c>
      <c r="E21" s="677" t="s">
        <v>745</v>
      </c>
      <c r="F21" s="640" t="s">
        <v>746</v>
      </c>
      <c r="G21" s="678">
        <v>1377500</v>
      </c>
      <c r="H21" s="642">
        <v>72500</v>
      </c>
      <c r="I21" s="643"/>
      <c r="J21" s="677"/>
      <c r="K21" s="667"/>
      <c r="L21" s="667"/>
      <c r="M21" s="668"/>
      <c r="N21" s="667"/>
      <c r="O21" s="667"/>
      <c r="P21" s="679">
        <v>1000000</v>
      </c>
      <c r="Q21" s="667"/>
      <c r="R21" s="667"/>
      <c r="S21" s="671">
        <f t="shared" si="0"/>
        <v>450000</v>
      </c>
      <c r="T21" s="647" t="s">
        <v>698</v>
      </c>
      <c r="U21" s="647"/>
      <c r="V21" s="677" t="s">
        <v>745</v>
      </c>
    </row>
    <row r="22" spans="1:22" s="684" customFormat="1" ht="36">
      <c r="A22" s="637">
        <v>18</v>
      </c>
      <c r="B22" s="660" t="s">
        <v>747</v>
      </c>
      <c r="C22" s="680" t="s">
        <v>748</v>
      </c>
      <c r="D22" s="649" t="s">
        <v>749</v>
      </c>
      <c r="E22" s="680" t="s">
        <v>748</v>
      </c>
      <c r="F22" s="640" t="s">
        <v>750</v>
      </c>
      <c r="G22" s="678">
        <v>1425000</v>
      </c>
      <c r="H22" s="642">
        <v>75000</v>
      </c>
      <c r="I22" s="642"/>
      <c r="J22" s="680"/>
      <c r="K22" s="681"/>
      <c r="L22" s="681"/>
      <c r="M22" s="682"/>
      <c r="N22" s="681"/>
      <c r="O22" s="681"/>
      <c r="P22" s="683"/>
      <c r="Q22" s="681"/>
      <c r="R22" s="681"/>
      <c r="S22" s="671">
        <f t="shared" si="0"/>
        <v>1500000</v>
      </c>
      <c r="T22" s="647" t="s">
        <v>698</v>
      </c>
      <c r="U22" s="666"/>
      <c r="V22" s="680" t="s">
        <v>748</v>
      </c>
    </row>
    <row r="23" spans="1:22" s="684" customFormat="1" ht="48">
      <c r="A23" s="637">
        <v>19</v>
      </c>
      <c r="B23" s="638" t="s">
        <v>718</v>
      </c>
      <c r="C23" s="638" t="s">
        <v>732</v>
      </c>
      <c r="D23" s="649" t="s">
        <v>751</v>
      </c>
      <c r="E23" s="638" t="s">
        <v>752</v>
      </c>
      <c r="F23" s="640" t="s">
        <v>753</v>
      </c>
      <c r="G23" s="641">
        <v>2850000</v>
      </c>
      <c r="H23" s="642">
        <v>150000</v>
      </c>
      <c r="I23" s="642"/>
      <c r="J23" s="666"/>
      <c r="K23" s="681"/>
      <c r="L23" s="681"/>
      <c r="M23" s="682"/>
      <c r="N23" s="681"/>
      <c r="O23" s="681"/>
      <c r="P23" s="683"/>
      <c r="Q23" s="681"/>
      <c r="R23" s="681"/>
      <c r="S23" s="671">
        <f t="shared" si="0"/>
        <v>3000000</v>
      </c>
      <c r="T23" s="647" t="s">
        <v>698</v>
      </c>
      <c r="U23" s="666"/>
      <c r="V23" s="638" t="s">
        <v>752</v>
      </c>
    </row>
    <row r="24" spans="1:22" s="684" customFormat="1" ht="48">
      <c r="A24" s="637">
        <v>20</v>
      </c>
      <c r="B24" s="638" t="s">
        <v>718</v>
      </c>
      <c r="C24" s="660" t="s">
        <v>719</v>
      </c>
      <c r="D24" s="649" t="s">
        <v>754</v>
      </c>
      <c r="E24" s="666" t="s">
        <v>755</v>
      </c>
      <c r="F24" s="640" t="s">
        <v>756</v>
      </c>
      <c r="G24" s="641">
        <v>2375000</v>
      </c>
      <c r="H24" s="642">
        <v>125000</v>
      </c>
      <c r="I24" s="642"/>
      <c r="J24" s="666"/>
      <c r="K24" s="681"/>
      <c r="L24" s="681"/>
      <c r="M24" s="682"/>
      <c r="N24" s="681"/>
      <c r="O24" s="681"/>
      <c r="P24" s="683">
        <v>1500000</v>
      </c>
      <c r="Q24" s="681"/>
      <c r="R24" s="681"/>
      <c r="S24" s="671">
        <f t="shared" si="0"/>
        <v>1000000</v>
      </c>
      <c r="T24" s="647" t="s">
        <v>698</v>
      </c>
      <c r="U24" s="666"/>
      <c r="V24" s="666" t="s">
        <v>755</v>
      </c>
    </row>
    <row r="25" spans="1:22" s="684" customFormat="1" ht="48">
      <c r="A25" s="637">
        <v>21</v>
      </c>
      <c r="B25" s="638" t="s">
        <v>705</v>
      </c>
      <c r="C25" s="660" t="s">
        <v>714</v>
      </c>
      <c r="D25" s="649" t="s">
        <v>757</v>
      </c>
      <c r="E25" s="656" t="s">
        <v>728</v>
      </c>
      <c r="F25" s="649" t="s">
        <v>758</v>
      </c>
      <c r="G25" s="14">
        <v>1900000</v>
      </c>
      <c r="H25" s="642">
        <v>100000</v>
      </c>
      <c r="I25" s="642"/>
      <c r="J25" s="685"/>
      <c r="K25" s="681"/>
      <c r="L25" s="681"/>
      <c r="M25" s="682"/>
      <c r="N25" s="681"/>
      <c r="O25" s="681"/>
      <c r="P25" s="683">
        <v>1000000</v>
      </c>
      <c r="Q25" s="681"/>
      <c r="R25" s="681"/>
      <c r="S25" s="671">
        <f t="shared" si="0"/>
        <v>1000000</v>
      </c>
      <c r="T25" s="647" t="s">
        <v>698</v>
      </c>
      <c r="U25" s="666"/>
      <c r="V25" s="656" t="s">
        <v>728</v>
      </c>
    </row>
    <row r="26" spans="1:22" s="684" customFormat="1" ht="84">
      <c r="A26" s="637">
        <v>22</v>
      </c>
      <c r="B26" s="638" t="s">
        <v>693</v>
      </c>
      <c r="C26" s="638" t="s">
        <v>77</v>
      </c>
      <c r="D26" s="649" t="s">
        <v>759</v>
      </c>
      <c r="E26" s="656" t="s">
        <v>728</v>
      </c>
      <c r="F26" s="640" t="s">
        <v>760</v>
      </c>
      <c r="G26" s="678">
        <v>950000</v>
      </c>
      <c r="H26" s="642">
        <v>50000</v>
      </c>
      <c r="I26" s="642"/>
      <c r="J26" s="680"/>
      <c r="K26" s="681"/>
      <c r="L26" s="681"/>
      <c r="M26" s="682"/>
      <c r="N26" s="681"/>
      <c r="O26" s="681"/>
      <c r="P26" s="683">
        <v>1000000</v>
      </c>
      <c r="Q26" s="681"/>
      <c r="R26" s="681"/>
      <c r="S26" s="671">
        <f t="shared" si="0"/>
        <v>0</v>
      </c>
      <c r="T26" s="647" t="s">
        <v>698</v>
      </c>
      <c r="U26" s="666"/>
      <c r="V26" s="656" t="s">
        <v>728</v>
      </c>
    </row>
    <row r="27" spans="1:22" s="684" customFormat="1" ht="84">
      <c r="A27" s="637">
        <v>23</v>
      </c>
      <c r="B27" s="638" t="s">
        <v>718</v>
      </c>
      <c r="C27" s="638" t="s">
        <v>77</v>
      </c>
      <c r="D27" s="649" t="s">
        <v>761</v>
      </c>
      <c r="E27" s="656" t="s">
        <v>728</v>
      </c>
      <c r="F27" s="640" t="s">
        <v>709</v>
      </c>
      <c r="G27" s="641">
        <v>65550</v>
      </c>
      <c r="H27" s="642">
        <v>3450</v>
      </c>
      <c r="I27" s="642"/>
      <c r="J27" s="666"/>
      <c r="K27" s="681"/>
      <c r="L27" s="681"/>
      <c r="M27" s="682"/>
      <c r="N27" s="681"/>
      <c r="O27" s="681"/>
      <c r="P27" s="683">
        <v>69000</v>
      </c>
      <c r="Q27" s="681"/>
      <c r="R27" s="681"/>
      <c r="S27" s="671">
        <f t="shared" si="0"/>
        <v>0</v>
      </c>
      <c r="T27" s="647" t="s">
        <v>698</v>
      </c>
      <c r="U27" s="666"/>
      <c r="V27" s="656" t="s">
        <v>728</v>
      </c>
    </row>
    <row r="28" spans="1:22" s="684" customFormat="1" ht="48">
      <c r="A28" s="637">
        <v>25</v>
      </c>
      <c r="B28" s="638" t="s">
        <v>718</v>
      </c>
      <c r="C28" s="660" t="s">
        <v>719</v>
      </c>
      <c r="D28" s="649" t="s">
        <v>762</v>
      </c>
      <c r="E28" s="652" t="s">
        <v>721</v>
      </c>
      <c r="F28" s="640" t="s">
        <v>763</v>
      </c>
      <c r="G28" s="651">
        <v>332500</v>
      </c>
      <c r="H28" s="642">
        <v>17500</v>
      </c>
      <c r="I28" s="642"/>
      <c r="J28" s="666"/>
      <c r="K28" s="681"/>
      <c r="L28" s="681"/>
      <c r="M28" s="682"/>
      <c r="N28" s="681"/>
      <c r="O28" s="681"/>
      <c r="P28" s="683">
        <v>350000</v>
      </c>
      <c r="Q28" s="681"/>
      <c r="R28" s="681"/>
      <c r="S28" s="671">
        <f t="shared" si="0"/>
        <v>0</v>
      </c>
      <c r="T28" s="647" t="s">
        <v>698</v>
      </c>
      <c r="U28" s="666"/>
      <c r="V28" s="652" t="s">
        <v>721</v>
      </c>
    </row>
    <row r="29" spans="1:22" s="684" customFormat="1" ht="84">
      <c r="A29" s="637">
        <v>26</v>
      </c>
      <c r="B29" s="638" t="s">
        <v>693</v>
      </c>
      <c r="C29" s="638" t="s">
        <v>77</v>
      </c>
      <c r="D29" s="649" t="s">
        <v>764</v>
      </c>
      <c r="E29" s="666" t="s">
        <v>765</v>
      </c>
      <c r="F29" s="640" t="s">
        <v>766</v>
      </c>
      <c r="G29" s="651">
        <v>665000</v>
      </c>
      <c r="H29" s="642">
        <v>35000</v>
      </c>
      <c r="I29" s="642"/>
      <c r="J29" s="686"/>
      <c r="K29" s="681"/>
      <c r="L29" s="681"/>
      <c r="M29" s="682"/>
      <c r="N29" s="681"/>
      <c r="O29" s="681"/>
      <c r="P29" s="683"/>
      <c r="Q29" s="681"/>
      <c r="R29" s="681"/>
      <c r="S29" s="671">
        <f t="shared" si="0"/>
        <v>700000</v>
      </c>
      <c r="T29" s="647" t="s">
        <v>698</v>
      </c>
      <c r="U29" s="666"/>
      <c r="V29" s="666" t="s">
        <v>765</v>
      </c>
    </row>
    <row r="30" spans="1:22" s="684" customFormat="1" ht="38.25">
      <c r="A30" s="637">
        <v>27</v>
      </c>
      <c r="B30" s="660" t="s">
        <v>767</v>
      </c>
      <c r="C30" s="660" t="s">
        <v>767</v>
      </c>
      <c r="D30" s="649" t="s">
        <v>768</v>
      </c>
      <c r="E30" s="660" t="s">
        <v>767</v>
      </c>
      <c r="F30" s="687" t="s">
        <v>769</v>
      </c>
      <c r="G30" s="651">
        <v>76000</v>
      </c>
      <c r="H30" s="642">
        <v>4000</v>
      </c>
      <c r="I30" s="642"/>
      <c r="J30" s="686"/>
      <c r="K30" s="681"/>
      <c r="L30" s="681"/>
      <c r="M30" s="682"/>
      <c r="N30" s="681"/>
      <c r="O30" s="681"/>
      <c r="P30" s="683">
        <v>80000</v>
      </c>
      <c r="Q30" s="681"/>
      <c r="R30" s="681"/>
      <c r="S30" s="671">
        <f t="shared" si="0"/>
        <v>0</v>
      </c>
      <c r="T30" s="647" t="s">
        <v>698</v>
      </c>
      <c r="U30" s="666"/>
      <c r="V30" s="660" t="s">
        <v>767</v>
      </c>
    </row>
    <row r="31" spans="1:22" s="684" customFormat="1" ht="84">
      <c r="A31" s="637">
        <v>28</v>
      </c>
      <c r="B31" s="638" t="s">
        <v>693</v>
      </c>
      <c r="C31" s="638" t="s">
        <v>77</v>
      </c>
      <c r="D31" s="649" t="s">
        <v>770</v>
      </c>
      <c r="E31" s="638" t="s">
        <v>771</v>
      </c>
      <c r="F31" s="650" t="s">
        <v>772</v>
      </c>
      <c r="G31" s="641">
        <v>6650000</v>
      </c>
      <c r="H31" s="642">
        <v>350000</v>
      </c>
      <c r="I31" s="642"/>
      <c r="J31" s="666"/>
      <c r="K31" s="681"/>
      <c r="L31" s="681"/>
      <c r="M31" s="682"/>
      <c r="N31" s="681"/>
      <c r="O31" s="681"/>
      <c r="P31" s="683"/>
      <c r="Q31" s="681"/>
      <c r="R31" s="681"/>
      <c r="S31" s="671">
        <f t="shared" si="0"/>
        <v>7000000</v>
      </c>
      <c r="T31" s="647" t="s">
        <v>698</v>
      </c>
      <c r="U31" s="666"/>
      <c r="V31" s="638" t="s">
        <v>771</v>
      </c>
    </row>
    <row r="32" spans="1:22" s="684" customFormat="1" ht="156">
      <c r="A32" s="637">
        <v>29</v>
      </c>
      <c r="B32" s="638" t="s">
        <v>705</v>
      </c>
      <c r="C32" s="638" t="s">
        <v>77</v>
      </c>
      <c r="D32" s="649" t="s">
        <v>773</v>
      </c>
      <c r="E32" s="638" t="s">
        <v>771</v>
      </c>
      <c r="F32" s="650" t="s">
        <v>774</v>
      </c>
      <c r="G32" s="641">
        <v>1425000</v>
      </c>
      <c r="H32" s="642">
        <v>75000</v>
      </c>
      <c r="I32" s="642"/>
      <c r="J32" s="666"/>
      <c r="K32" s="681"/>
      <c r="L32" s="681"/>
      <c r="M32" s="682"/>
      <c r="N32" s="681"/>
      <c r="O32" s="681"/>
      <c r="P32" s="683"/>
      <c r="Q32" s="681"/>
      <c r="R32" s="681"/>
      <c r="S32" s="671">
        <f t="shared" si="0"/>
        <v>1500000</v>
      </c>
      <c r="T32" s="647" t="s">
        <v>698</v>
      </c>
      <c r="U32" s="666"/>
      <c r="V32" s="638" t="s">
        <v>771</v>
      </c>
    </row>
    <row r="33" spans="1:22" s="693" customFormat="1" ht="36">
      <c r="A33" s="637">
        <v>30</v>
      </c>
      <c r="B33" s="660" t="s">
        <v>767</v>
      </c>
      <c r="C33" s="660" t="s">
        <v>767</v>
      </c>
      <c r="D33" s="688" t="s">
        <v>775</v>
      </c>
      <c r="E33" s="650" t="s">
        <v>776</v>
      </c>
      <c r="F33" s="650" t="s">
        <v>777</v>
      </c>
      <c r="G33" s="641">
        <v>285000</v>
      </c>
      <c r="H33" s="642">
        <v>15000</v>
      </c>
      <c r="I33" s="689"/>
      <c r="J33" s="666"/>
      <c r="K33" s="690"/>
      <c r="L33" s="690"/>
      <c r="M33" s="691"/>
      <c r="N33" s="690"/>
      <c r="O33" s="690"/>
      <c r="P33" s="683">
        <v>300000</v>
      </c>
      <c r="Q33" s="690"/>
      <c r="R33" s="690"/>
      <c r="S33" s="671">
        <f t="shared" si="0"/>
        <v>0</v>
      </c>
      <c r="T33" s="647" t="s">
        <v>698</v>
      </c>
      <c r="U33" s="692"/>
      <c r="V33" s="650" t="s">
        <v>776</v>
      </c>
    </row>
    <row r="34" spans="1:22" s="693" customFormat="1" ht="108">
      <c r="A34" s="637">
        <v>31</v>
      </c>
      <c r="B34" s="638" t="s">
        <v>718</v>
      </c>
      <c r="C34" s="638" t="s">
        <v>723</v>
      </c>
      <c r="D34" s="649" t="s">
        <v>778</v>
      </c>
      <c r="E34" s="664" t="s">
        <v>779</v>
      </c>
      <c r="F34" s="664" t="s">
        <v>780</v>
      </c>
      <c r="G34" s="641">
        <v>475000</v>
      </c>
      <c r="H34" s="642">
        <v>25000</v>
      </c>
      <c r="I34" s="689"/>
      <c r="J34" s="666"/>
      <c r="K34" s="690"/>
      <c r="L34" s="690"/>
      <c r="M34" s="691"/>
      <c r="N34" s="690"/>
      <c r="O34" s="690"/>
      <c r="P34" s="683">
        <v>500000</v>
      </c>
      <c r="Q34" s="690"/>
      <c r="R34" s="690"/>
      <c r="S34" s="671">
        <f t="shared" si="0"/>
        <v>0</v>
      </c>
      <c r="T34" s="647" t="s">
        <v>698</v>
      </c>
      <c r="U34" s="692"/>
      <c r="V34" s="664" t="s">
        <v>779</v>
      </c>
    </row>
    <row r="35" spans="1:22" s="693" customFormat="1" ht="108">
      <c r="A35" s="637">
        <v>32</v>
      </c>
      <c r="B35" s="638" t="s">
        <v>718</v>
      </c>
      <c r="C35" s="638" t="s">
        <v>732</v>
      </c>
      <c r="D35" s="688" t="s">
        <v>781</v>
      </c>
      <c r="E35" s="650" t="s">
        <v>782</v>
      </c>
      <c r="F35" s="650" t="s">
        <v>783</v>
      </c>
      <c r="G35" s="662">
        <v>1425000</v>
      </c>
      <c r="H35" s="642">
        <v>75000</v>
      </c>
      <c r="I35" s="694"/>
      <c r="J35" s="695"/>
      <c r="K35" s="681"/>
      <c r="L35" s="681"/>
      <c r="M35" s="682"/>
      <c r="N35" s="681"/>
      <c r="O35" s="681"/>
      <c r="P35" s="683"/>
      <c r="Q35" s="681"/>
      <c r="R35" s="681"/>
      <c r="S35" s="671">
        <f t="shared" si="0"/>
        <v>1500000</v>
      </c>
      <c r="T35" s="647" t="s">
        <v>698</v>
      </c>
      <c r="U35" s="695"/>
      <c r="V35" s="650" t="s">
        <v>782</v>
      </c>
    </row>
    <row r="36" spans="1:22" s="701" customFormat="1" ht="84">
      <c r="A36" s="637">
        <v>33</v>
      </c>
      <c r="B36" s="638" t="s">
        <v>693</v>
      </c>
      <c r="C36" s="638" t="s">
        <v>77</v>
      </c>
      <c r="D36" s="649" t="s">
        <v>784</v>
      </c>
      <c r="E36" s="640" t="s">
        <v>785</v>
      </c>
      <c r="F36" s="640" t="s">
        <v>780</v>
      </c>
      <c r="G36" s="655">
        <v>2850000</v>
      </c>
      <c r="H36" s="642">
        <v>150000</v>
      </c>
      <c r="I36" s="696"/>
      <c r="J36" s="697"/>
      <c r="K36" s="696"/>
      <c r="L36" s="696"/>
      <c r="M36" s="698"/>
      <c r="N36" s="696"/>
      <c r="O36" s="696"/>
      <c r="P36" s="699"/>
      <c r="Q36" s="696"/>
      <c r="R36" s="696"/>
      <c r="S36" s="646">
        <f t="shared" si="0"/>
        <v>3000000</v>
      </c>
      <c r="T36" s="647" t="s">
        <v>698</v>
      </c>
      <c r="U36" s="700"/>
      <c r="V36" s="640" t="s">
        <v>785</v>
      </c>
    </row>
    <row r="37" spans="1:22" s="701" customFormat="1" ht="72">
      <c r="A37" s="637">
        <v>34</v>
      </c>
      <c r="B37" s="638" t="s">
        <v>718</v>
      </c>
      <c r="C37" s="638" t="s">
        <v>732</v>
      </c>
      <c r="D37" s="649" t="s">
        <v>786</v>
      </c>
      <c r="E37" s="640" t="s">
        <v>787</v>
      </c>
      <c r="F37" s="640" t="s">
        <v>788</v>
      </c>
      <c r="G37" s="641">
        <v>1900000</v>
      </c>
      <c r="H37" s="642">
        <v>100000</v>
      </c>
      <c r="I37" s="702"/>
      <c r="J37" s="647"/>
      <c r="K37" s="702"/>
      <c r="L37" s="702"/>
      <c r="M37" s="644"/>
      <c r="N37" s="702"/>
      <c r="O37" s="702"/>
      <c r="P37" s="645"/>
      <c r="Q37" s="702"/>
      <c r="R37" s="702"/>
      <c r="S37" s="646">
        <f t="shared" si="0"/>
        <v>2000000</v>
      </c>
      <c r="T37" s="647" t="s">
        <v>698</v>
      </c>
      <c r="U37" s="703"/>
      <c r="V37" s="640" t="s">
        <v>787</v>
      </c>
    </row>
    <row r="38" spans="1:22" ht="84">
      <c r="A38" s="637">
        <v>35</v>
      </c>
      <c r="B38" s="638" t="s">
        <v>705</v>
      </c>
      <c r="C38" s="638" t="s">
        <v>77</v>
      </c>
      <c r="D38" s="649" t="s">
        <v>789</v>
      </c>
      <c r="E38" s="656" t="s">
        <v>728</v>
      </c>
      <c r="F38" s="640" t="s">
        <v>790</v>
      </c>
      <c r="G38" s="641">
        <v>2375000</v>
      </c>
      <c r="H38" s="642">
        <v>125000</v>
      </c>
      <c r="I38" s="702"/>
      <c r="J38" s="647"/>
      <c r="K38" s="702"/>
      <c r="L38" s="702"/>
      <c r="M38" s="644"/>
      <c r="N38" s="702"/>
      <c r="O38" s="702"/>
      <c r="P38" s="645"/>
      <c r="Q38" s="702"/>
      <c r="R38" s="702"/>
      <c r="S38" s="646">
        <f t="shared" si="0"/>
        <v>2500000</v>
      </c>
      <c r="T38" s="647" t="s">
        <v>698</v>
      </c>
      <c r="U38" s="703"/>
      <c r="V38" s="656" t="s">
        <v>728</v>
      </c>
    </row>
    <row r="39" spans="1:22" ht="84">
      <c r="A39" s="637">
        <v>36</v>
      </c>
      <c r="B39" s="638" t="s">
        <v>693</v>
      </c>
      <c r="C39" s="638" t="s">
        <v>77</v>
      </c>
      <c r="D39" s="649" t="s">
        <v>791</v>
      </c>
      <c r="E39" s="647" t="s">
        <v>765</v>
      </c>
      <c r="F39" s="672" t="s">
        <v>792</v>
      </c>
      <c r="G39" s="641">
        <v>1900000</v>
      </c>
      <c r="H39" s="642">
        <v>100000</v>
      </c>
      <c r="I39" s="702"/>
      <c r="J39" s="647"/>
      <c r="K39" s="702"/>
      <c r="L39" s="702"/>
      <c r="M39" s="644"/>
      <c r="N39" s="702"/>
      <c r="O39" s="702"/>
      <c r="P39" s="645">
        <v>500000</v>
      </c>
      <c r="Q39" s="702"/>
      <c r="R39" s="702"/>
      <c r="S39" s="646">
        <f t="shared" si="0"/>
        <v>1500000</v>
      </c>
      <c r="T39" s="647" t="s">
        <v>698</v>
      </c>
      <c r="U39" s="703"/>
      <c r="V39" s="647" t="s">
        <v>765</v>
      </c>
    </row>
    <row r="40" spans="1:22" ht="60">
      <c r="A40" s="800"/>
      <c r="B40" s="801" t="s">
        <v>718</v>
      </c>
      <c r="C40" s="801" t="s">
        <v>732</v>
      </c>
      <c r="D40" s="802" t="s">
        <v>871</v>
      </c>
      <c r="E40" s="801" t="s">
        <v>872</v>
      </c>
      <c r="F40" s="672" t="s">
        <v>873</v>
      </c>
      <c r="G40" s="641">
        <v>925021</v>
      </c>
      <c r="H40" s="642">
        <v>4685.3</v>
      </c>
      <c r="I40" s="702"/>
      <c r="J40" s="647"/>
      <c r="K40" s="702"/>
      <c r="L40" s="702"/>
      <c r="M40" s="644">
        <v>929706</v>
      </c>
      <c r="N40" s="702"/>
      <c r="O40" s="702"/>
      <c r="P40" s="645"/>
      <c r="Q40" s="702"/>
      <c r="R40" s="702"/>
      <c r="S40" s="646">
        <f t="shared" si="0"/>
        <v>0.30000000004656613</v>
      </c>
      <c r="T40" s="647" t="s">
        <v>698</v>
      </c>
      <c r="U40" s="703"/>
      <c r="V40" s="801" t="s">
        <v>874</v>
      </c>
    </row>
    <row r="41" spans="1:22">
      <c r="G41" s="704">
        <f>SUM(G6:G40)</f>
        <v>79496631</v>
      </c>
      <c r="H41" s="705">
        <f>SUM(H6:H40)</f>
        <v>4141612.3</v>
      </c>
      <c r="I41">
        <f>SUM(G41:H41)</f>
        <v>83638243.299999997</v>
      </c>
      <c r="M41" s="706">
        <f>SUM(M6:M40)</f>
        <v>6464706</v>
      </c>
      <c r="P41" s="707">
        <f>SUM(P6:P39)</f>
        <v>27486000</v>
      </c>
      <c r="S41" s="708">
        <f>SUM(S6:S39)</f>
        <v>49727537</v>
      </c>
    </row>
    <row r="42" spans="1:22">
      <c r="I42" s="709"/>
    </row>
    <row r="43" spans="1:22">
      <c r="I43" s="709"/>
    </row>
    <row r="44" spans="1:22">
      <c r="P44" s="707"/>
    </row>
    <row r="45" spans="1:22">
      <c r="H45" s="803"/>
      <c r="P45" s="707"/>
    </row>
  </sheetData>
  <mergeCells count="19">
    <mergeCell ref="N2:P2"/>
    <mergeCell ref="Q2:S2"/>
    <mergeCell ref="A5:V5"/>
    <mergeCell ref="G1:J1"/>
    <mergeCell ref="K1:S1"/>
    <mergeCell ref="T1:T3"/>
    <mergeCell ref="U1:U3"/>
    <mergeCell ref="V1:V3"/>
    <mergeCell ref="G2:G3"/>
    <mergeCell ref="H2:H3"/>
    <mergeCell ref="I2:I3"/>
    <mergeCell ref="J2:J3"/>
    <mergeCell ref="K2:M2"/>
    <mergeCell ref="A1:A3"/>
    <mergeCell ref="B1:B3"/>
    <mergeCell ref="C1:C3"/>
    <mergeCell ref="D1:D3"/>
    <mergeCell ref="E1:E3"/>
    <mergeCell ref="F1:F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6"/>
  <sheetViews>
    <sheetView topLeftCell="B175" zoomScale="80" zoomScaleNormal="80" workbookViewId="0">
      <selection activeCell="D110" sqref="D110"/>
    </sheetView>
  </sheetViews>
  <sheetFormatPr defaultColWidth="8.85546875" defaultRowHeight="15"/>
  <cols>
    <col min="1" max="1" width="5" style="877" customWidth="1"/>
    <col min="2" max="2" width="32.5703125" style="877" customWidth="1"/>
    <col min="3" max="3" width="37.5703125" style="877" customWidth="1"/>
    <col min="4" max="4" width="33.28515625" style="877" customWidth="1"/>
    <col min="5" max="5" width="36.140625" style="877" customWidth="1"/>
    <col min="6" max="6" width="17" style="877" customWidth="1"/>
    <col min="7" max="7" width="30.140625" style="877" customWidth="1"/>
    <col min="8" max="8" width="22.28515625" style="877" customWidth="1"/>
    <col min="9" max="9" width="13.85546875" style="877" customWidth="1"/>
    <col min="10" max="12" width="8.85546875" style="877"/>
    <col min="13" max="13" width="26.5703125" style="877" customWidth="1"/>
    <col min="14" max="14" width="8.85546875" style="877"/>
    <col min="15" max="15" width="13.5703125" style="877" customWidth="1"/>
    <col min="16" max="16" width="27.140625" style="948" customWidth="1"/>
    <col min="17" max="18" width="8.85546875" style="877"/>
    <col min="19" max="19" width="28.42578125" style="949" customWidth="1"/>
    <col min="20" max="20" width="18.28515625" style="877" customWidth="1"/>
    <col min="21" max="21" width="8.85546875" style="877"/>
    <col min="22" max="22" width="30.28515625" style="877" customWidth="1"/>
    <col min="23" max="16384" width="8.85546875" style="877"/>
  </cols>
  <sheetData>
    <row r="1" spans="1:22" ht="30" customHeight="1">
      <c r="A1" s="1299" t="s">
        <v>0</v>
      </c>
      <c r="B1" s="1301" t="s">
        <v>1</v>
      </c>
      <c r="C1" s="1301" t="s">
        <v>2</v>
      </c>
      <c r="D1" s="1301" t="s">
        <v>3</v>
      </c>
      <c r="E1" s="1301" t="s">
        <v>4</v>
      </c>
      <c r="F1" s="1301" t="s">
        <v>5</v>
      </c>
      <c r="G1" s="1299" t="s">
        <v>6</v>
      </c>
      <c r="H1" s="1299"/>
      <c r="I1" s="1299"/>
      <c r="J1" s="1299"/>
      <c r="K1" s="1299" t="s">
        <v>7</v>
      </c>
      <c r="L1" s="1299"/>
      <c r="M1" s="1299"/>
      <c r="N1" s="1299"/>
      <c r="O1" s="1299"/>
      <c r="P1" s="1299"/>
      <c r="Q1" s="1299"/>
      <c r="R1" s="1299"/>
      <c r="S1" s="1299"/>
      <c r="T1" s="1300" t="s">
        <v>8</v>
      </c>
      <c r="U1" s="1301" t="s">
        <v>9</v>
      </c>
      <c r="V1" s="1302" t="s">
        <v>10</v>
      </c>
    </row>
    <row r="2" spans="1:22" ht="15.75" customHeight="1">
      <c r="A2" s="1299"/>
      <c r="B2" s="1301"/>
      <c r="C2" s="1301"/>
      <c r="D2" s="1301"/>
      <c r="E2" s="1301"/>
      <c r="F2" s="1301"/>
      <c r="G2" s="1305" t="s">
        <v>11</v>
      </c>
      <c r="H2" s="1305" t="s">
        <v>12</v>
      </c>
      <c r="I2" s="1305" t="s">
        <v>13</v>
      </c>
      <c r="J2" s="1305" t="s">
        <v>14</v>
      </c>
      <c r="K2" s="1299" t="s">
        <v>18</v>
      </c>
      <c r="L2" s="1299"/>
      <c r="M2" s="1299"/>
      <c r="N2" s="1299" t="s">
        <v>19</v>
      </c>
      <c r="O2" s="1299"/>
      <c r="P2" s="1299"/>
      <c r="Q2" s="1299" t="s">
        <v>20</v>
      </c>
      <c r="R2" s="1299"/>
      <c r="S2" s="1299"/>
      <c r="T2" s="1300"/>
      <c r="U2" s="1301"/>
      <c r="V2" s="1303"/>
    </row>
    <row r="3" spans="1:22" ht="57.75">
      <c r="A3" s="1299"/>
      <c r="B3" s="1301"/>
      <c r="C3" s="1301"/>
      <c r="D3" s="1301"/>
      <c r="E3" s="1301"/>
      <c r="F3" s="1301"/>
      <c r="G3" s="1305"/>
      <c r="H3" s="1305"/>
      <c r="I3" s="1305"/>
      <c r="J3" s="1305"/>
      <c r="K3" s="957" t="s">
        <v>22</v>
      </c>
      <c r="L3" s="957" t="s">
        <v>23</v>
      </c>
      <c r="M3" s="957" t="s">
        <v>24</v>
      </c>
      <c r="N3" s="957" t="s">
        <v>22</v>
      </c>
      <c r="O3" s="957" t="s">
        <v>23</v>
      </c>
      <c r="P3" s="710" t="s">
        <v>24</v>
      </c>
      <c r="Q3" s="957" t="s">
        <v>22</v>
      </c>
      <c r="R3" s="957" t="s">
        <v>23</v>
      </c>
      <c r="S3" s="878" t="s">
        <v>24</v>
      </c>
      <c r="T3" s="1300"/>
      <c r="U3" s="1301"/>
      <c r="V3" s="1304"/>
    </row>
    <row r="4" spans="1:22">
      <c r="A4" s="8"/>
      <c r="B4" s="8">
        <v>1</v>
      </c>
      <c r="C4" s="8">
        <v>2</v>
      </c>
      <c r="D4" s="8">
        <v>3</v>
      </c>
      <c r="E4" s="8">
        <v>4</v>
      </c>
      <c r="F4" s="8">
        <v>5</v>
      </c>
      <c r="G4" s="8">
        <v>6.1</v>
      </c>
      <c r="H4" s="8">
        <v>6.2</v>
      </c>
      <c r="I4" s="8">
        <v>6.3</v>
      </c>
      <c r="J4" s="8">
        <v>6.4</v>
      </c>
      <c r="K4" s="9" t="s">
        <v>25</v>
      </c>
      <c r="L4" s="9" t="s">
        <v>26</v>
      </c>
      <c r="M4" s="9" t="s">
        <v>27</v>
      </c>
      <c r="N4" s="9" t="s">
        <v>28</v>
      </c>
      <c r="O4" s="9" t="s">
        <v>29</v>
      </c>
      <c r="P4" s="14" t="s">
        <v>30</v>
      </c>
      <c r="Q4" s="9" t="s">
        <v>31</v>
      </c>
      <c r="R4" s="9" t="s">
        <v>32</v>
      </c>
      <c r="S4" s="3" t="s">
        <v>33</v>
      </c>
      <c r="T4" s="8">
        <v>8</v>
      </c>
      <c r="U4" s="8">
        <v>9</v>
      </c>
      <c r="V4" s="8">
        <v>10</v>
      </c>
    </row>
    <row r="5" spans="1:22" ht="31.5" customHeight="1">
      <c r="A5" s="1312" t="s">
        <v>956</v>
      </c>
      <c r="B5" s="1313"/>
      <c r="C5" s="1313"/>
      <c r="D5" s="1313"/>
      <c r="E5" s="1313"/>
      <c r="F5" s="1313"/>
      <c r="G5" s="1313"/>
      <c r="H5" s="1313"/>
      <c r="I5" s="1313"/>
      <c r="J5" s="1313"/>
      <c r="K5" s="1313"/>
      <c r="L5" s="1313"/>
      <c r="M5" s="1313"/>
      <c r="N5" s="1313"/>
      <c r="O5" s="1313"/>
      <c r="P5" s="1313"/>
      <c r="Q5" s="1313"/>
      <c r="R5" s="1313"/>
      <c r="S5" s="1313"/>
      <c r="T5" s="1313"/>
      <c r="U5" s="1313"/>
      <c r="V5" s="1314"/>
    </row>
    <row r="6" spans="1:22" ht="45">
      <c r="A6" s="879">
        <v>1</v>
      </c>
      <c r="B6" s="5" t="s">
        <v>50</v>
      </c>
      <c r="C6" s="5" t="s">
        <v>51</v>
      </c>
      <c r="D6" s="5" t="s">
        <v>957</v>
      </c>
      <c r="E6" s="5" t="s">
        <v>958</v>
      </c>
      <c r="F6" s="5" t="s">
        <v>959</v>
      </c>
      <c r="G6" s="880">
        <v>557650</v>
      </c>
      <c r="H6" s="880">
        <v>29350</v>
      </c>
      <c r="I6" s="881"/>
      <c r="J6" s="881"/>
      <c r="K6" s="5" t="s">
        <v>37</v>
      </c>
      <c r="L6" s="5" t="s">
        <v>52</v>
      </c>
      <c r="M6" s="880">
        <f>[1]Sheet1!M4</f>
        <v>587000</v>
      </c>
      <c r="N6" s="882"/>
      <c r="O6" s="882"/>
      <c r="P6" s="883"/>
      <c r="Q6" s="882"/>
      <c r="R6" s="882"/>
      <c r="S6" s="884"/>
      <c r="T6" s="885" t="s">
        <v>960</v>
      </c>
      <c r="U6" s="881"/>
      <c r="V6" s="886"/>
    </row>
    <row r="7" spans="1:22" ht="45">
      <c r="A7" s="879">
        <v>2</v>
      </c>
      <c r="B7" s="5" t="s">
        <v>50</v>
      </c>
      <c r="C7" s="5" t="s">
        <v>51</v>
      </c>
      <c r="D7" s="5" t="s">
        <v>961</v>
      </c>
      <c r="E7" s="5" t="s">
        <v>962</v>
      </c>
      <c r="F7" s="5" t="s">
        <v>959</v>
      </c>
      <c r="G7" s="880">
        <v>695547</v>
      </c>
      <c r="H7" s="880">
        <v>81503</v>
      </c>
      <c r="I7" s="884"/>
      <c r="J7" s="884"/>
      <c r="K7" s="5" t="s">
        <v>37</v>
      </c>
      <c r="L7" s="5" t="s">
        <v>52</v>
      </c>
      <c r="M7" s="880">
        <f>[1]Sheet1!M5</f>
        <v>777050</v>
      </c>
      <c r="N7" s="882"/>
      <c r="O7" s="882"/>
      <c r="P7" s="883"/>
      <c r="Q7" s="882"/>
      <c r="R7" s="882"/>
      <c r="S7" s="884"/>
      <c r="T7" s="885" t="s">
        <v>960</v>
      </c>
      <c r="U7" s="881"/>
      <c r="V7" s="885"/>
    </row>
    <row r="8" spans="1:22" ht="60">
      <c r="A8" s="879">
        <v>3</v>
      </c>
      <c r="B8" s="5" t="s">
        <v>50</v>
      </c>
      <c r="C8" s="5" t="s">
        <v>51</v>
      </c>
      <c r="D8" s="5" t="s">
        <v>963</v>
      </c>
      <c r="E8" s="5" t="s">
        <v>964</v>
      </c>
      <c r="F8" s="5" t="s">
        <v>959</v>
      </c>
      <c r="G8" s="880">
        <v>680500</v>
      </c>
      <c r="H8" s="880">
        <v>69500</v>
      </c>
      <c r="I8" s="884"/>
      <c r="J8" s="884"/>
      <c r="K8" s="5" t="s">
        <v>37</v>
      </c>
      <c r="L8" s="5" t="s">
        <v>52</v>
      </c>
      <c r="M8" s="880">
        <f>[1]Sheet1!M6</f>
        <v>750000</v>
      </c>
      <c r="N8" s="882"/>
      <c r="O8" s="882"/>
      <c r="P8" s="883"/>
      <c r="Q8" s="882"/>
      <c r="R8" s="882"/>
      <c r="S8" s="884"/>
      <c r="T8" s="885" t="s">
        <v>960</v>
      </c>
      <c r="U8" s="881"/>
      <c r="V8" s="886"/>
    </row>
    <row r="9" spans="1:22" ht="120" customHeight="1">
      <c r="A9" s="879">
        <v>4</v>
      </c>
      <c r="B9" s="5" t="s">
        <v>53</v>
      </c>
      <c r="C9" s="5" t="s">
        <v>965</v>
      </c>
      <c r="D9" s="5" t="s">
        <v>966</v>
      </c>
      <c r="E9" s="5" t="s">
        <v>967</v>
      </c>
      <c r="F9" s="5" t="s">
        <v>959</v>
      </c>
      <c r="G9" s="880">
        <v>380000</v>
      </c>
      <c r="H9" s="880">
        <v>20000</v>
      </c>
      <c r="I9" s="884"/>
      <c r="J9" s="884"/>
      <c r="K9" s="5" t="s">
        <v>54</v>
      </c>
      <c r="L9" s="5" t="s">
        <v>52</v>
      </c>
      <c r="M9" s="880">
        <f>[1]Sheet1!M7</f>
        <v>400000</v>
      </c>
      <c r="N9" s="882"/>
      <c r="O9" s="882"/>
      <c r="P9" s="883"/>
      <c r="Q9" s="882"/>
      <c r="R9" s="882"/>
      <c r="S9" s="884"/>
      <c r="T9" s="885" t="s">
        <v>960</v>
      </c>
      <c r="U9" s="881"/>
      <c r="V9" s="885"/>
    </row>
    <row r="10" spans="1:22" ht="108" customHeight="1">
      <c r="A10" s="879">
        <v>5</v>
      </c>
      <c r="B10" s="5" t="s">
        <v>968</v>
      </c>
      <c r="C10" s="5" t="s">
        <v>51</v>
      </c>
      <c r="D10" s="5" t="s">
        <v>969</v>
      </c>
      <c r="E10" s="5" t="s">
        <v>970</v>
      </c>
      <c r="F10" s="5" t="s">
        <v>959</v>
      </c>
      <c r="G10" s="880">
        <v>193800</v>
      </c>
      <c r="H10" s="880">
        <v>10200</v>
      </c>
      <c r="I10" s="884"/>
      <c r="J10" s="884"/>
      <c r="K10" s="5" t="s">
        <v>37</v>
      </c>
      <c r="L10" s="5" t="s">
        <v>55</v>
      </c>
      <c r="M10" s="880">
        <f>[1]Sheet1!M8</f>
        <v>204000</v>
      </c>
      <c r="N10" s="882"/>
      <c r="O10" s="882"/>
      <c r="P10" s="883"/>
      <c r="Q10" s="882"/>
      <c r="R10" s="882"/>
      <c r="S10" s="884"/>
      <c r="T10" s="885" t="s">
        <v>960</v>
      </c>
      <c r="U10" s="881"/>
      <c r="V10" s="886"/>
    </row>
    <row r="11" spans="1:22" ht="75">
      <c r="A11" s="879">
        <v>6</v>
      </c>
      <c r="B11" s="5" t="s">
        <v>968</v>
      </c>
      <c r="C11" s="5" t="s">
        <v>51</v>
      </c>
      <c r="D11" s="5" t="s">
        <v>971</v>
      </c>
      <c r="E11" s="5" t="s">
        <v>972</v>
      </c>
      <c r="F11" s="5" t="s">
        <v>959</v>
      </c>
      <c r="G11" s="880">
        <v>415150</v>
      </c>
      <c r="H11" s="880">
        <v>21850</v>
      </c>
      <c r="I11" s="884"/>
      <c r="J11" s="884"/>
      <c r="K11" s="5" t="s">
        <v>37</v>
      </c>
      <c r="L11" s="5" t="s">
        <v>55</v>
      </c>
      <c r="M11" s="880">
        <f>[1]Sheet1!M9</f>
        <v>437000</v>
      </c>
      <c r="N11" s="882"/>
      <c r="O11" s="882"/>
      <c r="P11" s="883"/>
      <c r="Q11" s="882"/>
      <c r="R11" s="882"/>
      <c r="S11" s="884"/>
      <c r="T11" s="885" t="s">
        <v>960</v>
      </c>
      <c r="U11" s="881"/>
      <c r="V11" s="886"/>
    </row>
    <row r="12" spans="1:22" ht="60">
      <c r="A12" s="879">
        <v>7</v>
      </c>
      <c r="B12" s="5" t="s">
        <v>973</v>
      </c>
      <c r="C12" s="5" t="s">
        <v>974</v>
      </c>
      <c r="D12" s="5" t="s">
        <v>975</v>
      </c>
      <c r="E12" s="5" t="s">
        <v>976</v>
      </c>
      <c r="F12" s="5" t="s">
        <v>959</v>
      </c>
      <c r="G12" s="880">
        <v>278094</v>
      </c>
      <c r="H12" s="880">
        <v>339892</v>
      </c>
      <c r="I12" s="884"/>
      <c r="J12" s="884"/>
      <c r="K12" s="5" t="s">
        <v>47</v>
      </c>
      <c r="L12" s="5" t="s">
        <v>39</v>
      </c>
      <c r="M12" s="880">
        <f>[1]Sheet1!M10</f>
        <v>617986</v>
      </c>
      <c r="N12" s="882"/>
      <c r="O12" s="882"/>
      <c r="P12" s="883"/>
      <c r="Q12" s="882"/>
      <c r="R12" s="882"/>
      <c r="S12" s="884"/>
      <c r="T12" s="885" t="s">
        <v>960</v>
      </c>
      <c r="U12" s="881"/>
      <c r="V12" s="886"/>
    </row>
    <row r="13" spans="1:22" ht="45">
      <c r="A13" s="879">
        <v>8</v>
      </c>
      <c r="B13" s="5" t="s">
        <v>977</v>
      </c>
      <c r="C13" s="5" t="s">
        <v>978</v>
      </c>
      <c r="D13" s="5" t="s">
        <v>979</v>
      </c>
      <c r="E13" s="5" t="s">
        <v>980</v>
      </c>
      <c r="F13" s="5" t="s">
        <v>959</v>
      </c>
      <c r="G13" s="880">
        <v>475000</v>
      </c>
      <c r="H13" s="880">
        <v>25000</v>
      </c>
      <c r="I13" s="884"/>
      <c r="J13" s="884"/>
      <c r="K13" s="5" t="s">
        <v>37</v>
      </c>
      <c r="L13" s="5" t="s">
        <v>39</v>
      </c>
      <c r="M13" s="880">
        <f>[1]Sheet1!M11</f>
        <v>500000</v>
      </c>
      <c r="N13" s="882"/>
      <c r="O13" s="882"/>
      <c r="P13" s="883"/>
      <c r="Q13" s="882"/>
      <c r="R13" s="882"/>
      <c r="S13" s="884"/>
      <c r="T13" s="885" t="s">
        <v>960</v>
      </c>
      <c r="U13" s="881"/>
      <c r="V13" s="886"/>
    </row>
    <row r="14" spans="1:22" ht="75">
      <c r="A14" s="879">
        <v>9</v>
      </c>
      <c r="B14" s="5" t="s">
        <v>968</v>
      </c>
      <c r="C14" s="5" t="s">
        <v>981</v>
      </c>
      <c r="D14" s="5" t="s">
        <v>982</v>
      </c>
      <c r="E14" s="5" t="s">
        <v>983</v>
      </c>
      <c r="F14" s="5" t="s">
        <v>959</v>
      </c>
      <c r="G14" s="880">
        <v>475000</v>
      </c>
      <c r="H14" s="880">
        <v>25000</v>
      </c>
      <c r="I14" s="884"/>
      <c r="J14" s="884"/>
      <c r="K14" s="5" t="s">
        <v>54</v>
      </c>
      <c r="L14" s="5" t="s">
        <v>44</v>
      </c>
      <c r="M14" s="880">
        <f>[1]Sheet1!M12</f>
        <v>500000</v>
      </c>
      <c r="N14" s="882"/>
      <c r="O14" s="882"/>
      <c r="P14" s="883"/>
      <c r="Q14" s="882"/>
      <c r="R14" s="882"/>
      <c r="S14" s="884"/>
      <c r="T14" s="885" t="s">
        <v>960</v>
      </c>
      <c r="U14" s="881"/>
      <c r="V14" s="886"/>
    </row>
    <row r="15" spans="1:22" ht="105">
      <c r="A15" s="879">
        <v>10</v>
      </c>
      <c r="B15" s="5" t="s">
        <v>968</v>
      </c>
      <c r="C15" s="5" t="s">
        <v>984</v>
      </c>
      <c r="D15" s="5" t="s">
        <v>985</v>
      </c>
      <c r="E15" s="5" t="s">
        <v>986</v>
      </c>
      <c r="F15" s="5" t="s">
        <v>959</v>
      </c>
      <c r="G15" s="880">
        <v>501950</v>
      </c>
      <c r="H15" s="880">
        <v>26418</v>
      </c>
      <c r="I15" s="884"/>
      <c r="J15" s="884"/>
      <c r="K15" s="5" t="s">
        <v>54</v>
      </c>
      <c r="L15" s="5" t="s">
        <v>44</v>
      </c>
      <c r="M15" s="880">
        <f>[1]Sheet1!M13</f>
        <v>528368</v>
      </c>
      <c r="N15" s="882"/>
      <c r="O15" s="882"/>
      <c r="P15" s="883"/>
      <c r="Q15" s="882"/>
      <c r="R15" s="882"/>
      <c r="S15" s="884"/>
      <c r="T15" s="885" t="s">
        <v>960</v>
      </c>
      <c r="U15" s="881"/>
      <c r="V15" s="886"/>
    </row>
    <row r="16" spans="1:22" ht="105">
      <c r="A16" s="879">
        <v>11</v>
      </c>
      <c r="B16" s="5" t="s">
        <v>968</v>
      </c>
      <c r="C16" s="5" t="s">
        <v>51</v>
      </c>
      <c r="D16" s="5" t="s">
        <v>987</v>
      </c>
      <c r="E16" s="5" t="s">
        <v>988</v>
      </c>
      <c r="F16" s="5" t="s">
        <v>959</v>
      </c>
      <c r="G16" s="880">
        <v>195700</v>
      </c>
      <c r="H16" s="880">
        <v>10300</v>
      </c>
      <c r="I16" s="884"/>
      <c r="J16" s="884"/>
      <c r="K16" s="5" t="s">
        <v>37</v>
      </c>
      <c r="L16" s="5" t="s">
        <v>55</v>
      </c>
      <c r="M16" s="880">
        <f>[1]Sheet1!M14</f>
        <v>206000</v>
      </c>
      <c r="N16" s="882"/>
      <c r="O16" s="882"/>
      <c r="P16" s="883"/>
      <c r="Q16" s="882"/>
      <c r="R16" s="882"/>
      <c r="S16" s="884"/>
      <c r="T16" s="885" t="s">
        <v>960</v>
      </c>
      <c r="U16" s="881"/>
      <c r="V16" s="886"/>
    </row>
    <row r="17" spans="1:22" ht="96" customHeight="1">
      <c r="A17" s="879">
        <v>12</v>
      </c>
      <c r="B17" s="5" t="s">
        <v>968</v>
      </c>
      <c r="C17" s="5" t="s">
        <v>981</v>
      </c>
      <c r="D17" s="5" t="s">
        <v>989</v>
      </c>
      <c r="E17" s="5"/>
      <c r="F17" s="5" t="s">
        <v>959</v>
      </c>
      <c r="G17" s="880">
        <v>156254.1</v>
      </c>
      <c r="H17" s="880">
        <v>8223.9</v>
      </c>
      <c r="I17" s="884"/>
      <c r="J17" s="884"/>
      <c r="K17" s="5" t="s">
        <v>56</v>
      </c>
      <c r="L17" s="5" t="s">
        <v>38</v>
      </c>
      <c r="M17" s="880">
        <f>[1]Sheet1!M15</f>
        <v>164478</v>
      </c>
      <c r="N17" s="882"/>
      <c r="O17" s="882"/>
      <c r="P17" s="883"/>
      <c r="Q17" s="882"/>
      <c r="R17" s="882"/>
      <c r="S17" s="884"/>
      <c r="T17" s="885" t="s">
        <v>960</v>
      </c>
      <c r="U17" s="881"/>
      <c r="V17" s="886"/>
    </row>
    <row r="18" spans="1:22" ht="90">
      <c r="A18" s="879">
        <v>13</v>
      </c>
      <c r="B18" s="5" t="s">
        <v>53</v>
      </c>
      <c r="C18" s="5" t="s">
        <v>965</v>
      </c>
      <c r="D18" s="5" t="s">
        <v>990</v>
      </c>
      <c r="E18" s="5" t="s">
        <v>991</v>
      </c>
      <c r="F18" s="5" t="s">
        <v>959</v>
      </c>
      <c r="G18" s="880">
        <v>123500</v>
      </c>
      <c r="H18" s="880">
        <v>6500</v>
      </c>
      <c r="I18" s="884"/>
      <c r="J18" s="884"/>
      <c r="K18" s="5" t="s">
        <v>37</v>
      </c>
      <c r="L18" s="5" t="s">
        <v>57</v>
      </c>
      <c r="M18" s="880">
        <f>[1]Sheet1!M16</f>
        <v>130000</v>
      </c>
      <c r="N18" s="882"/>
      <c r="O18" s="882"/>
      <c r="P18" s="883"/>
      <c r="Q18" s="882"/>
      <c r="R18" s="882"/>
      <c r="S18" s="884"/>
      <c r="T18" s="885" t="s">
        <v>960</v>
      </c>
      <c r="U18" s="881"/>
      <c r="V18" s="886"/>
    </row>
    <row r="19" spans="1:22" ht="75">
      <c r="A19" s="879">
        <v>14</v>
      </c>
      <c r="B19" s="5" t="s">
        <v>50</v>
      </c>
      <c r="C19" s="5" t="s">
        <v>51</v>
      </c>
      <c r="D19" s="5" t="s">
        <v>992</v>
      </c>
      <c r="E19" s="5" t="s">
        <v>993</v>
      </c>
      <c r="F19" s="5" t="s">
        <v>959</v>
      </c>
      <c r="G19" s="880">
        <v>237500</v>
      </c>
      <c r="H19" s="880">
        <v>12500</v>
      </c>
      <c r="I19" s="884"/>
      <c r="J19" s="884"/>
      <c r="K19" s="5" t="s">
        <v>37</v>
      </c>
      <c r="L19" s="5" t="s">
        <v>55</v>
      </c>
      <c r="M19" s="880">
        <f>[1]Sheet1!M17</f>
        <v>250000</v>
      </c>
      <c r="N19" s="882"/>
      <c r="O19" s="882"/>
      <c r="P19" s="883"/>
      <c r="Q19" s="882"/>
      <c r="R19" s="882"/>
      <c r="S19" s="884"/>
      <c r="T19" s="885" t="s">
        <v>960</v>
      </c>
      <c r="U19" s="881"/>
      <c r="V19" s="886"/>
    </row>
    <row r="20" spans="1:22" ht="90">
      <c r="A20" s="879">
        <v>15</v>
      </c>
      <c r="B20" s="5" t="s">
        <v>50</v>
      </c>
      <c r="C20" s="5" t="s">
        <v>51</v>
      </c>
      <c r="D20" s="5" t="s">
        <v>994</v>
      </c>
      <c r="E20" s="5" t="s">
        <v>995</v>
      </c>
      <c r="F20" s="5" t="s">
        <v>959</v>
      </c>
      <c r="G20" s="880">
        <v>264100</v>
      </c>
      <c r="H20" s="880">
        <v>13900</v>
      </c>
      <c r="I20" s="884"/>
      <c r="J20" s="884"/>
      <c r="K20" s="5" t="s">
        <v>37</v>
      </c>
      <c r="L20" s="5" t="s">
        <v>55</v>
      </c>
      <c r="M20" s="880">
        <f>[1]Sheet1!M18</f>
        <v>278000</v>
      </c>
      <c r="N20" s="882"/>
      <c r="O20" s="882"/>
      <c r="P20" s="883"/>
      <c r="Q20" s="882"/>
      <c r="R20" s="882"/>
      <c r="S20" s="884"/>
      <c r="T20" s="885" t="s">
        <v>960</v>
      </c>
      <c r="U20" s="881"/>
      <c r="V20" s="886"/>
    </row>
    <row r="21" spans="1:22" ht="151.5" customHeight="1">
      <c r="A21" s="879">
        <v>16</v>
      </c>
      <c r="B21" s="5" t="s">
        <v>50</v>
      </c>
      <c r="C21" s="5" t="s">
        <v>51</v>
      </c>
      <c r="D21" s="5" t="s">
        <v>996</v>
      </c>
      <c r="E21" s="5" t="s">
        <v>997</v>
      </c>
      <c r="F21" s="5" t="s">
        <v>959</v>
      </c>
      <c r="G21" s="880">
        <v>313500</v>
      </c>
      <c r="H21" s="880">
        <v>16500</v>
      </c>
      <c r="I21" s="884"/>
      <c r="J21" s="884"/>
      <c r="K21" s="5" t="s">
        <v>37</v>
      </c>
      <c r="L21" s="5" t="s">
        <v>55</v>
      </c>
      <c r="M21" s="880">
        <f>[1]Sheet1!M19</f>
        <v>330000</v>
      </c>
      <c r="N21" s="882"/>
      <c r="O21" s="882"/>
      <c r="P21" s="883"/>
      <c r="Q21" s="882"/>
      <c r="R21" s="882"/>
      <c r="S21" s="884"/>
      <c r="T21" s="885" t="s">
        <v>960</v>
      </c>
      <c r="U21" s="881"/>
      <c r="V21" s="886"/>
    </row>
    <row r="22" spans="1:22" ht="60">
      <c r="A22" s="879">
        <v>17</v>
      </c>
      <c r="B22" s="5" t="s">
        <v>50</v>
      </c>
      <c r="C22" s="5" t="s">
        <v>51</v>
      </c>
      <c r="D22" s="5" t="s">
        <v>998</v>
      </c>
      <c r="E22" s="5" t="s">
        <v>958</v>
      </c>
      <c r="F22" s="5" t="s">
        <v>959</v>
      </c>
      <c r="G22" s="880">
        <v>237500</v>
      </c>
      <c r="H22" s="880">
        <v>12500</v>
      </c>
      <c r="I22" s="884"/>
      <c r="J22" s="884"/>
      <c r="K22" s="5" t="s">
        <v>37</v>
      </c>
      <c r="L22" s="5" t="s">
        <v>55</v>
      </c>
      <c r="M22" s="880">
        <f>[1]Sheet1!M20</f>
        <v>250000</v>
      </c>
      <c r="N22" s="882"/>
      <c r="O22" s="882"/>
      <c r="P22" s="883"/>
      <c r="Q22" s="882"/>
      <c r="R22" s="882"/>
      <c r="S22" s="884"/>
      <c r="T22" s="885" t="s">
        <v>960</v>
      </c>
      <c r="U22" s="881"/>
      <c r="V22" s="886"/>
    </row>
    <row r="23" spans="1:22" ht="81.75" customHeight="1">
      <c r="A23" s="879">
        <v>18</v>
      </c>
      <c r="B23" s="5" t="s">
        <v>50</v>
      </c>
      <c r="C23" s="5" t="s">
        <v>51</v>
      </c>
      <c r="D23" s="5" t="s">
        <v>999</v>
      </c>
      <c r="E23" s="5" t="s">
        <v>1000</v>
      </c>
      <c r="F23" s="5" t="s">
        <v>959</v>
      </c>
      <c r="G23" s="880">
        <v>149645.9</v>
      </c>
      <c r="H23" s="880">
        <v>7876.1</v>
      </c>
      <c r="I23" s="884"/>
      <c r="J23" s="884"/>
      <c r="K23" s="5" t="s">
        <v>37</v>
      </c>
      <c r="L23" s="5" t="s">
        <v>55</v>
      </c>
      <c r="M23" s="880">
        <f>[1]Sheet1!M21</f>
        <v>157522</v>
      </c>
      <c r="N23" s="882"/>
      <c r="O23" s="882"/>
      <c r="P23" s="883"/>
      <c r="Q23" s="882"/>
      <c r="R23" s="882"/>
      <c r="S23" s="884"/>
      <c r="T23" s="885" t="s">
        <v>960</v>
      </c>
      <c r="U23" s="881"/>
      <c r="V23" s="886"/>
    </row>
    <row r="24" spans="1:22" ht="98.25" customHeight="1">
      <c r="A24" s="879">
        <v>19</v>
      </c>
      <c r="B24" s="5" t="s">
        <v>50</v>
      </c>
      <c r="C24" s="5" t="s">
        <v>51</v>
      </c>
      <c r="D24" s="5" t="s">
        <v>1001</v>
      </c>
      <c r="E24" s="5" t="s">
        <v>1002</v>
      </c>
      <c r="F24" s="5" t="s">
        <v>959</v>
      </c>
      <c r="G24" s="880">
        <v>169613</v>
      </c>
      <c r="H24" s="880">
        <v>8927</v>
      </c>
      <c r="I24" s="884"/>
      <c r="J24" s="884"/>
      <c r="K24" s="5" t="s">
        <v>37</v>
      </c>
      <c r="L24" s="5" t="s">
        <v>55</v>
      </c>
      <c r="M24" s="880">
        <f>[1]Sheet1!M22</f>
        <v>178540</v>
      </c>
      <c r="N24" s="882"/>
      <c r="O24" s="882"/>
      <c r="P24" s="883"/>
      <c r="Q24" s="882"/>
      <c r="R24" s="882"/>
      <c r="S24" s="884"/>
      <c r="T24" s="885" t="s">
        <v>960</v>
      </c>
      <c r="U24" s="881"/>
      <c r="V24" s="886"/>
    </row>
    <row r="25" spans="1:22" ht="98.25" customHeight="1">
      <c r="A25" s="879">
        <v>20</v>
      </c>
      <c r="B25" s="5" t="s">
        <v>50</v>
      </c>
      <c r="C25" s="5" t="s">
        <v>51</v>
      </c>
      <c r="D25" s="5" t="s">
        <v>1003</v>
      </c>
      <c r="E25" s="5" t="s">
        <v>1004</v>
      </c>
      <c r="F25" s="5" t="s">
        <v>959</v>
      </c>
      <c r="G25" s="880">
        <v>237500</v>
      </c>
      <c r="H25" s="880">
        <v>12500</v>
      </c>
      <c r="I25" s="887"/>
      <c r="J25" s="887"/>
      <c r="K25" s="887"/>
      <c r="L25" s="887"/>
      <c r="M25" s="880">
        <f t="shared" ref="M25:M27" si="0">G25+H25</f>
        <v>250000</v>
      </c>
      <c r="N25" s="887"/>
      <c r="O25" s="887"/>
      <c r="P25" s="888"/>
      <c r="Q25" s="887"/>
      <c r="R25" s="887"/>
      <c r="S25" s="887"/>
      <c r="T25" s="885" t="s">
        <v>960</v>
      </c>
      <c r="U25" s="881"/>
      <c r="V25" s="886"/>
    </row>
    <row r="26" spans="1:22" ht="98.25" customHeight="1">
      <c r="A26" s="879">
        <v>21</v>
      </c>
      <c r="B26" s="5" t="s">
        <v>50</v>
      </c>
      <c r="C26" s="5" t="s">
        <v>51</v>
      </c>
      <c r="D26" s="5" t="s">
        <v>1005</v>
      </c>
      <c r="E26" s="5" t="s">
        <v>958</v>
      </c>
      <c r="F26" s="5" t="s">
        <v>959</v>
      </c>
      <c r="G26" s="880">
        <v>570000</v>
      </c>
      <c r="H26" s="880">
        <v>30000</v>
      </c>
      <c r="I26" s="887"/>
      <c r="J26" s="887"/>
      <c r="K26" s="887"/>
      <c r="L26" s="887"/>
      <c r="M26" s="880">
        <f t="shared" si="0"/>
        <v>600000</v>
      </c>
      <c r="N26" s="887"/>
      <c r="O26" s="887"/>
      <c r="P26" s="888"/>
      <c r="Q26" s="887"/>
      <c r="R26" s="887"/>
      <c r="S26" s="887"/>
      <c r="T26" s="885" t="s">
        <v>960</v>
      </c>
      <c r="U26" s="887"/>
      <c r="V26" s="887"/>
    </row>
    <row r="27" spans="1:22" ht="98.25" customHeight="1">
      <c r="A27" s="879">
        <v>22</v>
      </c>
      <c r="B27" s="5" t="s">
        <v>50</v>
      </c>
      <c r="C27" s="5" t="s">
        <v>51</v>
      </c>
      <c r="D27" s="5" t="s">
        <v>1006</v>
      </c>
      <c r="E27" s="5" t="s">
        <v>1007</v>
      </c>
      <c r="F27" s="5" t="s">
        <v>959</v>
      </c>
      <c r="G27" s="954">
        <v>570000</v>
      </c>
      <c r="H27" s="954">
        <v>30000</v>
      </c>
      <c r="I27" s="955"/>
      <c r="J27" s="955"/>
      <c r="K27" s="955"/>
      <c r="L27" s="955"/>
      <c r="M27" s="954">
        <f t="shared" si="0"/>
        <v>600000</v>
      </c>
      <c r="N27" s="887"/>
      <c r="O27" s="887"/>
      <c r="P27" s="888"/>
      <c r="Q27" s="887"/>
      <c r="R27" s="887"/>
      <c r="S27" s="887"/>
      <c r="T27" s="885"/>
      <c r="U27" s="887"/>
      <c r="V27" s="887"/>
    </row>
    <row r="28" spans="1:22" ht="98.25" customHeight="1">
      <c r="A28" s="879">
        <v>23</v>
      </c>
      <c r="B28" s="5" t="s">
        <v>973</v>
      </c>
      <c r="C28" s="5" t="s">
        <v>1008</v>
      </c>
      <c r="D28" s="5" t="s">
        <v>1009</v>
      </c>
      <c r="E28" s="5" t="s">
        <v>1010</v>
      </c>
      <c r="F28" s="5" t="s">
        <v>959</v>
      </c>
      <c r="G28" s="954">
        <f>M28-H28</f>
        <v>387434.26999999996</v>
      </c>
      <c r="H28" s="954">
        <v>20391.27</v>
      </c>
      <c r="I28" s="955"/>
      <c r="J28" s="955"/>
      <c r="K28" s="955"/>
      <c r="L28" s="955"/>
      <c r="M28" s="954">
        <v>407825.54</v>
      </c>
      <c r="N28" s="887"/>
      <c r="O28" s="887"/>
      <c r="P28" s="888"/>
      <c r="Q28" s="887"/>
      <c r="R28" s="887"/>
      <c r="S28" s="887"/>
      <c r="T28" s="885"/>
      <c r="U28" s="887"/>
      <c r="V28" s="887"/>
    </row>
    <row r="29" spans="1:22" ht="98.25" customHeight="1">
      <c r="A29" s="879">
        <v>24</v>
      </c>
      <c r="B29" s="5" t="s">
        <v>50</v>
      </c>
      <c r="C29" s="5" t="s">
        <v>51</v>
      </c>
      <c r="D29" s="685" t="s">
        <v>1011</v>
      </c>
      <c r="E29" s="5" t="s">
        <v>1012</v>
      </c>
      <c r="F29" s="5" t="s">
        <v>959</v>
      </c>
      <c r="G29" s="954">
        <v>427500</v>
      </c>
      <c r="H29" s="954">
        <f>M29-G29</f>
        <v>22500</v>
      </c>
      <c r="I29" s="955"/>
      <c r="J29" s="955"/>
      <c r="K29" s="955"/>
      <c r="L29" s="955"/>
      <c r="M29" s="954">
        <v>450000</v>
      </c>
      <c r="N29" s="887"/>
      <c r="O29" s="887"/>
      <c r="P29" s="888"/>
      <c r="Q29" s="887"/>
      <c r="R29" s="887"/>
      <c r="S29" s="887"/>
      <c r="T29" s="885"/>
      <c r="U29" s="887"/>
      <c r="V29" s="887"/>
    </row>
    <row r="30" spans="1:22" ht="98.25" customHeight="1">
      <c r="A30" s="879">
        <v>25</v>
      </c>
      <c r="B30" s="5" t="s">
        <v>50</v>
      </c>
      <c r="C30" s="5" t="s">
        <v>51</v>
      </c>
      <c r="D30" s="685" t="s">
        <v>1013</v>
      </c>
      <c r="E30" s="5" t="s">
        <v>1014</v>
      </c>
      <c r="F30" s="5" t="s">
        <v>959</v>
      </c>
      <c r="G30" s="954">
        <v>665000</v>
      </c>
      <c r="H30" s="954">
        <f>M30-G30</f>
        <v>35000</v>
      </c>
      <c r="I30" s="955"/>
      <c r="J30" s="955"/>
      <c r="K30" s="955"/>
      <c r="L30" s="955"/>
      <c r="M30" s="954">
        <v>700000</v>
      </c>
      <c r="N30" s="887"/>
      <c r="O30" s="887"/>
      <c r="P30" s="888"/>
      <c r="Q30" s="887"/>
      <c r="R30" s="887"/>
      <c r="S30" s="887"/>
      <c r="T30" s="885"/>
      <c r="U30" s="887"/>
      <c r="V30" s="887"/>
    </row>
    <row r="31" spans="1:22" ht="45" customHeight="1">
      <c r="A31" s="8"/>
      <c r="B31" s="1315" t="s">
        <v>49</v>
      </c>
      <c r="C31" s="1315"/>
      <c r="D31" s="1315"/>
      <c r="E31" s="1315"/>
      <c r="F31" s="1315"/>
      <c r="G31" s="889">
        <f>SUM(G6:G28)</f>
        <v>8264938.2699999996</v>
      </c>
      <c r="H31" s="889">
        <f>SUM(H6:H28)</f>
        <v>838831.27</v>
      </c>
      <c r="I31" s="890"/>
      <c r="J31" s="890"/>
      <c r="K31" s="890"/>
      <c r="L31" s="890"/>
      <c r="M31" s="891">
        <f>SUM(M6:M28)</f>
        <v>9103769.5399999991</v>
      </c>
      <c r="N31" s="892"/>
      <c r="O31" s="892"/>
      <c r="P31" s="893">
        <f>SUM(P6:P15)</f>
        <v>0</v>
      </c>
      <c r="Q31" s="891"/>
      <c r="R31" s="891"/>
      <c r="S31" s="894">
        <f>SUM(S6:S15)</f>
        <v>0</v>
      </c>
      <c r="T31" s="890"/>
      <c r="U31" s="890"/>
      <c r="V31" s="890"/>
    </row>
    <row r="32" spans="1:22" ht="45" customHeight="1">
      <c r="A32" s="1316" t="s">
        <v>1015</v>
      </c>
      <c r="B32" s="1317"/>
      <c r="C32" s="1317"/>
      <c r="D32" s="1317"/>
      <c r="E32" s="1317"/>
      <c r="F32" s="1317"/>
      <c r="G32" s="1317"/>
      <c r="H32" s="1317"/>
      <c r="I32" s="1317"/>
      <c r="J32" s="1317"/>
      <c r="K32" s="1317"/>
      <c r="L32" s="1317"/>
      <c r="M32" s="1317"/>
      <c r="N32" s="1317"/>
      <c r="O32" s="1317"/>
      <c r="P32" s="1317"/>
      <c r="Q32" s="1317"/>
      <c r="R32" s="1317"/>
      <c r="S32" s="1317"/>
      <c r="T32" s="1317"/>
      <c r="U32" s="1317"/>
      <c r="V32" s="1318"/>
    </row>
    <row r="33" spans="1:22" ht="90">
      <c r="A33" s="895">
        <v>1</v>
      </c>
      <c r="B33" s="5" t="s">
        <v>50</v>
      </c>
      <c r="C33" s="5" t="s">
        <v>51</v>
      </c>
      <c r="D33" s="5" t="s">
        <v>1016</v>
      </c>
      <c r="E33" s="5" t="s">
        <v>1017</v>
      </c>
      <c r="F33" s="5" t="s">
        <v>959</v>
      </c>
      <c r="G33" s="880">
        <v>237500</v>
      </c>
      <c r="H33" s="880">
        <v>12500</v>
      </c>
      <c r="I33" s="887"/>
      <c r="J33" s="887"/>
      <c r="K33" s="887"/>
      <c r="L33" s="887"/>
      <c r="M33" s="880">
        <f>G33+H33</f>
        <v>250000</v>
      </c>
      <c r="N33" s="887"/>
      <c r="O33" s="887"/>
      <c r="P33" s="888"/>
      <c r="Q33" s="887"/>
      <c r="R33" s="887"/>
      <c r="S33" s="887"/>
      <c r="T33" s="885" t="s">
        <v>960</v>
      </c>
      <c r="U33" s="887"/>
      <c r="V33" s="887"/>
    </row>
    <row r="34" spans="1:22" ht="75">
      <c r="A34" s="895">
        <v>2</v>
      </c>
      <c r="B34" s="5" t="s">
        <v>50</v>
      </c>
      <c r="C34" s="5" t="s">
        <v>51</v>
      </c>
      <c r="D34" s="5" t="s">
        <v>1018</v>
      </c>
      <c r="E34" s="5" t="s">
        <v>958</v>
      </c>
      <c r="F34" s="5" t="s">
        <v>959</v>
      </c>
      <c r="G34" s="880">
        <v>237500</v>
      </c>
      <c r="H34" s="880">
        <v>12500</v>
      </c>
      <c r="I34" s="887"/>
      <c r="J34" s="887"/>
      <c r="K34" s="887"/>
      <c r="L34" s="887"/>
      <c r="M34" s="880">
        <f t="shared" ref="M34:M44" si="1">G34+H34</f>
        <v>250000</v>
      </c>
      <c r="N34" s="887"/>
      <c r="O34" s="887"/>
      <c r="P34" s="888"/>
      <c r="Q34" s="887"/>
      <c r="R34" s="887"/>
      <c r="S34" s="887"/>
      <c r="T34" s="885" t="s">
        <v>960</v>
      </c>
      <c r="U34" s="887"/>
      <c r="V34" s="887"/>
    </row>
    <row r="35" spans="1:22" ht="83.25" customHeight="1">
      <c r="A35" s="895">
        <v>3</v>
      </c>
      <c r="B35" s="5" t="s">
        <v>50</v>
      </c>
      <c r="C35" s="5" t="s">
        <v>51</v>
      </c>
      <c r="D35" s="5" t="s">
        <v>1019</v>
      </c>
      <c r="E35" s="5" t="s">
        <v>1002</v>
      </c>
      <c r="F35" s="5" t="s">
        <v>959</v>
      </c>
      <c r="G35" s="880">
        <v>190000</v>
      </c>
      <c r="H35" s="880">
        <v>10000</v>
      </c>
      <c r="I35" s="887"/>
      <c r="J35" s="887"/>
      <c r="K35" s="887"/>
      <c r="L35" s="887"/>
      <c r="M35" s="880">
        <f t="shared" si="1"/>
        <v>200000</v>
      </c>
      <c r="N35" s="887"/>
      <c r="O35" s="887"/>
      <c r="P35" s="888"/>
      <c r="Q35" s="887"/>
      <c r="R35" s="887"/>
      <c r="S35" s="887"/>
      <c r="T35" s="885" t="s">
        <v>960</v>
      </c>
      <c r="U35" s="887"/>
      <c r="V35" s="887"/>
    </row>
    <row r="36" spans="1:22" ht="45">
      <c r="A36" s="895">
        <v>4</v>
      </c>
      <c r="B36" s="5" t="s">
        <v>50</v>
      </c>
      <c r="C36" s="5" t="s">
        <v>51</v>
      </c>
      <c r="D36" s="5" t="s">
        <v>1020</v>
      </c>
      <c r="E36" s="5" t="s">
        <v>1021</v>
      </c>
      <c r="F36" s="5" t="s">
        <v>959</v>
      </c>
      <c r="G36" s="880">
        <v>237500</v>
      </c>
      <c r="H36" s="880">
        <v>12500</v>
      </c>
      <c r="I36" s="887"/>
      <c r="J36" s="887"/>
      <c r="K36" s="887"/>
      <c r="L36" s="887"/>
      <c r="M36" s="880">
        <f t="shared" si="1"/>
        <v>250000</v>
      </c>
      <c r="N36" s="887"/>
      <c r="O36" s="887"/>
      <c r="P36" s="888"/>
      <c r="Q36" s="887"/>
      <c r="R36" s="887"/>
      <c r="S36" s="887"/>
      <c r="T36" s="885" t="s">
        <v>960</v>
      </c>
      <c r="U36" s="887"/>
      <c r="V36" s="887"/>
    </row>
    <row r="37" spans="1:22" ht="60">
      <c r="A37" s="895">
        <v>5</v>
      </c>
      <c r="B37" s="5" t="s">
        <v>50</v>
      </c>
      <c r="C37" s="5" t="s">
        <v>51</v>
      </c>
      <c r="D37" s="5" t="s">
        <v>1022</v>
      </c>
      <c r="E37" s="5" t="s">
        <v>958</v>
      </c>
      <c r="F37" s="5" t="s">
        <v>959</v>
      </c>
      <c r="G37" s="880">
        <v>237500</v>
      </c>
      <c r="H37" s="880">
        <v>12500</v>
      </c>
      <c r="I37" s="887"/>
      <c r="J37" s="887"/>
      <c r="K37" s="887"/>
      <c r="L37" s="887"/>
      <c r="M37" s="880">
        <f t="shared" si="1"/>
        <v>250000</v>
      </c>
      <c r="N37" s="887"/>
      <c r="O37" s="887"/>
      <c r="P37" s="888"/>
      <c r="Q37" s="887"/>
      <c r="R37" s="887"/>
      <c r="S37" s="887"/>
      <c r="T37" s="885" t="s">
        <v>960</v>
      </c>
      <c r="U37" s="887"/>
      <c r="V37" s="887"/>
    </row>
    <row r="38" spans="1:22" ht="90">
      <c r="A38" s="895">
        <v>6</v>
      </c>
      <c r="B38" s="5" t="s">
        <v>50</v>
      </c>
      <c r="C38" s="5" t="s">
        <v>51</v>
      </c>
      <c r="D38" s="5" t="s">
        <v>1023</v>
      </c>
      <c r="E38" s="5" t="s">
        <v>997</v>
      </c>
      <c r="F38" s="5" t="s">
        <v>959</v>
      </c>
      <c r="G38" s="880">
        <v>237500</v>
      </c>
      <c r="H38" s="880">
        <v>12500</v>
      </c>
      <c r="I38" s="887"/>
      <c r="J38" s="887"/>
      <c r="K38" s="887"/>
      <c r="L38" s="887"/>
      <c r="M38" s="880">
        <f t="shared" si="1"/>
        <v>250000</v>
      </c>
      <c r="N38" s="887"/>
      <c r="O38" s="887"/>
      <c r="P38" s="888"/>
      <c r="Q38" s="887"/>
      <c r="R38" s="887"/>
      <c r="S38" s="887"/>
      <c r="T38" s="885" t="s">
        <v>960</v>
      </c>
      <c r="U38" s="887"/>
      <c r="V38" s="887"/>
    </row>
    <row r="39" spans="1:22" ht="75">
      <c r="A39" s="895">
        <v>7</v>
      </c>
      <c r="B39" s="5" t="s">
        <v>50</v>
      </c>
      <c r="C39" s="5" t="s">
        <v>51</v>
      </c>
      <c r="D39" s="5" t="s">
        <v>1024</v>
      </c>
      <c r="E39" s="5" t="s">
        <v>1025</v>
      </c>
      <c r="F39" s="5" t="s">
        <v>959</v>
      </c>
      <c r="G39" s="880">
        <v>237500</v>
      </c>
      <c r="H39" s="880">
        <v>12500</v>
      </c>
      <c r="I39" s="887"/>
      <c r="J39" s="887"/>
      <c r="K39" s="887"/>
      <c r="L39" s="887"/>
      <c r="M39" s="880">
        <f t="shared" si="1"/>
        <v>250000</v>
      </c>
      <c r="N39" s="887"/>
      <c r="O39" s="887"/>
      <c r="P39" s="888"/>
      <c r="Q39" s="887"/>
      <c r="R39" s="887"/>
      <c r="S39" s="887"/>
      <c r="T39" s="885" t="s">
        <v>960</v>
      </c>
      <c r="U39" s="887"/>
      <c r="V39" s="887"/>
    </row>
    <row r="40" spans="1:22" ht="86.25" customHeight="1">
      <c r="A40" s="895">
        <v>8</v>
      </c>
      <c r="B40" s="5" t="s">
        <v>50</v>
      </c>
      <c r="C40" s="5" t="s">
        <v>51</v>
      </c>
      <c r="D40" s="5" t="s">
        <v>1026</v>
      </c>
      <c r="E40" s="5" t="s">
        <v>1027</v>
      </c>
      <c r="F40" s="5" t="s">
        <v>959</v>
      </c>
      <c r="G40" s="880">
        <v>544578</v>
      </c>
      <c r="H40" s="880">
        <v>28662</v>
      </c>
      <c r="I40" s="887"/>
      <c r="J40" s="887"/>
      <c r="K40" s="887"/>
      <c r="L40" s="887"/>
      <c r="M40" s="880">
        <f t="shared" si="1"/>
        <v>573240</v>
      </c>
      <c r="N40" s="887"/>
      <c r="O40" s="887"/>
      <c r="P40" s="888"/>
      <c r="Q40" s="887"/>
      <c r="R40" s="887"/>
      <c r="S40" s="887"/>
      <c r="T40" s="885" t="s">
        <v>960</v>
      </c>
      <c r="U40" s="887"/>
      <c r="V40" s="887"/>
    </row>
    <row r="41" spans="1:22" ht="76.5" customHeight="1">
      <c r="A41" s="895">
        <v>9</v>
      </c>
      <c r="B41" s="5" t="s">
        <v>50</v>
      </c>
      <c r="C41" s="5" t="s">
        <v>51</v>
      </c>
      <c r="D41" s="5" t="s">
        <v>1028</v>
      </c>
      <c r="E41" s="5" t="s">
        <v>1021</v>
      </c>
      <c r="F41" s="5" t="s">
        <v>959</v>
      </c>
      <c r="G41" s="880">
        <v>285000</v>
      </c>
      <c r="H41" s="880">
        <v>15000</v>
      </c>
      <c r="I41" s="887"/>
      <c r="J41" s="887"/>
      <c r="K41" s="887"/>
      <c r="L41" s="887"/>
      <c r="M41" s="880">
        <f t="shared" si="1"/>
        <v>300000</v>
      </c>
      <c r="N41" s="887"/>
      <c r="O41" s="887"/>
      <c r="P41" s="888"/>
      <c r="Q41" s="887"/>
      <c r="R41" s="887"/>
      <c r="S41" s="887"/>
      <c r="T41" s="885" t="s">
        <v>960</v>
      </c>
      <c r="U41" s="887"/>
      <c r="V41" s="887"/>
    </row>
    <row r="42" spans="1:22" ht="78" customHeight="1">
      <c r="A42" s="895">
        <v>10</v>
      </c>
      <c r="B42" s="5" t="s">
        <v>50</v>
      </c>
      <c r="C42" s="5" t="s">
        <v>51</v>
      </c>
      <c r="D42" s="5" t="s">
        <v>1029</v>
      </c>
      <c r="E42" s="5" t="s">
        <v>988</v>
      </c>
      <c r="F42" s="5" t="s">
        <v>959</v>
      </c>
      <c r="G42" s="880">
        <v>475000</v>
      </c>
      <c r="H42" s="880">
        <v>25000</v>
      </c>
      <c r="I42" s="887"/>
      <c r="J42" s="887"/>
      <c r="K42" s="887"/>
      <c r="L42" s="887"/>
      <c r="M42" s="880">
        <f t="shared" si="1"/>
        <v>500000</v>
      </c>
      <c r="N42" s="887"/>
      <c r="O42" s="887"/>
      <c r="P42" s="888"/>
      <c r="Q42" s="887"/>
      <c r="R42" s="887"/>
      <c r="S42" s="887"/>
      <c r="T42" s="885" t="s">
        <v>960</v>
      </c>
      <c r="U42" s="887"/>
      <c r="V42" s="887"/>
    </row>
    <row r="43" spans="1:22" ht="45">
      <c r="A43" s="895">
        <v>11</v>
      </c>
      <c r="B43" s="5" t="s">
        <v>50</v>
      </c>
      <c r="C43" s="5" t="s">
        <v>51</v>
      </c>
      <c r="D43" s="5" t="s">
        <v>1030</v>
      </c>
      <c r="E43" s="5" t="s">
        <v>1031</v>
      </c>
      <c r="F43" s="5" t="s">
        <v>959</v>
      </c>
      <c r="G43" s="880">
        <v>475000</v>
      </c>
      <c r="H43" s="880">
        <v>25000</v>
      </c>
      <c r="I43" s="887"/>
      <c r="J43" s="887"/>
      <c r="K43" s="887"/>
      <c r="L43" s="887"/>
      <c r="M43" s="880">
        <f t="shared" si="1"/>
        <v>500000</v>
      </c>
      <c r="N43" s="887"/>
      <c r="O43" s="887"/>
      <c r="P43" s="888"/>
      <c r="Q43" s="887"/>
      <c r="R43" s="887"/>
      <c r="S43" s="887"/>
      <c r="T43" s="885" t="s">
        <v>960</v>
      </c>
      <c r="U43" s="887"/>
      <c r="V43" s="887"/>
    </row>
    <row r="44" spans="1:22" ht="64.5" customHeight="1">
      <c r="A44" s="895">
        <v>12</v>
      </c>
      <c r="B44" s="5" t="s">
        <v>50</v>
      </c>
      <c r="C44" s="5" t="s">
        <v>51</v>
      </c>
      <c r="D44" s="5" t="s">
        <v>1032</v>
      </c>
      <c r="E44" s="5" t="s">
        <v>1002</v>
      </c>
      <c r="F44" s="5" t="s">
        <v>959</v>
      </c>
      <c r="G44" s="880">
        <v>285000</v>
      </c>
      <c r="H44" s="880">
        <v>15000</v>
      </c>
      <c r="I44" s="887"/>
      <c r="J44" s="887"/>
      <c r="K44" s="887"/>
      <c r="L44" s="887"/>
      <c r="M44" s="880">
        <f t="shared" si="1"/>
        <v>300000</v>
      </c>
      <c r="N44" s="887"/>
      <c r="O44" s="887"/>
      <c r="P44" s="888"/>
      <c r="Q44" s="887"/>
      <c r="R44" s="887"/>
      <c r="S44" s="887"/>
      <c r="T44" s="885" t="s">
        <v>960</v>
      </c>
      <c r="U44" s="887"/>
      <c r="V44" s="887"/>
    </row>
    <row r="45" spans="1:22" ht="45" customHeight="1">
      <c r="A45" s="887"/>
      <c r="B45" s="1315" t="s">
        <v>49</v>
      </c>
      <c r="C45" s="1315"/>
      <c r="D45" s="1315"/>
      <c r="E45" s="1315"/>
      <c r="F45" s="1315"/>
      <c r="G45" s="896">
        <f>SUM(G33:G44)</f>
        <v>3679578</v>
      </c>
      <c r="H45" s="896">
        <f>SUM(H33:H44)</f>
        <v>193662</v>
      </c>
      <c r="I45" s="887"/>
      <c r="J45" s="887"/>
      <c r="K45" s="887"/>
      <c r="L45" s="887"/>
      <c r="M45" s="896">
        <f>SUM(M33:M44)</f>
        <v>3873240</v>
      </c>
      <c r="N45" s="887"/>
      <c r="O45" s="887"/>
      <c r="P45" s="888"/>
      <c r="Q45" s="887"/>
      <c r="R45" s="887"/>
      <c r="S45" s="887"/>
      <c r="T45" s="887"/>
      <c r="U45" s="887"/>
      <c r="V45" s="887"/>
    </row>
    <row r="46" spans="1:22" ht="45" customHeight="1">
      <c r="A46" s="956"/>
      <c r="B46" s="956"/>
      <c r="C46" s="956"/>
      <c r="D46" s="956"/>
      <c r="E46" s="956"/>
      <c r="F46" s="956"/>
      <c r="G46" s="956"/>
      <c r="H46" s="956"/>
      <c r="I46" s="956"/>
      <c r="J46" s="956"/>
      <c r="K46" s="956"/>
      <c r="L46" s="956"/>
      <c r="M46" s="956"/>
      <c r="N46" s="956"/>
      <c r="O46" s="956"/>
      <c r="P46" s="897"/>
      <c r="Q46" s="956"/>
      <c r="R46" s="956"/>
      <c r="S46" s="956"/>
      <c r="T46" s="956"/>
      <c r="U46" s="956"/>
      <c r="V46" s="956"/>
    </row>
    <row r="47" spans="1:22" ht="33.75" customHeight="1">
      <c r="A47" s="1319" t="s">
        <v>1033</v>
      </c>
      <c r="B47" s="1319"/>
      <c r="C47" s="1319"/>
      <c r="D47" s="1319"/>
      <c r="E47" s="1319"/>
      <c r="F47" s="1319"/>
      <c r="G47" s="1319"/>
      <c r="H47" s="1319"/>
      <c r="I47" s="1319"/>
      <c r="J47" s="1319"/>
      <c r="K47" s="1319"/>
      <c r="L47" s="1319"/>
      <c r="M47" s="1319"/>
      <c r="N47" s="1319"/>
      <c r="O47" s="1319"/>
      <c r="P47" s="1319"/>
      <c r="Q47" s="1319"/>
      <c r="R47" s="1319"/>
      <c r="S47" s="1319"/>
      <c r="T47" s="1319"/>
      <c r="U47" s="1319"/>
      <c r="V47" s="1319"/>
    </row>
    <row r="48" spans="1:22" ht="150">
      <c r="A48" s="8">
        <v>1</v>
      </c>
      <c r="B48" s="5" t="s">
        <v>1034</v>
      </c>
      <c r="C48" s="5" t="s">
        <v>1035</v>
      </c>
      <c r="D48" s="5" t="s">
        <v>1036</v>
      </c>
      <c r="E48" s="5" t="s">
        <v>58</v>
      </c>
      <c r="F48" s="898" t="s">
        <v>1037</v>
      </c>
      <c r="G48" s="10" t="s">
        <v>40</v>
      </c>
      <c r="H48" s="880">
        <f>M48+P48+S48</f>
        <v>1000000</v>
      </c>
      <c r="I48" s="10"/>
      <c r="J48" s="10"/>
      <c r="K48" s="11" t="s">
        <v>1038</v>
      </c>
      <c r="L48" s="11" t="s">
        <v>59</v>
      </c>
      <c r="M48" s="880">
        <v>1000000</v>
      </c>
      <c r="N48" s="11"/>
      <c r="O48" s="11"/>
      <c r="P48" s="883"/>
      <c r="Q48" s="11"/>
      <c r="R48" s="11"/>
      <c r="S48" s="884"/>
      <c r="T48" s="5" t="s">
        <v>960</v>
      </c>
      <c r="U48" s="10"/>
      <c r="V48" s="899" t="s">
        <v>1039</v>
      </c>
    </row>
    <row r="49" spans="1:22" ht="75">
      <c r="A49" s="8">
        <v>2</v>
      </c>
      <c r="B49" s="5" t="s">
        <v>1040</v>
      </c>
      <c r="C49" s="5" t="s">
        <v>1041</v>
      </c>
      <c r="D49" s="5" t="s">
        <v>1042</v>
      </c>
      <c r="E49" s="5" t="s">
        <v>1043</v>
      </c>
      <c r="F49" s="898" t="s">
        <v>1037</v>
      </c>
      <c r="G49" s="10"/>
      <c r="H49" s="880">
        <f t="shared" ref="H49:H82" si="2">M49+P49+S49</f>
        <v>4200000</v>
      </c>
      <c r="I49" s="10"/>
      <c r="J49" s="10"/>
      <c r="K49" s="11" t="s">
        <v>60</v>
      </c>
      <c r="L49" s="11" t="s">
        <v>61</v>
      </c>
      <c r="M49" s="880">
        <v>4200000</v>
      </c>
      <c r="N49" s="11"/>
      <c r="O49" s="11"/>
      <c r="P49" s="883"/>
      <c r="Q49" s="11"/>
      <c r="R49" s="11"/>
      <c r="S49" s="884"/>
      <c r="T49" s="5" t="s">
        <v>960</v>
      </c>
      <c r="U49" s="900"/>
      <c r="V49" s="899" t="s">
        <v>1044</v>
      </c>
    </row>
    <row r="50" spans="1:22" ht="225">
      <c r="A50" s="8">
        <v>3</v>
      </c>
      <c r="B50" s="5" t="s">
        <v>1045</v>
      </c>
      <c r="C50" s="5" t="s">
        <v>1046</v>
      </c>
      <c r="D50" s="5" t="s">
        <v>1047</v>
      </c>
      <c r="E50" s="5" t="s">
        <v>1048</v>
      </c>
      <c r="F50" s="898" t="s">
        <v>1037</v>
      </c>
      <c r="G50" s="10"/>
      <c r="H50" s="880">
        <f t="shared" si="2"/>
        <v>200000</v>
      </c>
      <c r="I50" s="10"/>
      <c r="J50" s="10"/>
      <c r="K50" s="11" t="s">
        <v>1038</v>
      </c>
      <c r="L50" s="11" t="s">
        <v>59</v>
      </c>
      <c r="M50" s="880">
        <v>200000</v>
      </c>
      <c r="N50" s="11"/>
      <c r="O50" s="11"/>
      <c r="P50" s="883"/>
      <c r="Q50" s="11"/>
      <c r="R50" s="11"/>
      <c r="S50" s="884"/>
      <c r="T50" s="5" t="s">
        <v>960</v>
      </c>
      <c r="U50" s="10"/>
      <c r="V50" s="899" t="s">
        <v>1049</v>
      </c>
    </row>
    <row r="51" spans="1:22" ht="105">
      <c r="A51" s="8">
        <v>4</v>
      </c>
      <c r="B51" s="5" t="s">
        <v>1050</v>
      </c>
      <c r="C51" s="5" t="s">
        <v>1051</v>
      </c>
      <c r="D51" s="5" t="s">
        <v>1052</v>
      </c>
      <c r="E51" s="5" t="s">
        <v>1053</v>
      </c>
      <c r="F51" s="898" t="s">
        <v>1037</v>
      </c>
      <c r="G51" s="10"/>
      <c r="H51" s="880">
        <f t="shared" si="2"/>
        <v>20000</v>
      </c>
      <c r="I51" s="10"/>
      <c r="J51" s="10"/>
      <c r="K51" s="11" t="s">
        <v>60</v>
      </c>
      <c r="L51" s="11" t="s">
        <v>59</v>
      </c>
      <c r="M51" s="880">
        <v>20000</v>
      </c>
      <c r="N51" s="11"/>
      <c r="O51" s="11"/>
      <c r="P51" s="883"/>
      <c r="Q51" s="11"/>
      <c r="R51" s="11"/>
      <c r="S51" s="884"/>
      <c r="T51" s="5" t="s">
        <v>960</v>
      </c>
      <c r="U51" s="10"/>
      <c r="V51" s="901" t="s">
        <v>1054</v>
      </c>
    </row>
    <row r="52" spans="1:22" ht="285">
      <c r="A52" s="8">
        <v>5</v>
      </c>
      <c r="B52" s="5" t="s">
        <v>1034</v>
      </c>
      <c r="C52" s="5" t="s">
        <v>1055</v>
      </c>
      <c r="D52" s="5" t="s">
        <v>1056</v>
      </c>
      <c r="E52" s="5" t="s">
        <v>1057</v>
      </c>
      <c r="F52" s="898" t="s">
        <v>1037</v>
      </c>
      <c r="G52" s="10"/>
      <c r="H52" s="880">
        <f t="shared" si="2"/>
        <v>4200000</v>
      </c>
      <c r="I52" s="10"/>
      <c r="J52" s="10"/>
      <c r="K52" s="11" t="s">
        <v>60</v>
      </c>
      <c r="L52" s="11"/>
      <c r="M52" s="880">
        <v>4200000</v>
      </c>
      <c r="N52" s="11"/>
      <c r="O52" s="11"/>
      <c r="P52" s="883"/>
      <c r="Q52" s="11"/>
      <c r="R52" s="11"/>
      <c r="S52" s="884"/>
      <c r="T52" s="5" t="s">
        <v>960</v>
      </c>
      <c r="U52" s="10"/>
      <c r="V52" s="899" t="s">
        <v>1058</v>
      </c>
    </row>
    <row r="53" spans="1:22" ht="90">
      <c r="A53" s="8">
        <v>6</v>
      </c>
      <c r="B53" s="5" t="s">
        <v>1034</v>
      </c>
      <c r="C53" s="5" t="s">
        <v>1046</v>
      </c>
      <c r="D53" s="5" t="s">
        <v>1059</v>
      </c>
      <c r="E53" s="5" t="s">
        <v>1060</v>
      </c>
      <c r="F53" s="898" t="s">
        <v>1037</v>
      </c>
      <c r="G53" s="12"/>
      <c r="H53" s="880">
        <f t="shared" si="2"/>
        <v>200000</v>
      </c>
      <c r="I53" s="12"/>
      <c r="J53" s="12"/>
      <c r="K53" s="11" t="s">
        <v>1038</v>
      </c>
      <c r="L53" s="11" t="s">
        <v>62</v>
      </c>
      <c r="M53" s="880">
        <v>200000</v>
      </c>
      <c r="N53" s="11"/>
      <c r="O53" s="11"/>
      <c r="P53" s="883"/>
      <c r="Q53" s="11"/>
      <c r="R53" s="11"/>
      <c r="S53" s="884"/>
      <c r="T53" s="5" t="s">
        <v>960</v>
      </c>
      <c r="U53" s="12"/>
      <c r="V53" s="901" t="s">
        <v>1061</v>
      </c>
    </row>
    <row r="54" spans="1:22" ht="120">
      <c r="A54" s="8">
        <v>7</v>
      </c>
      <c r="B54" s="5" t="s">
        <v>48</v>
      </c>
      <c r="C54" s="5" t="s">
        <v>1062</v>
      </c>
      <c r="D54" s="5" t="s">
        <v>1063</v>
      </c>
      <c r="E54" s="5" t="s">
        <v>1064</v>
      </c>
      <c r="F54" s="898" t="s">
        <v>1037</v>
      </c>
      <c r="G54" s="12"/>
      <c r="H54" s="880">
        <f t="shared" si="2"/>
        <v>300000</v>
      </c>
      <c r="I54" s="12"/>
      <c r="J54" s="12"/>
      <c r="K54" s="11" t="s">
        <v>60</v>
      </c>
      <c r="L54" s="11" t="s">
        <v>59</v>
      </c>
      <c r="M54" s="880">
        <v>300000</v>
      </c>
      <c r="N54" s="11"/>
      <c r="O54" s="11"/>
      <c r="P54" s="883"/>
      <c r="Q54" s="11"/>
      <c r="R54" s="11"/>
      <c r="S54" s="884"/>
      <c r="T54" s="5" t="s">
        <v>960</v>
      </c>
      <c r="U54" s="12"/>
      <c r="V54" s="902" t="s">
        <v>1065</v>
      </c>
    </row>
    <row r="55" spans="1:22" ht="180">
      <c r="A55" s="8">
        <v>8</v>
      </c>
      <c r="B55" s="5"/>
      <c r="C55" s="5"/>
      <c r="D55" s="5" t="s">
        <v>1066</v>
      </c>
      <c r="E55" s="5" t="s">
        <v>1067</v>
      </c>
      <c r="F55" s="898" t="s">
        <v>1037</v>
      </c>
      <c r="G55" s="12"/>
      <c r="H55" s="880">
        <f t="shared" si="2"/>
        <v>800000</v>
      </c>
      <c r="I55" s="12"/>
      <c r="J55" s="12"/>
      <c r="K55" s="11" t="s">
        <v>60</v>
      </c>
      <c r="L55" s="11" t="s">
        <v>59</v>
      </c>
      <c r="M55" s="880">
        <v>800000</v>
      </c>
      <c r="N55" s="11"/>
      <c r="O55" s="11"/>
      <c r="P55" s="883"/>
      <c r="Q55" s="11"/>
      <c r="R55" s="11"/>
      <c r="S55" s="884"/>
      <c r="T55" s="5" t="s">
        <v>960</v>
      </c>
      <c r="U55" s="12"/>
      <c r="V55" s="902" t="s">
        <v>1068</v>
      </c>
    </row>
    <row r="56" spans="1:22" ht="165">
      <c r="A56" s="8">
        <v>9</v>
      </c>
      <c r="B56" s="5" t="s">
        <v>1069</v>
      </c>
      <c r="C56" s="5" t="s">
        <v>1070</v>
      </c>
      <c r="D56" s="5" t="s">
        <v>1071</v>
      </c>
      <c r="E56" s="903" t="s">
        <v>1072</v>
      </c>
      <c r="F56" s="898" t="s">
        <v>1037</v>
      </c>
      <c r="G56" s="12"/>
      <c r="H56" s="880">
        <f t="shared" si="2"/>
        <v>1000000</v>
      </c>
      <c r="I56" s="12"/>
      <c r="J56" s="12"/>
      <c r="K56" s="11" t="s">
        <v>60</v>
      </c>
      <c r="L56" s="11" t="s">
        <v>59</v>
      </c>
      <c r="M56" s="880">
        <v>1000000</v>
      </c>
      <c r="N56" s="11"/>
      <c r="O56" s="11"/>
      <c r="P56" s="883"/>
      <c r="Q56" s="11"/>
      <c r="R56" s="11"/>
      <c r="S56" s="884"/>
      <c r="T56" s="5" t="s">
        <v>960</v>
      </c>
      <c r="U56" s="12"/>
      <c r="V56" s="902"/>
    </row>
    <row r="57" spans="1:22" ht="120">
      <c r="A57" s="8">
        <v>10</v>
      </c>
      <c r="B57" s="5" t="s">
        <v>1073</v>
      </c>
      <c r="C57" s="5" t="s">
        <v>1074</v>
      </c>
      <c r="D57" s="5" t="s">
        <v>1075</v>
      </c>
      <c r="E57" s="5" t="s">
        <v>1076</v>
      </c>
      <c r="F57" s="898" t="s">
        <v>1037</v>
      </c>
      <c r="G57" s="12"/>
      <c r="H57" s="880">
        <f t="shared" si="2"/>
        <v>5000000</v>
      </c>
      <c r="I57" s="12"/>
      <c r="J57" s="12"/>
      <c r="K57" s="11" t="s">
        <v>60</v>
      </c>
      <c r="L57" s="11" t="s">
        <v>1077</v>
      </c>
      <c r="M57" s="880">
        <v>5000000</v>
      </c>
      <c r="N57" s="11"/>
      <c r="O57" s="11"/>
      <c r="P57" s="883"/>
      <c r="Q57" s="11"/>
      <c r="R57" s="11"/>
      <c r="S57" s="884"/>
      <c r="T57" s="5" t="s">
        <v>960</v>
      </c>
      <c r="U57" s="12"/>
      <c r="V57" s="12"/>
    </row>
    <row r="58" spans="1:22" ht="120">
      <c r="A58" s="8">
        <v>11</v>
      </c>
      <c r="B58" s="5" t="s">
        <v>1073</v>
      </c>
      <c r="C58" s="5" t="s">
        <v>1074</v>
      </c>
      <c r="D58" s="5" t="s">
        <v>1078</v>
      </c>
      <c r="E58" s="5" t="s">
        <v>1079</v>
      </c>
      <c r="F58" s="898" t="s">
        <v>1037</v>
      </c>
      <c r="G58" s="12"/>
      <c r="H58" s="880">
        <f t="shared" si="2"/>
        <v>200000</v>
      </c>
      <c r="I58" s="12"/>
      <c r="J58" s="12"/>
      <c r="K58" s="11" t="s">
        <v>60</v>
      </c>
      <c r="L58" s="11" t="s">
        <v>59</v>
      </c>
      <c r="M58" s="880">
        <v>200000</v>
      </c>
      <c r="N58" s="11"/>
      <c r="O58" s="11"/>
      <c r="P58" s="883"/>
      <c r="Q58" s="11"/>
      <c r="R58" s="11"/>
      <c r="S58" s="884"/>
      <c r="T58" s="5" t="s">
        <v>960</v>
      </c>
      <c r="U58" s="12"/>
      <c r="V58" s="12"/>
    </row>
    <row r="59" spans="1:22" ht="90">
      <c r="A59" s="8">
        <v>12</v>
      </c>
      <c r="B59" s="5" t="s">
        <v>1073</v>
      </c>
      <c r="C59" s="5"/>
      <c r="D59" s="5" t="s">
        <v>1080</v>
      </c>
      <c r="E59" s="5" t="s">
        <v>1081</v>
      </c>
      <c r="F59" s="898" t="s">
        <v>1037</v>
      </c>
      <c r="G59" s="12"/>
      <c r="H59" s="880">
        <f t="shared" si="2"/>
        <v>900000</v>
      </c>
      <c r="I59" s="12"/>
      <c r="J59" s="12"/>
      <c r="K59" s="11" t="s">
        <v>60</v>
      </c>
      <c r="L59" s="11" t="s">
        <v>59</v>
      </c>
      <c r="M59" s="880">
        <v>900000</v>
      </c>
      <c r="N59" s="11"/>
      <c r="O59" s="11"/>
      <c r="P59" s="883"/>
      <c r="Q59" s="11"/>
      <c r="R59" s="11"/>
      <c r="S59" s="884"/>
      <c r="T59" s="5" t="s">
        <v>960</v>
      </c>
      <c r="U59" s="12"/>
      <c r="V59" s="12"/>
    </row>
    <row r="60" spans="1:22" ht="90">
      <c r="A60" s="8">
        <v>13</v>
      </c>
      <c r="B60" s="5" t="s">
        <v>1073</v>
      </c>
      <c r="C60" s="5"/>
      <c r="D60" s="5" t="s">
        <v>1082</v>
      </c>
      <c r="E60" s="5" t="s">
        <v>1083</v>
      </c>
      <c r="F60" s="898" t="s">
        <v>1037</v>
      </c>
      <c r="G60" s="12"/>
      <c r="H60" s="880">
        <f t="shared" si="2"/>
        <v>60000</v>
      </c>
      <c r="I60" s="12"/>
      <c r="J60" s="12"/>
      <c r="K60" s="11" t="s">
        <v>60</v>
      </c>
      <c r="L60" s="11" t="s">
        <v>59</v>
      </c>
      <c r="M60" s="880">
        <v>60000</v>
      </c>
      <c r="N60" s="11"/>
      <c r="O60" s="11"/>
      <c r="P60" s="883"/>
      <c r="Q60" s="11"/>
      <c r="R60" s="11"/>
      <c r="S60" s="884"/>
      <c r="T60" s="5" t="s">
        <v>960</v>
      </c>
      <c r="U60" s="12"/>
      <c r="V60" s="12"/>
    </row>
    <row r="61" spans="1:22" ht="165" customHeight="1">
      <c r="A61" s="8">
        <v>14</v>
      </c>
      <c r="B61" s="5" t="s">
        <v>1073</v>
      </c>
      <c r="C61" s="5" t="s">
        <v>1084</v>
      </c>
      <c r="D61" s="5" t="s">
        <v>1085</v>
      </c>
      <c r="E61" s="5" t="s">
        <v>1086</v>
      </c>
      <c r="F61" s="898" t="s">
        <v>1037</v>
      </c>
      <c r="G61" s="12"/>
      <c r="H61" s="880">
        <f t="shared" si="2"/>
        <v>1300000</v>
      </c>
      <c r="I61" s="12"/>
      <c r="J61" s="12"/>
      <c r="K61" s="11" t="s">
        <v>60</v>
      </c>
      <c r="L61" s="11" t="s">
        <v>59</v>
      </c>
      <c r="M61" s="880">
        <v>1300000</v>
      </c>
      <c r="N61" s="11"/>
      <c r="O61" s="11"/>
      <c r="P61" s="883"/>
      <c r="Q61" s="11"/>
      <c r="R61" s="11"/>
      <c r="S61" s="884"/>
      <c r="T61" s="5" t="s">
        <v>960</v>
      </c>
      <c r="U61" s="12"/>
      <c r="V61" s="12"/>
    </row>
    <row r="62" spans="1:22" ht="234.75" customHeight="1">
      <c r="A62" s="8">
        <v>15</v>
      </c>
      <c r="B62" s="5" t="s">
        <v>1073</v>
      </c>
      <c r="C62" s="5"/>
      <c r="D62" s="5" t="s">
        <v>1087</v>
      </c>
      <c r="E62" s="5" t="s">
        <v>1088</v>
      </c>
      <c r="F62" s="898" t="s">
        <v>1037</v>
      </c>
      <c r="G62" s="12"/>
      <c r="H62" s="880">
        <f t="shared" si="2"/>
        <v>30000</v>
      </c>
      <c r="I62" s="12"/>
      <c r="J62" s="12"/>
      <c r="K62" s="11" t="s">
        <v>60</v>
      </c>
      <c r="L62" s="11" t="s">
        <v>59</v>
      </c>
      <c r="M62" s="880">
        <v>30000</v>
      </c>
      <c r="N62" s="11"/>
      <c r="O62" s="11"/>
      <c r="P62" s="883"/>
      <c r="Q62" s="11"/>
      <c r="R62" s="11"/>
      <c r="S62" s="884"/>
      <c r="T62" s="5" t="s">
        <v>960</v>
      </c>
      <c r="U62" s="12"/>
      <c r="V62" s="12"/>
    </row>
    <row r="63" spans="1:22" ht="167.25" customHeight="1">
      <c r="A63" s="8">
        <v>16</v>
      </c>
      <c r="B63" s="5" t="s">
        <v>1073</v>
      </c>
      <c r="C63" s="5"/>
      <c r="D63" s="5" t="s">
        <v>1089</v>
      </c>
      <c r="E63" s="5" t="s">
        <v>1090</v>
      </c>
      <c r="F63" s="898" t="s">
        <v>1037</v>
      </c>
      <c r="G63" s="12"/>
      <c r="H63" s="880">
        <f t="shared" si="2"/>
        <v>910000</v>
      </c>
      <c r="I63" s="12"/>
      <c r="J63" s="12"/>
      <c r="K63" s="11" t="s">
        <v>60</v>
      </c>
      <c r="L63" s="11" t="s">
        <v>59</v>
      </c>
      <c r="M63" s="880">
        <v>910000</v>
      </c>
      <c r="N63" s="11"/>
      <c r="O63" s="11"/>
      <c r="P63" s="883"/>
      <c r="Q63" s="11"/>
      <c r="R63" s="11"/>
      <c r="S63" s="884"/>
      <c r="T63" s="5" t="s">
        <v>960</v>
      </c>
      <c r="U63" s="12"/>
      <c r="V63" s="12"/>
    </row>
    <row r="64" spans="1:22" ht="75">
      <c r="A64" s="8">
        <v>17</v>
      </c>
      <c r="B64" s="5" t="s">
        <v>1073</v>
      </c>
      <c r="C64" s="5"/>
      <c r="D64" s="5" t="s">
        <v>1091</v>
      </c>
      <c r="E64" s="5" t="s">
        <v>1092</v>
      </c>
      <c r="F64" s="898" t="s">
        <v>1037</v>
      </c>
      <c r="G64" s="12"/>
      <c r="H64" s="880">
        <f t="shared" si="2"/>
        <v>500000</v>
      </c>
      <c r="I64" s="12"/>
      <c r="J64" s="12"/>
      <c r="K64" s="11" t="s">
        <v>60</v>
      </c>
      <c r="L64" s="11" t="s">
        <v>59</v>
      </c>
      <c r="M64" s="880">
        <v>500000</v>
      </c>
      <c r="N64" s="11"/>
      <c r="O64" s="11"/>
      <c r="P64" s="883"/>
      <c r="Q64" s="11"/>
      <c r="R64" s="11"/>
      <c r="S64" s="884"/>
      <c r="T64" s="5" t="s">
        <v>960</v>
      </c>
      <c r="U64" s="12"/>
      <c r="V64" s="12"/>
    </row>
    <row r="65" spans="1:22" ht="45">
      <c r="A65" s="8">
        <v>18</v>
      </c>
      <c r="B65" s="5" t="s">
        <v>1073</v>
      </c>
      <c r="C65" s="5"/>
      <c r="D65" s="5" t="s">
        <v>1093</v>
      </c>
      <c r="E65" s="5" t="s">
        <v>1094</v>
      </c>
      <c r="F65" s="898" t="s">
        <v>1037</v>
      </c>
      <c r="G65" s="12"/>
      <c r="H65" s="880">
        <f t="shared" si="2"/>
        <v>64596</v>
      </c>
      <c r="I65" s="12"/>
      <c r="J65" s="12"/>
      <c r="K65" s="11" t="s">
        <v>60</v>
      </c>
      <c r="L65" s="11"/>
      <c r="M65" s="880">
        <v>64596</v>
      </c>
      <c r="N65" s="11"/>
      <c r="O65" s="11"/>
      <c r="P65" s="883"/>
      <c r="Q65" s="11"/>
      <c r="R65" s="11"/>
      <c r="S65" s="884"/>
      <c r="T65" s="5" t="s">
        <v>960</v>
      </c>
      <c r="U65" s="12"/>
      <c r="V65" s="12"/>
    </row>
    <row r="66" spans="1:22" ht="105">
      <c r="A66" s="8">
        <v>19</v>
      </c>
      <c r="B66" s="5" t="s">
        <v>1095</v>
      </c>
      <c r="C66" s="5" t="s">
        <v>1096</v>
      </c>
      <c r="D66" s="5" t="s">
        <v>1097</v>
      </c>
      <c r="E66" s="5" t="s">
        <v>1098</v>
      </c>
      <c r="F66" s="898" t="s">
        <v>1037</v>
      </c>
      <c r="G66" s="12"/>
      <c r="H66" s="880">
        <f t="shared" si="2"/>
        <v>45000</v>
      </c>
      <c r="I66" s="12"/>
      <c r="J66" s="12"/>
      <c r="K66" s="11" t="s">
        <v>60</v>
      </c>
      <c r="L66" s="11" t="s">
        <v>59</v>
      </c>
      <c r="M66" s="880">
        <v>45000</v>
      </c>
      <c r="N66" s="11"/>
      <c r="O66" s="11"/>
      <c r="P66" s="883"/>
      <c r="Q66" s="11"/>
      <c r="R66" s="11"/>
      <c r="S66" s="884"/>
      <c r="T66" s="5" t="s">
        <v>960</v>
      </c>
      <c r="U66" s="12"/>
      <c r="V66" s="12"/>
    </row>
    <row r="67" spans="1:22" ht="285">
      <c r="A67" s="8">
        <v>20</v>
      </c>
      <c r="B67" s="5" t="s">
        <v>1073</v>
      </c>
      <c r="C67" s="5"/>
      <c r="D67" s="5" t="s">
        <v>1099</v>
      </c>
      <c r="E67" s="5" t="s">
        <v>1100</v>
      </c>
      <c r="F67" s="898" t="s">
        <v>1037</v>
      </c>
      <c r="G67" s="12"/>
      <c r="H67" s="880">
        <f t="shared" si="2"/>
        <v>50000</v>
      </c>
      <c r="I67" s="12"/>
      <c r="J67" s="12"/>
      <c r="K67" s="11" t="s">
        <v>60</v>
      </c>
      <c r="L67" s="11" t="s">
        <v>59</v>
      </c>
      <c r="M67" s="880">
        <v>50000</v>
      </c>
      <c r="N67" s="11"/>
      <c r="O67" s="11"/>
      <c r="P67" s="883"/>
      <c r="Q67" s="11"/>
      <c r="R67" s="11"/>
      <c r="S67" s="884"/>
      <c r="T67" s="5" t="s">
        <v>960</v>
      </c>
      <c r="U67" s="12"/>
      <c r="V67" s="12"/>
    </row>
    <row r="68" spans="1:22" ht="75">
      <c r="A68" s="8">
        <v>21</v>
      </c>
      <c r="B68" s="5" t="s">
        <v>45</v>
      </c>
      <c r="C68" s="5" t="s">
        <v>1101</v>
      </c>
      <c r="D68" s="5" t="s">
        <v>1102</v>
      </c>
      <c r="E68" s="5" t="s">
        <v>1103</v>
      </c>
      <c r="F68" s="898" t="s">
        <v>1037</v>
      </c>
      <c r="G68" s="12"/>
      <c r="H68" s="880">
        <f t="shared" si="2"/>
        <v>150000</v>
      </c>
      <c r="I68" s="12"/>
      <c r="J68" s="12"/>
      <c r="K68" s="11" t="s">
        <v>60</v>
      </c>
      <c r="L68" s="11" t="s">
        <v>59</v>
      </c>
      <c r="M68" s="880">
        <v>150000</v>
      </c>
      <c r="N68" s="11"/>
      <c r="O68" s="11"/>
      <c r="P68" s="883"/>
      <c r="Q68" s="11"/>
      <c r="R68" s="11"/>
      <c r="S68" s="884"/>
      <c r="T68" s="5" t="s">
        <v>960</v>
      </c>
      <c r="U68" s="12"/>
      <c r="V68" s="12"/>
    </row>
    <row r="69" spans="1:22" ht="75">
      <c r="A69" s="8">
        <v>22</v>
      </c>
      <c r="B69" s="5" t="s">
        <v>45</v>
      </c>
      <c r="C69" s="5"/>
      <c r="D69" s="5" t="s">
        <v>1104</v>
      </c>
      <c r="E69" s="5" t="s">
        <v>1105</v>
      </c>
      <c r="F69" s="898" t="s">
        <v>1037</v>
      </c>
      <c r="G69" s="12"/>
      <c r="H69" s="880">
        <f t="shared" si="2"/>
        <v>60000</v>
      </c>
      <c r="I69" s="12"/>
      <c r="J69" s="12"/>
      <c r="K69" s="11" t="s">
        <v>60</v>
      </c>
      <c r="L69" s="11" t="s">
        <v>59</v>
      </c>
      <c r="M69" s="880">
        <v>60000</v>
      </c>
      <c r="N69" s="11"/>
      <c r="O69" s="11"/>
      <c r="P69" s="883"/>
      <c r="Q69" s="11"/>
      <c r="R69" s="11"/>
      <c r="S69" s="884"/>
      <c r="T69" s="5" t="s">
        <v>960</v>
      </c>
      <c r="U69" s="12"/>
      <c r="V69" s="5" t="s">
        <v>1106</v>
      </c>
    </row>
    <row r="70" spans="1:22" ht="150">
      <c r="A70" s="8">
        <v>23</v>
      </c>
      <c r="B70" s="5" t="s">
        <v>45</v>
      </c>
      <c r="C70" s="5" t="s">
        <v>1107</v>
      </c>
      <c r="D70" s="5" t="s">
        <v>1108</v>
      </c>
      <c r="E70" s="5" t="s">
        <v>1109</v>
      </c>
      <c r="F70" s="898" t="s">
        <v>1037</v>
      </c>
      <c r="G70" s="12"/>
      <c r="H70" s="880">
        <f t="shared" si="2"/>
        <v>100000</v>
      </c>
      <c r="I70" s="12"/>
      <c r="J70" s="12"/>
      <c r="K70" s="11" t="s">
        <v>60</v>
      </c>
      <c r="L70" s="11" t="s">
        <v>59</v>
      </c>
      <c r="M70" s="880">
        <v>100000</v>
      </c>
      <c r="N70" s="11"/>
      <c r="O70" s="11"/>
      <c r="P70" s="883"/>
      <c r="Q70" s="11"/>
      <c r="R70" s="11"/>
      <c r="S70" s="884"/>
      <c r="T70" s="5" t="s">
        <v>960</v>
      </c>
      <c r="U70" s="12"/>
      <c r="V70" s="5" t="s">
        <v>1110</v>
      </c>
    </row>
    <row r="71" spans="1:22" ht="90">
      <c r="A71" s="8">
        <v>24</v>
      </c>
      <c r="B71" s="5" t="s">
        <v>45</v>
      </c>
      <c r="C71" s="5" t="s">
        <v>1111</v>
      </c>
      <c r="D71" s="5" t="s">
        <v>1112</v>
      </c>
      <c r="E71" s="5" t="s">
        <v>1113</v>
      </c>
      <c r="F71" s="898" t="s">
        <v>1037</v>
      </c>
      <c r="G71" s="12"/>
      <c r="H71" s="880">
        <f t="shared" si="2"/>
        <v>200000</v>
      </c>
      <c r="I71" s="12"/>
      <c r="J71" s="12"/>
      <c r="K71" s="11" t="s">
        <v>60</v>
      </c>
      <c r="L71" s="11" t="s">
        <v>59</v>
      </c>
      <c r="M71" s="880">
        <v>200000</v>
      </c>
      <c r="N71" s="12"/>
      <c r="O71" s="12"/>
      <c r="P71" s="883"/>
      <c r="Q71" s="12"/>
      <c r="R71" s="11"/>
      <c r="S71" s="884"/>
      <c r="T71" s="5" t="s">
        <v>960</v>
      </c>
      <c r="U71" s="12"/>
      <c r="V71" s="5" t="s">
        <v>1114</v>
      </c>
    </row>
    <row r="72" spans="1:22" ht="45">
      <c r="A72" s="8">
        <v>25</v>
      </c>
      <c r="B72" s="5" t="s">
        <v>45</v>
      </c>
      <c r="C72" s="5"/>
      <c r="D72" s="5" t="s">
        <v>1115</v>
      </c>
      <c r="E72" s="5" t="s">
        <v>1116</v>
      </c>
      <c r="F72" s="898" t="s">
        <v>1037</v>
      </c>
      <c r="G72" s="12"/>
      <c r="H72" s="880">
        <f t="shared" si="2"/>
        <v>80000</v>
      </c>
      <c r="I72" s="12"/>
      <c r="J72" s="12"/>
      <c r="K72" s="11" t="s">
        <v>60</v>
      </c>
      <c r="L72" s="11" t="s">
        <v>59</v>
      </c>
      <c r="M72" s="880">
        <v>80000</v>
      </c>
      <c r="N72" s="12"/>
      <c r="O72" s="12"/>
      <c r="P72" s="883"/>
      <c r="Q72" s="12"/>
      <c r="R72" s="11"/>
      <c r="S72" s="884"/>
      <c r="T72" s="5" t="s">
        <v>960</v>
      </c>
      <c r="U72" s="12"/>
      <c r="V72" s="5" t="s">
        <v>1117</v>
      </c>
    </row>
    <row r="73" spans="1:22" ht="90">
      <c r="A73" s="8">
        <v>26</v>
      </c>
      <c r="B73" s="5" t="s">
        <v>45</v>
      </c>
      <c r="C73" s="5" t="s">
        <v>1111</v>
      </c>
      <c r="D73" s="5" t="s">
        <v>1118</v>
      </c>
      <c r="E73" s="5" t="s">
        <v>1119</v>
      </c>
      <c r="F73" s="898" t="s">
        <v>1037</v>
      </c>
      <c r="G73" s="12"/>
      <c r="H73" s="880">
        <f t="shared" si="2"/>
        <v>70000</v>
      </c>
      <c r="I73" s="12"/>
      <c r="J73" s="12"/>
      <c r="K73" s="11" t="s">
        <v>60</v>
      </c>
      <c r="L73" s="11" t="s">
        <v>59</v>
      </c>
      <c r="M73" s="880">
        <v>70000</v>
      </c>
      <c r="N73" s="12"/>
      <c r="O73" s="12"/>
      <c r="P73" s="883"/>
      <c r="Q73" s="12"/>
      <c r="R73" s="11"/>
      <c r="S73" s="884"/>
      <c r="T73" s="5" t="s">
        <v>960</v>
      </c>
      <c r="U73" s="12"/>
      <c r="V73" s="5" t="s">
        <v>1120</v>
      </c>
    </row>
    <row r="74" spans="1:22" ht="75">
      <c r="A74" s="8">
        <v>27</v>
      </c>
      <c r="B74" s="5" t="s">
        <v>45</v>
      </c>
      <c r="C74" s="5"/>
      <c r="D74" s="5" t="s">
        <v>1121</v>
      </c>
      <c r="E74" s="5" t="s">
        <v>1122</v>
      </c>
      <c r="F74" s="898" t="s">
        <v>1037</v>
      </c>
      <c r="G74" s="12"/>
      <c r="H74" s="880">
        <f t="shared" si="2"/>
        <v>75000</v>
      </c>
      <c r="I74" s="12"/>
      <c r="J74" s="12"/>
      <c r="K74" s="11" t="s">
        <v>60</v>
      </c>
      <c r="L74" s="11" t="s">
        <v>59</v>
      </c>
      <c r="M74" s="880">
        <v>75000</v>
      </c>
      <c r="N74" s="12"/>
      <c r="O74" s="12"/>
      <c r="P74" s="883"/>
      <c r="Q74" s="12"/>
      <c r="R74" s="11"/>
      <c r="S74" s="884"/>
      <c r="T74" s="5" t="s">
        <v>960</v>
      </c>
      <c r="U74" s="12"/>
      <c r="V74" s="5" t="s">
        <v>1123</v>
      </c>
    </row>
    <row r="75" spans="1:22" ht="75">
      <c r="A75" s="8">
        <v>28</v>
      </c>
      <c r="B75" s="5" t="s">
        <v>45</v>
      </c>
      <c r="C75" s="5"/>
      <c r="D75" s="5" t="s">
        <v>1124</v>
      </c>
      <c r="E75" s="5" t="s">
        <v>1125</v>
      </c>
      <c r="F75" s="898" t="s">
        <v>1037</v>
      </c>
      <c r="G75" s="12"/>
      <c r="H75" s="880">
        <f t="shared" si="2"/>
        <v>130000</v>
      </c>
      <c r="I75" s="12"/>
      <c r="J75" s="12"/>
      <c r="K75" s="11" t="s">
        <v>60</v>
      </c>
      <c r="L75" s="11" t="s">
        <v>59</v>
      </c>
      <c r="M75" s="880">
        <v>130000</v>
      </c>
      <c r="N75" s="12"/>
      <c r="O75" s="12"/>
      <c r="P75" s="883"/>
      <c r="Q75" s="12"/>
      <c r="R75" s="11"/>
      <c r="S75" s="884"/>
      <c r="T75" s="5" t="s">
        <v>960</v>
      </c>
      <c r="U75" s="12"/>
      <c r="V75" s="5" t="s">
        <v>1126</v>
      </c>
    </row>
    <row r="76" spans="1:22" ht="90">
      <c r="A76" s="8">
        <v>29</v>
      </c>
      <c r="B76" s="5" t="s">
        <v>45</v>
      </c>
      <c r="C76" s="5" t="s">
        <v>1111</v>
      </c>
      <c r="D76" s="5" t="s">
        <v>1127</v>
      </c>
      <c r="E76" s="5" t="s">
        <v>1128</v>
      </c>
      <c r="F76" s="898" t="s">
        <v>1037</v>
      </c>
      <c r="G76" s="12"/>
      <c r="H76" s="880">
        <f t="shared" si="2"/>
        <v>170000</v>
      </c>
      <c r="I76" s="12"/>
      <c r="J76" s="12"/>
      <c r="K76" s="11" t="s">
        <v>60</v>
      </c>
      <c r="L76" s="11" t="s">
        <v>59</v>
      </c>
      <c r="M76" s="880">
        <v>170000</v>
      </c>
      <c r="N76" s="12"/>
      <c r="O76" s="12"/>
      <c r="P76" s="883"/>
      <c r="Q76" s="12"/>
      <c r="R76" s="11"/>
      <c r="S76" s="884"/>
      <c r="T76" s="5" t="s">
        <v>960</v>
      </c>
      <c r="U76" s="12"/>
      <c r="V76" s="5" t="s">
        <v>1129</v>
      </c>
    </row>
    <row r="77" spans="1:22" ht="45">
      <c r="A77" s="8">
        <v>30</v>
      </c>
      <c r="B77" s="5" t="s">
        <v>45</v>
      </c>
      <c r="C77" s="5"/>
      <c r="D77" s="5" t="s">
        <v>1130</v>
      </c>
      <c r="E77" s="5" t="s">
        <v>1131</v>
      </c>
      <c r="F77" s="898" t="s">
        <v>1037</v>
      </c>
      <c r="G77" s="12"/>
      <c r="H77" s="880">
        <f t="shared" si="2"/>
        <v>45000</v>
      </c>
      <c r="I77" s="12"/>
      <c r="J77" s="12"/>
      <c r="K77" s="11" t="s">
        <v>60</v>
      </c>
      <c r="L77" s="11" t="s">
        <v>59</v>
      </c>
      <c r="M77" s="880">
        <v>45000</v>
      </c>
      <c r="N77" s="12"/>
      <c r="O77" s="12"/>
      <c r="P77" s="883"/>
      <c r="Q77" s="12"/>
      <c r="R77" s="11"/>
      <c r="S77" s="884"/>
      <c r="T77" s="5" t="s">
        <v>960</v>
      </c>
      <c r="U77" s="12"/>
      <c r="V77" s="5" t="s">
        <v>1132</v>
      </c>
    </row>
    <row r="78" spans="1:22" ht="90">
      <c r="A78" s="8">
        <v>31</v>
      </c>
      <c r="B78" s="5" t="s">
        <v>45</v>
      </c>
      <c r="C78" s="5"/>
      <c r="D78" s="5" t="s">
        <v>1133</v>
      </c>
      <c r="E78" s="5" t="s">
        <v>1134</v>
      </c>
      <c r="F78" s="898" t="s">
        <v>1037</v>
      </c>
      <c r="G78" s="12"/>
      <c r="H78" s="880">
        <f t="shared" si="2"/>
        <v>110000</v>
      </c>
      <c r="I78" s="12"/>
      <c r="J78" s="12"/>
      <c r="K78" s="11" t="s">
        <v>60</v>
      </c>
      <c r="L78" s="11" t="s">
        <v>59</v>
      </c>
      <c r="M78" s="880">
        <v>110000</v>
      </c>
      <c r="N78" s="12"/>
      <c r="O78" s="12"/>
      <c r="P78" s="883"/>
      <c r="Q78" s="12"/>
      <c r="R78" s="11"/>
      <c r="S78" s="884"/>
      <c r="T78" s="5" t="s">
        <v>960</v>
      </c>
      <c r="U78" s="12"/>
      <c r="V78" s="5" t="s">
        <v>1135</v>
      </c>
    </row>
    <row r="79" spans="1:22" ht="90">
      <c r="A79" s="8">
        <v>32</v>
      </c>
      <c r="B79" s="5" t="s">
        <v>45</v>
      </c>
      <c r="C79" s="5" t="s">
        <v>1136</v>
      </c>
      <c r="D79" s="5" t="s">
        <v>1137</v>
      </c>
      <c r="E79" s="5" t="s">
        <v>1138</v>
      </c>
      <c r="F79" s="898" t="s">
        <v>1037</v>
      </c>
      <c r="G79" s="12"/>
      <c r="H79" s="880">
        <f t="shared" si="2"/>
        <v>900000</v>
      </c>
      <c r="I79" s="12"/>
      <c r="J79" s="12"/>
      <c r="K79" s="11" t="s">
        <v>60</v>
      </c>
      <c r="L79" s="11" t="s">
        <v>59</v>
      </c>
      <c r="M79" s="880">
        <v>900000</v>
      </c>
      <c r="N79" s="12"/>
      <c r="O79" s="12"/>
      <c r="P79" s="883"/>
      <c r="Q79" s="12"/>
      <c r="R79" s="11"/>
      <c r="S79" s="884"/>
      <c r="T79" s="5" t="s">
        <v>960</v>
      </c>
      <c r="U79" s="12"/>
      <c r="V79" s="5" t="s">
        <v>1139</v>
      </c>
    </row>
    <row r="80" spans="1:22" ht="90">
      <c r="A80" s="8">
        <v>33</v>
      </c>
      <c r="B80" s="5" t="s">
        <v>45</v>
      </c>
      <c r="C80" s="5" t="s">
        <v>1111</v>
      </c>
      <c r="D80" s="5" t="s">
        <v>1140</v>
      </c>
      <c r="E80" s="5" t="s">
        <v>1141</v>
      </c>
      <c r="F80" s="898" t="s">
        <v>1037</v>
      </c>
      <c r="G80" s="12"/>
      <c r="H80" s="880">
        <f t="shared" si="2"/>
        <v>25000</v>
      </c>
      <c r="I80" s="12"/>
      <c r="J80" s="12"/>
      <c r="K80" s="11" t="s">
        <v>60</v>
      </c>
      <c r="L80" s="11" t="s">
        <v>59</v>
      </c>
      <c r="M80" s="880">
        <v>25000</v>
      </c>
      <c r="N80" s="12"/>
      <c r="O80" s="12"/>
      <c r="P80" s="883"/>
      <c r="Q80" s="12"/>
      <c r="R80" s="11"/>
      <c r="S80" s="884"/>
      <c r="T80" s="5" t="s">
        <v>960</v>
      </c>
      <c r="U80" s="12"/>
      <c r="V80" s="5" t="s">
        <v>1142</v>
      </c>
    </row>
    <row r="81" spans="1:22" ht="90">
      <c r="A81" s="8">
        <v>34</v>
      </c>
      <c r="B81" s="5" t="s">
        <v>45</v>
      </c>
      <c r="C81" s="5" t="s">
        <v>1111</v>
      </c>
      <c r="D81" s="5" t="s">
        <v>1143</v>
      </c>
      <c r="E81" s="5" t="s">
        <v>1144</v>
      </c>
      <c r="F81" s="898" t="s">
        <v>1037</v>
      </c>
      <c r="G81" s="12"/>
      <c r="H81" s="880">
        <f t="shared" si="2"/>
        <v>700000</v>
      </c>
      <c r="I81" s="12"/>
      <c r="J81" s="12"/>
      <c r="K81" s="11" t="s">
        <v>60</v>
      </c>
      <c r="L81" s="11" t="s">
        <v>59</v>
      </c>
      <c r="M81" s="880">
        <v>700000</v>
      </c>
      <c r="N81" s="12"/>
      <c r="O81" s="12"/>
      <c r="P81" s="883"/>
      <c r="Q81" s="12"/>
      <c r="R81" s="11"/>
      <c r="S81" s="884"/>
      <c r="T81" s="5" t="s">
        <v>960</v>
      </c>
      <c r="U81" s="12"/>
      <c r="V81" s="5"/>
    </row>
    <row r="82" spans="1:22" ht="150">
      <c r="A82" s="8">
        <v>35</v>
      </c>
      <c r="B82" s="5" t="s">
        <v>45</v>
      </c>
      <c r="C82" s="5"/>
      <c r="D82" s="5" t="s">
        <v>1145</v>
      </c>
      <c r="E82" s="5" t="s">
        <v>1146</v>
      </c>
      <c r="F82" s="898" t="s">
        <v>1037</v>
      </c>
      <c r="G82" s="12"/>
      <c r="H82" s="880">
        <f t="shared" si="2"/>
        <v>70000</v>
      </c>
      <c r="I82" s="12"/>
      <c r="J82" s="12"/>
      <c r="K82" s="11" t="s">
        <v>60</v>
      </c>
      <c r="L82" s="11" t="s">
        <v>59</v>
      </c>
      <c r="M82" s="880">
        <v>70000</v>
      </c>
      <c r="N82" s="12"/>
      <c r="O82" s="12"/>
      <c r="P82" s="883"/>
      <c r="Q82" s="12"/>
      <c r="R82" s="11"/>
      <c r="S82" s="884"/>
      <c r="T82" s="5" t="s">
        <v>960</v>
      </c>
      <c r="U82" s="12"/>
      <c r="V82" s="5" t="s">
        <v>1147</v>
      </c>
    </row>
    <row r="83" spans="1:22" ht="24" customHeight="1">
      <c r="A83" s="12"/>
      <c r="B83" s="1295" t="s">
        <v>49</v>
      </c>
      <c r="C83" s="1295"/>
      <c r="D83" s="1295"/>
      <c r="E83" s="1295"/>
      <c r="F83" s="1295"/>
      <c r="G83" s="12"/>
      <c r="H83" s="904">
        <f>SUM(H48:H82)</f>
        <v>23864596</v>
      </c>
      <c r="I83" s="890"/>
      <c r="J83" s="890"/>
      <c r="K83" s="890"/>
      <c r="L83" s="890"/>
      <c r="M83" s="904">
        <f>SUM(M48:M82)</f>
        <v>23864596</v>
      </c>
      <c r="N83" s="905"/>
      <c r="O83" s="905"/>
      <c r="P83" s="883">
        <f>SUM(P48:P82)</f>
        <v>0</v>
      </c>
      <c r="Q83" s="905"/>
      <c r="R83" s="906"/>
      <c r="S83" s="907">
        <f>SUM(S48:S82)</f>
        <v>0</v>
      </c>
      <c r="T83" s="12"/>
      <c r="U83" s="12"/>
      <c r="V83" s="12"/>
    </row>
    <row r="84" spans="1:22" ht="42.75" customHeight="1">
      <c r="A84" s="1296" t="s">
        <v>1148</v>
      </c>
      <c r="B84" s="1297"/>
      <c r="C84" s="1297"/>
      <c r="D84" s="1297"/>
      <c r="E84" s="1297"/>
      <c r="F84" s="1297"/>
      <c r="G84" s="1297"/>
      <c r="H84" s="1297"/>
      <c r="I84" s="1297"/>
      <c r="J84" s="1297"/>
      <c r="K84" s="1297"/>
      <c r="L84" s="1297"/>
      <c r="M84" s="1297"/>
      <c r="N84" s="1297"/>
      <c r="O84" s="1297"/>
      <c r="P84" s="1297"/>
      <c r="Q84" s="1297"/>
      <c r="R84" s="1297"/>
      <c r="S84" s="1297"/>
      <c r="T84" s="1297"/>
      <c r="U84" s="1297"/>
      <c r="V84" s="1298"/>
    </row>
    <row r="85" spans="1:22" ht="70.5" customHeight="1">
      <c r="A85" s="908">
        <v>1</v>
      </c>
      <c r="B85" s="5" t="s">
        <v>50</v>
      </c>
      <c r="C85" s="5" t="s">
        <v>51</v>
      </c>
      <c r="D85" s="909" t="s">
        <v>1149</v>
      </c>
      <c r="E85" s="9" t="s">
        <v>1150</v>
      </c>
      <c r="F85" s="898" t="s">
        <v>1037</v>
      </c>
      <c r="G85" s="910">
        <v>855000</v>
      </c>
      <c r="H85" s="910">
        <v>45000</v>
      </c>
      <c r="I85" s="12"/>
      <c r="J85" s="12"/>
      <c r="K85" s="12"/>
      <c r="L85" s="12"/>
      <c r="M85" s="12"/>
      <c r="N85" s="911" t="s">
        <v>37</v>
      </c>
      <c r="O85" s="911" t="s">
        <v>41</v>
      </c>
      <c r="P85" s="912">
        <v>900000</v>
      </c>
      <c r="Q85" s="12"/>
      <c r="R85" s="12"/>
      <c r="S85" s="912">
        <v>774160</v>
      </c>
      <c r="T85" s="913" t="s">
        <v>960</v>
      </c>
      <c r="U85" s="12"/>
      <c r="V85" s="914" t="s">
        <v>1151</v>
      </c>
    </row>
    <row r="86" spans="1:22" ht="66.75" customHeight="1">
      <c r="A86" s="908">
        <v>2</v>
      </c>
      <c r="B86" s="5" t="s">
        <v>50</v>
      </c>
      <c r="C86" s="5" t="s">
        <v>51</v>
      </c>
      <c r="D86" s="915" t="s">
        <v>1152</v>
      </c>
      <c r="E86" s="9" t="s">
        <v>1153</v>
      </c>
      <c r="F86" s="898" t="s">
        <v>1037</v>
      </c>
      <c r="G86" s="910">
        <v>237500</v>
      </c>
      <c r="H86" s="910">
        <v>12500</v>
      </c>
      <c r="I86" s="910"/>
      <c r="J86" s="12"/>
      <c r="K86" s="12"/>
      <c r="L86" s="12"/>
      <c r="M86" s="12"/>
      <c r="N86" s="911" t="s">
        <v>37</v>
      </c>
      <c r="O86" s="911" t="s">
        <v>56</v>
      </c>
      <c r="P86" s="912">
        <v>250000</v>
      </c>
      <c r="Q86" s="12"/>
      <c r="R86" s="12"/>
      <c r="S86" s="912">
        <v>323240</v>
      </c>
      <c r="T86" s="913" t="s">
        <v>960</v>
      </c>
      <c r="U86" s="12"/>
      <c r="V86" s="916"/>
    </row>
    <row r="87" spans="1:22" ht="45">
      <c r="A87" s="908">
        <v>3</v>
      </c>
      <c r="B87" s="5" t="s">
        <v>50</v>
      </c>
      <c r="C87" s="5" t="s">
        <v>51</v>
      </c>
      <c r="D87" s="917" t="s">
        <v>1154</v>
      </c>
      <c r="E87" s="9" t="s">
        <v>1155</v>
      </c>
      <c r="F87" s="898" t="s">
        <v>1037</v>
      </c>
      <c r="G87" s="910">
        <v>0</v>
      </c>
      <c r="H87" s="910">
        <v>0</v>
      </c>
      <c r="I87" s="910"/>
      <c r="J87" s="12"/>
      <c r="K87" s="12"/>
      <c r="L87" s="12"/>
      <c r="M87" s="12"/>
      <c r="N87" s="911"/>
      <c r="O87" s="911"/>
      <c r="P87" s="912">
        <v>0</v>
      </c>
      <c r="Q87" s="12"/>
      <c r="R87" s="12"/>
      <c r="S87" s="912"/>
      <c r="T87" s="913" t="s">
        <v>960</v>
      </c>
      <c r="U87" s="12"/>
      <c r="V87" s="916"/>
    </row>
    <row r="88" spans="1:22" ht="60">
      <c r="A88" s="908">
        <v>4</v>
      </c>
      <c r="B88" s="5" t="s">
        <v>973</v>
      </c>
      <c r="C88" s="5" t="s">
        <v>974</v>
      </c>
      <c r="D88" s="917" t="s">
        <v>1156</v>
      </c>
      <c r="E88" s="9" t="s">
        <v>1157</v>
      </c>
      <c r="F88" s="898" t="s">
        <v>1037</v>
      </c>
      <c r="G88" s="910">
        <v>0</v>
      </c>
      <c r="H88" s="910">
        <v>0</v>
      </c>
      <c r="I88" s="910"/>
      <c r="J88" s="12"/>
      <c r="K88" s="12"/>
      <c r="L88" s="12"/>
      <c r="M88" s="12"/>
      <c r="N88" s="911"/>
      <c r="O88" s="911"/>
      <c r="P88" s="912">
        <v>0</v>
      </c>
      <c r="Q88" s="12"/>
      <c r="R88" s="12"/>
      <c r="S88" s="912"/>
      <c r="T88" s="913" t="s">
        <v>960</v>
      </c>
      <c r="U88" s="12"/>
      <c r="V88" s="916"/>
    </row>
    <row r="89" spans="1:22" ht="105">
      <c r="A89" s="908">
        <v>5</v>
      </c>
      <c r="B89" s="5" t="s">
        <v>50</v>
      </c>
      <c r="C89" s="5" t="s">
        <v>51</v>
      </c>
      <c r="D89" s="915" t="s">
        <v>1158</v>
      </c>
      <c r="E89" s="9" t="s">
        <v>1159</v>
      </c>
      <c r="F89" s="898" t="s">
        <v>1037</v>
      </c>
      <c r="G89" s="910">
        <v>475000</v>
      </c>
      <c r="H89" s="910">
        <v>25000</v>
      </c>
      <c r="I89" s="910"/>
      <c r="J89" s="12"/>
      <c r="K89" s="12"/>
      <c r="L89" s="12"/>
      <c r="M89" s="12"/>
      <c r="N89" s="911" t="s">
        <v>37</v>
      </c>
      <c r="O89" s="911" t="s">
        <v>57</v>
      </c>
      <c r="P89" s="912">
        <v>500000</v>
      </c>
      <c r="Q89" s="12"/>
      <c r="R89" s="12"/>
      <c r="S89" s="912">
        <v>1340580</v>
      </c>
      <c r="T89" s="913" t="s">
        <v>960</v>
      </c>
      <c r="U89" s="12"/>
      <c r="V89" s="914" t="s">
        <v>1151</v>
      </c>
    </row>
    <row r="90" spans="1:22" ht="61.5" customHeight="1">
      <c r="A90" s="908">
        <v>6</v>
      </c>
      <c r="B90" s="5" t="s">
        <v>50</v>
      </c>
      <c r="C90" s="5" t="s">
        <v>51</v>
      </c>
      <c r="D90" s="909" t="s">
        <v>1160</v>
      </c>
      <c r="E90" s="9" t="s">
        <v>1161</v>
      </c>
      <c r="F90" s="898" t="s">
        <v>1037</v>
      </c>
      <c r="G90" s="910">
        <v>475000</v>
      </c>
      <c r="H90" s="910">
        <v>25000</v>
      </c>
      <c r="I90" s="910"/>
      <c r="J90" s="12"/>
      <c r="K90" s="12"/>
      <c r="L90" s="12"/>
      <c r="M90" s="12"/>
      <c r="N90" s="911" t="s">
        <v>37</v>
      </c>
      <c r="O90" s="911" t="s">
        <v>57</v>
      </c>
      <c r="P90" s="912">
        <v>500000</v>
      </c>
      <c r="Q90" s="12"/>
      <c r="R90" s="12"/>
      <c r="S90" s="912">
        <v>672000</v>
      </c>
      <c r="T90" s="913" t="s">
        <v>960</v>
      </c>
      <c r="U90" s="12"/>
      <c r="V90" s="914" t="s">
        <v>1151</v>
      </c>
    </row>
    <row r="91" spans="1:22" ht="120">
      <c r="A91" s="908">
        <v>7</v>
      </c>
      <c r="B91" s="5" t="s">
        <v>50</v>
      </c>
      <c r="C91" s="5" t="s">
        <v>51</v>
      </c>
      <c r="D91" s="918" t="s">
        <v>1162</v>
      </c>
      <c r="E91" s="9" t="s">
        <v>1163</v>
      </c>
      <c r="F91" s="898" t="s">
        <v>1037</v>
      </c>
      <c r="G91" s="910">
        <v>0</v>
      </c>
      <c r="H91" s="910">
        <v>0</v>
      </c>
      <c r="I91" s="910"/>
      <c r="J91" s="12"/>
      <c r="K91" s="12"/>
      <c r="L91" s="12"/>
      <c r="M91" s="12"/>
      <c r="N91" s="911"/>
      <c r="O91" s="911"/>
      <c r="P91" s="912">
        <v>0</v>
      </c>
      <c r="Q91" s="12"/>
      <c r="R91" s="12"/>
      <c r="S91" s="912"/>
      <c r="T91" s="913" t="s">
        <v>960</v>
      </c>
      <c r="U91" s="12"/>
      <c r="V91" s="916"/>
    </row>
    <row r="92" spans="1:22" ht="135">
      <c r="A92" s="908">
        <v>8</v>
      </c>
      <c r="B92" s="5" t="s">
        <v>50</v>
      </c>
      <c r="C92" s="5" t="s">
        <v>51</v>
      </c>
      <c r="D92" s="919" t="s">
        <v>1164</v>
      </c>
      <c r="E92" s="9" t="s">
        <v>1153</v>
      </c>
      <c r="F92" s="898" t="s">
        <v>1037</v>
      </c>
      <c r="G92" s="910">
        <v>570000</v>
      </c>
      <c r="H92" s="910">
        <v>30000</v>
      </c>
      <c r="I92" s="910"/>
      <c r="J92" s="12"/>
      <c r="K92" s="12"/>
      <c r="L92" s="12"/>
      <c r="M92" s="12"/>
      <c r="N92" s="911" t="s">
        <v>37</v>
      </c>
      <c r="O92" s="911" t="s">
        <v>57</v>
      </c>
      <c r="P92" s="912">
        <v>600000</v>
      </c>
      <c r="Q92" s="12"/>
      <c r="R92" s="12"/>
      <c r="S92" s="912">
        <v>522606</v>
      </c>
      <c r="T92" s="913" t="s">
        <v>960</v>
      </c>
      <c r="U92" s="12"/>
      <c r="V92" s="914" t="s">
        <v>1151</v>
      </c>
    </row>
    <row r="93" spans="1:22" ht="60">
      <c r="A93" s="908">
        <v>9</v>
      </c>
      <c r="B93" s="5" t="s">
        <v>50</v>
      </c>
      <c r="C93" s="5" t="s">
        <v>51</v>
      </c>
      <c r="D93" s="909" t="s">
        <v>1165</v>
      </c>
      <c r="E93" s="9" t="s">
        <v>1166</v>
      </c>
      <c r="F93" s="898" t="s">
        <v>1037</v>
      </c>
      <c r="G93" s="910">
        <v>76000</v>
      </c>
      <c r="H93" s="910">
        <v>4000</v>
      </c>
      <c r="I93" s="910"/>
      <c r="J93" s="12"/>
      <c r="K93" s="12"/>
      <c r="L93" s="12"/>
      <c r="M93" s="12"/>
      <c r="N93" s="911" t="s">
        <v>37</v>
      </c>
      <c r="O93" s="911" t="s">
        <v>56</v>
      </c>
      <c r="P93" s="912">
        <v>80000</v>
      </c>
      <c r="Q93" s="12"/>
      <c r="R93" s="12"/>
      <c r="S93" s="912"/>
      <c r="T93" s="913" t="s">
        <v>960</v>
      </c>
      <c r="U93" s="12"/>
      <c r="V93" s="916"/>
    </row>
    <row r="94" spans="1:22" ht="90">
      <c r="A94" s="908">
        <v>10</v>
      </c>
      <c r="B94" s="12"/>
      <c r="C94" s="12"/>
      <c r="D94" s="920" t="s">
        <v>1167</v>
      </c>
      <c r="E94" s="9" t="s">
        <v>1168</v>
      </c>
      <c r="F94" s="898" t="s">
        <v>1037</v>
      </c>
      <c r="G94" s="910">
        <v>0</v>
      </c>
      <c r="H94" s="910">
        <v>0</v>
      </c>
      <c r="I94" s="910"/>
      <c r="J94" s="12"/>
      <c r="K94" s="12"/>
      <c r="L94" s="12"/>
      <c r="M94" s="12"/>
      <c r="N94" s="911"/>
      <c r="O94" s="911"/>
      <c r="P94" s="912">
        <v>0</v>
      </c>
      <c r="Q94" s="12"/>
      <c r="R94" s="12"/>
      <c r="S94" s="912"/>
      <c r="T94" s="913" t="s">
        <v>960</v>
      </c>
      <c r="U94" s="12"/>
      <c r="V94" s="916"/>
    </row>
    <row r="95" spans="1:22" ht="75">
      <c r="A95" s="908">
        <v>11</v>
      </c>
      <c r="B95" s="5" t="s">
        <v>50</v>
      </c>
      <c r="C95" s="5" t="s">
        <v>51</v>
      </c>
      <c r="D95" s="915" t="s">
        <v>1169</v>
      </c>
      <c r="E95" s="9" t="s">
        <v>1166</v>
      </c>
      <c r="F95" s="898" t="s">
        <v>1037</v>
      </c>
      <c r="G95" s="910">
        <v>380000</v>
      </c>
      <c r="H95" s="910">
        <v>20000</v>
      </c>
      <c r="I95" s="12"/>
      <c r="J95" s="12"/>
      <c r="K95" s="12"/>
      <c r="L95" s="12"/>
      <c r="M95" s="12"/>
      <c r="N95" s="911" t="s">
        <v>37</v>
      </c>
      <c r="O95" s="911" t="s">
        <v>56</v>
      </c>
      <c r="P95" s="912">
        <v>400000</v>
      </c>
      <c r="Q95" s="12"/>
      <c r="R95" s="12"/>
      <c r="S95" s="912">
        <v>455022</v>
      </c>
      <c r="T95" s="913" t="s">
        <v>960</v>
      </c>
      <c r="U95" s="12"/>
      <c r="V95" s="914" t="s">
        <v>1151</v>
      </c>
    </row>
    <row r="96" spans="1:22" ht="90">
      <c r="A96" s="908">
        <v>12</v>
      </c>
      <c r="B96" s="5" t="s">
        <v>50</v>
      </c>
      <c r="C96" s="5" t="s">
        <v>51</v>
      </c>
      <c r="D96" s="921" t="s">
        <v>1170</v>
      </c>
      <c r="E96" s="9" t="s">
        <v>1171</v>
      </c>
      <c r="F96" s="898" t="s">
        <v>1037</v>
      </c>
      <c r="G96" s="910">
        <v>0</v>
      </c>
      <c r="H96" s="910">
        <v>0</v>
      </c>
      <c r="I96" s="12"/>
      <c r="J96" s="12"/>
      <c r="K96" s="12"/>
      <c r="L96" s="12"/>
      <c r="M96" s="12"/>
      <c r="N96" s="911"/>
      <c r="O96" s="911"/>
      <c r="P96" s="912">
        <v>0</v>
      </c>
      <c r="Q96" s="12"/>
      <c r="R96" s="12"/>
      <c r="S96" s="912"/>
      <c r="T96" s="913" t="s">
        <v>960</v>
      </c>
      <c r="U96" s="12"/>
      <c r="V96" s="916"/>
    </row>
    <row r="97" spans="1:22" ht="75">
      <c r="A97" s="908">
        <v>13</v>
      </c>
      <c r="B97" s="5" t="s">
        <v>50</v>
      </c>
      <c r="C97" s="5" t="s">
        <v>51</v>
      </c>
      <c r="D97" s="918" t="s">
        <v>1172</v>
      </c>
      <c r="E97" s="9" t="s">
        <v>1153</v>
      </c>
      <c r="F97" s="898" t="s">
        <v>1037</v>
      </c>
      <c r="G97" s="910">
        <v>0</v>
      </c>
      <c r="H97" s="910">
        <v>0</v>
      </c>
      <c r="I97" s="12"/>
      <c r="J97" s="12"/>
      <c r="K97" s="12"/>
      <c r="L97" s="12"/>
      <c r="M97" s="12"/>
      <c r="N97" s="911"/>
      <c r="O97" s="911"/>
      <c r="P97" s="912">
        <v>0</v>
      </c>
      <c r="Q97" s="12"/>
      <c r="R97" s="12"/>
      <c r="S97" s="912"/>
      <c r="T97" s="913" t="s">
        <v>960</v>
      </c>
      <c r="U97" s="12"/>
      <c r="V97" s="916"/>
    </row>
    <row r="98" spans="1:22" ht="66" customHeight="1">
      <c r="A98" s="908">
        <v>14</v>
      </c>
      <c r="B98" s="12"/>
      <c r="C98" s="12"/>
      <c r="D98" s="917" t="s">
        <v>1173</v>
      </c>
      <c r="E98" s="9" t="s">
        <v>1174</v>
      </c>
      <c r="F98" s="898" t="s">
        <v>1037</v>
      </c>
      <c r="G98" s="910">
        <v>0</v>
      </c>
      <c r="H98" s="910">
        <v>0</v>
      </c>
      <c r="I98" s="12"/>
      <c r="J98" s="12"/>
      <c r="K98" s="12"/>
      <c r="L98" s="12"/>
      <c r="M98" s="12"/>
      <c r="N98" s="911"/>
      <c r="O98" s="911"/>
      <c r="P98" s="912">
        <v>0</v>
      </c>
      <c r="Q98" s="12"/>
      <c r="R98" s="12"/>
      <c r="S98" s="912"/>
      <c r="T98" s="913" t="s">
        <v>960</v>
      </c>
      <c r="U98" s="12"/>
      <c r="V98" s="916"/>
    </row>
    <row r="99" spans="1:22" ht="60">
      <c r="A99" s="908">
        <v>15</v>
      </c>
      <c r="B99" s="5" t="s">
        <v>973</v>
      </c>
      <c r="C99" s="5" t="s">
        <v>974</v>
      </c>
      <c r="D99" s="917" t="s">
        <v>1175</v>
      </c>
      <c r="E99" s="9" t="s">
        <v>1176</v>
      </c>
      <c r="F99" s="898" t="s">
        <v>1037</v>
      </c>
      <c r="G99" s="910">
        <v>0</v>
      </c>
      <c r="H99" s="910">
        <v>0</v>
      </c>
      <c r="I99" s="12"/>
      <c r="J99" s="12"/>
      <c r="K99" s="12"/>
      <c r="L99" s="12"/>
      <c r="M99" s="12"/>
      <c r="N99" s="911"/>
      <c r="O99" s="911"/>
      <c r="P99" s="912">
        <v>0</v>
      </c>
      <c r="Q99" s="12"/>
      <c r="R99" s="12"/>
      <c r="S99" s="912"/>
      <c r="T99" s="913" t="s">
        <v>960</v>
      </c>
      <c r="U99" s="12"/>
      <c r="V99" s="916"/>
    </row>
    <row r="100" spans="1:22" ht="60">
      <c r="A100" s="908">
        <v>16</v>
      </c>
      <c r="B100" s="5" t="s">
        <v>973</v>
      </c>
      <c r="C100" s="5" t="s">
        <v>974</v>
      </c>
      <c r="D100" s="917" t="s">
        <v>1177</v>
      </c>
      <c r="E100" s="9" t="s">
        <v>1178</v>
      </c>
      <c r="F100" s="898" t="s">
        <v>1037</v>
      </c>
      <c r="G100" s="910">
        <v>0</v>
      </c>
      <c r="H100" s="910">
        <v>0</v>
      </c>
      <c r="I100" s="12"/>
      <c r="J100" s="12"/>
      <c r="K100" s="12"/>
      <c r="L100" s="12"/>
      <c r="M100" s="12"/>
      <c r="N100" s="911"/>
      <c r="O100" s="911"/>
      <c r="P100" s="912">
        <v>0</v>
      </c>
      <c r="Q100" s="12"/>
      <c r="R100" s="12"/>
      <c r="S100" s="912"/>
      <c r="T100" s="913" t="s">
        <v>960</v>
      </c>
      <c r="U100" s="12"/>
      <c r="V100" s="916"/>
    </row>
    <row r="101" spans="1:22" ht="45">
      <c r="A101" s="908">
        <v>17</v>
      </c>
      <c r="B101" s="5" t="s">
        <v>50</v>
      </c>
      <c r="C101" s="5" t="s">
        <v>51</v>
      </c>
      <c r="D101" s="919" t="s">
        <v>1020</v>
      </c>
      <c r="E101" s="9" t="s">
        <v>1179</v>
      </c>
      <c r="F101" s="898" t="s">
        <v>1037</v>
      </c>
      <c r="G101" s="910">
        <v>270750</v>
      </c>
      <c r="H101" s="910">
        <v>14250</v>
      </c>
      <c r="I101" s="12"/>
      <c r="J101" s="12"/>
      <c r="K101" s="12"/>
      <c r="L101" s="12"/>
      <c r="M101" s="12"/>
      <c r="N101" s="911" t="s">
        <v>37</v>
      </c>
      <c r="O101" s="911" t="s">
        <v>56</v>
      </c>
      <c r="P101" s="912">
        <v>285000</v>
      </c>
      <c r="Q101" s="12"/>
      <c r="R101" s="12"/>
      <c r="S101" s="912">
        <v>726000</v>
      </c>
      <c r="T101" s="913" t="s">
        <v>960</v>
      </c>
      <c r="U101" s="12"/>
      <c r="V101" s="914" t="s">
        <v>1151</v>
      </c>
    </row>
    <row r="102" spans="1:22" ht="75">
      <c r="A102" s="908">
        <v>18</v>
      </c>
      <c r="B102" s="5" t="s">
        <v>50</v>
      </c>
      <c r="C102" s="5" t="s">
        <v>51</v>
      </c>
      <c r="D102" s="921" t="s">
        <v>1024</v>
      </c>
      <c r="E102" s="9" t="s">
        <v>1153</v>
      </c>
      <c r="F102" s="898" t="s">
        <v>1037</v>
      </c>
      <c r="G102" s="910">
        <v>0</v>
      </c>
      <c r="H102" s="910">
        <v>0</v>
      </c>
      <c r="I102" s="12"/>
      <c r="J102" s="12"/>
      <c r="K102" s="12"/>
      <c r="L102" s="12"/>
      <c r="M102" s="12"/>
      <c r="N102" s="911"/>
      <c r="O102" s="911"/>
      <c r="P102" s="912">
        <v>0</v>
      </c>
      <c r="Q102" s="12"/>
      <c r="R102" s="12"/>
      <c r="S102" s="912"/>
      <c r="T102" s="913" t="s">
        <v>960</v>
      </c>
      <c r="U102" s="12"/>
      <c r="V102" s="916"/>
    </row>
    <row r="103" spans="1:22" ht="90">
      <c r="A103" s="908">
        <v>19</v>
      </c>
      <c r="B103" s="5" t="s">
        <v>50</v>
      </c>
      <c r="C103" s="5" t="s">
        <v>51</v>
      </c>
      <c r="D103" s="917" t="s">
        <v>1180</v>
      </c>
      <c r="E103" s="9" t="s">
        <v>1181</v>
      </c>
      <c r="F103" s="898" t="s">
        <v>1037</v>
      </c>
      <c r="G103" s="910">
        <v>0</v>
      </c>
      <c r="H103" s="910">
        <v>0</v>
      </c>
      <c r="I103" s="12"/>
      <c r="J103" s="12"/>
      <c r="K103" s="12"/>
      <c r="L103" s="12"/>
      <c r="M103" s="12"/>
      <c r="N103" s="911"/>
      <c r="O103" s="911"/>
      <c r="P103" s="912">
        <v>0</v>
      </c>
      <c r="Q103" s="12"/>
      <c r="R103" s="12"/>
      <c r="S103" s="912"/>
      <c r="T103" s="913" t="s">
        <v>960</v>
      </c>
      <c r="U103" s="12"/>
      <c r="V103" s="916"/>
    </row>
    <row r="104" spans="1:22" ht="93.75" customHeight="1">
      <c r="A104" s="908">
        <v>20</v>
      </c>
      <c r="B104" s="5" t="s">
        <v>50</v>
      </c>
      <c r="C104" s="5" t="s">
        <v>51</v>
      </c>
      <c r="D104" s="909" t="s">
        <v>1182</v>
      </c>
      <c r="E104" s="9" t="s">
        <v>1150</v>
      </c>
      <c r="F104" s="898" t="s">
        <v>1037</v>
      </c>
      <c r="G104" s="910">
        <v>475000</v>
      </c>
      <c r="H104" s="910">
        <v>25000</v>
      </c>
      <c r="I104" s="12"/>
      <c r="J104" s="12"/>
      <c r="K104" s="12"/>
      <c r="L104" s="12"/>
      <c r="M104" s="12"/>
      <c r="N104" s="911" t="s">
        <v>37</v>
      </c>
      <c r="O104" s="911" t="s">
        <v>56</v>
      </c>
      <c r="P104" s="912">
        <v>500000</v>
      </c>
      <c r="Q104" s="12"/>
      <c r="R104" s="12"/>
      <c r="S104" s="912"/>
      <c r="T104" s="913" t="s">
        <v>960</v>
      </c>
      <c r="U104" s="12"/>
      <c r="V104" s="914" t="s">
        <v>1151</v>
      </c>
    </row>
    <row r="105" spans="1:22" ht="165">
      <c r="A105" s="908">
        <v>21</v>
      </c>
      <c r="B105" s="5" t="s">
        <v>968</v>
      </c>
      <c r="C105" s="5" t="s">
        <v>984</v>
      </c>
      <c r="D105" s="915" t="s">
        <v>1183</v>
      </c>
      <c r="E105" s="9" t="s">
        <v>1184</v>
      </c>
      <c r="F105" s="898" t="s">
        <v>1037</v>
      </c>
      <c r="G105" s="910">
        <v>855000</v>
      </c>
      <c r="H105" s="910">
        <v>45000</v>
      </c>
      <c r="I105" s="12"/>
      <c r="J105" s="12"/>
      <c r="K105" s="12"/>
      <c r="L105" s="12"/>
      <c r="M105" s="12"/>
      <c r="N105" s="911" t="s">
        <v>37</v>
      </c>
      <c r="O105" s="911" t="s">
        <v>57</v>
      </c>
      <c r="P105" s="912">
        <v>900000</v>
      </c>
      <c r="Q105" s="12"/>
      <c r="R105" s="12"/>
      <c r="S105" s="912"/>
      <c r="T105" s="913" t="s">
        <v>960</v>
      </c>
      <c r="U105" s="12"/>
      <c r="V105" s="916"/>
    </row>
    <row r="106" spans="1:22" ht="300.75" customHeight="1">
      <c r="A106" s="908">
        <v>22</v>
      </c>
      <c r="B106" s="5" t="s">
        <v>50</v>
      </c>
      <c r="C106" s="5" t="s">
        <v>51</v>
      </c>
      <c r="D106" s="921" t="s">
        <v>1185</v>
      </c>
      <c r="E106" s="9" t="s">
        <v>1186</v>
      </c>
      <c r="F106" s="898" t="s">
        <v>1037</v>
      </c>
      <c r="G106" s="910">
        <v>0</v>
      </c>
      <c r="H106" s="910">
        <v>0</v>
      </c>
      <c r="I106" s="12"/>
      <c r="J106" s="12"/>
      <c r="K106" s="12"/>
      <c r="L106" s="12"/>
      <c r="M106" s="12"/>
      <c r="N106" s="911"/>
      <c r="O106" s="911"/>
      <c r="P106" s="912">
        <v>0</v>
      </c>
      <c r="Q106" s="12"/>
      <c r="R106" s="12"/>
      <c r="S106" s="912"/>
      <c r="T106" s="913" t="s">
        <v>960</v>
      </c>
      <c r="U106" s="12"/>
      <c r="V106" s="916"/>
    </row>
    <row r="107" spans="1:22" ht="51" customHeight="1">
      <c r="A107" s="908">
        <v>23</v>
      </c>
      <c r="B107" s="5" t="s">
        <v>50</v>
      </c>
      <c r="C107" s="5" t="s">
        <v>51</v>
      </c>
      <c r="D107" s="921" t="s">
        <v>1187</v>
      </c>
      <c r="E107" s="9" t="s">
        <v>1188</v>
      </c>
      <c r="F107" s="898" t="s">
        <v>1037</v>
      </c>
      <c r="G107" s="910">
        <v>0</v>
      </c>
      <c r="H107" s="910">
        <v>0</v>
      </c>
      <c r="I107" s="12"/>
      <c r="J107" s="12"/>
      <c r="K107" s="12"/>
      <c r="L107" s="12"/>
      <c r="M107" s="12"/>
      <c r="N107" s="911"/>
      <c r="O107" s="911"/>
      <c r="P107" s="912">
        <v>0</v>
      </c>
      <c r="Q107" s="12"/>
      <c r="R107" s="12"/>
      <c r="S107" s="912"/>
      <c r="T107" s="913" t="s">
        <v>960</v>
      </c>
      <c r="U107" s="12"/>
      <c r="V107" s="916"/>
    </row>
    <row r="108" spans="1:22" ht="108.75" customHeight="1">
      <c r="A108" s="908">
        <v>24</v>
      </c>
      <c r="B108" s="5" t="s">
        <v>50</v>
      </c>
      <c r="C108" s="5" t="s">
        <v>51</v>
      </c>
      <c r="D108" s="915" t="s">
        <v>1189</v>
      </c>
      <c r="E108" s="9" t="s">
        <v>1190</v>
      </c>
      <c r="F108" s="898" t="s">
        <v>1037</v>
      </c>
      <c r="G108" s="910">
        <v>190000</v>
      </c>
      <c r="H108" s="910">
        <v>10000</v>
      </c>
      <c r="I108" s="12"/>
      <c r="J108" s="12"/>
      <c r="K108" s="12"/>
      <c r="L108" s="12"/>
      <c r="M108" s="12"/>
      <c r="N108" s="911" t="s">
        <v>37</v>
      </c>
      <c r="O108" s="911" t="s">
        <v>56</v>
      </c>
      <c r="P108" s="912">
        <v>200000</v>
      </c>
      <c r="Q108" s="12"/>
      <c r="R108" s="12"/>
      <c r="S108" s="912"/>
      <c r="T108" s="913" t="s">
        <v>960</v>
      </c>
      <c r="U108" s="12"/>
      <c r="V108" s="916"/>
    </row>
    <row r="109" spans="1:22" ht="98.25" customHeight="1">
      <c r="A109" s="908">
        <v>25</v>
      </c>
      <c r="B109" s="5" t="s">
        <v>50</v>
      </c>
      <c r="C109" s="5" t="s">
        <v>51</v>
      </c>
      <c r="D109" s="915" t="s">
        <v>1191</v>
      </c>
      <c r="E109" s="9" t="s">
        <v>1192</v>
      </c>
      <c r="F109" s="898" t="s">
        <v>1037</v>
      </c>
      <c r="G109" s="910">
        <v>475000</v>
      </c>
      <c r="H109" s="910">
        <v>25000</v>
      </c>
      <c r="I109" s="12"/>
      <c r="J109" s="12"/>
      <c r="K109" s="12"/>
      <c r="L109" s="12"/>
      <c r="M109" s="12"/>
      <c r="N109" s="911" t="s">
        <v>37</v>
      </c>
      <c r="O109" s="911" t="s">
        <v>56</v>
      </c>
      <c r="P109" s="912">
        <v>500000</v>
      </c>
      <c r="Q109" s="12"/>
      <c r="R109" s="12"/>
      <c r="S109" s="912"/>
      <c r="T109" s="913" t="s">
        <v>960</v>
      </c>
      <c r="U109" s="12"/>
      <c r="V109" s="916"/>
    </row>
    <row r="110" spans="1:22" ht="65.25" customHeight="1">
      <c r="A110" s="908">
        <v>26</v>
      </c>
      <c r="B110" s="5" t="s">
        <v>50</v>
      </c>
      <c r="C110" s="5" t="s">
        <v>51</v>
      </c>
      <c r="D110" s="915" t="s">
        <v>1193</v>
      </c>
      <c r="E110" s="9"/>
      <c r="F110" s="898" t="s">
        <v>1037</v>
      </c>
      <c r="G110" s="910">
        <v>475000</v>
      </c>
      <c r="H110" s="910">
        <v>25000</v>
      </c>
      <c r="I110" s="12"/>
      <c r="J110" s="12"/>
      <c r="K110" s="12"/>
      <c r="L110" s="12"/>
      <c r="M110" s="12"/>
      <c r="N110" s="911" t="s">
        <v>37</v>
      </c>
      <c r="O110" s="911" t="s">
        <v>56</v>
      </c>
      <c r="P110" s="912">
        <v>500000</v>
      </c>
      <c r="Q110" s="12"/>
      <c r="R110" s="12"/>
      <c r="S110" s="912">
        <v>486030</v>
      </c>
      <c r="T110" s="913" t="s">
        <v>960</v>
      </c>
      <c r="U110" s="12"/>
      <c r="V110" s="914" t="s">
        <v>1151</v>
      </c>
    </row>
    <row r="111" spans="1:22" ht="65.25" customHeight="1">
      <c r="A111" s="908">
        <v>27</v>
      </c>
      <c r="B111" s="5" t="s">
        <v>50</v>
      </c>
      <c r="C111" s="5" t="s">
        <v>51</v>
      </c>
      <c r="D111" s="915" t="s">
        <v>1194</v>
      </c>
      <c r="E111" s="9"/>
      <c r="F111" s="898" t="s">
        <v>1037</v>
      </c>
      <c r="G111" s="910">
        <v>475000</v>
      </c>
      <c r="H111" s="910">
        <v>25000</v>
      </c>
      <c r="I111" s="12"/>
      <c r="J111" s="12"/>
      <c r="K111" s="12"/>
      <c r="L111" s="12"/>
      <c r="M111" s="12"/>
      <c r="N111" s="911" t="s">
        <v>37</v>
      </c>
      <c r="O111" s="911" t="s">
        <v>56</v>
      </c>
      <c r="P111" s="912">
        <v>500000</v>
      </c>
      <c r="Q111" s="12"/>
      <c r="R111" s="12"/>
      <c r="S111" s="912"/>
      <c r="T111" s="913" t="s">
        <v>960</v>
      </c>
      <c r="U111" s="12"/>
      <c r="V111" s="916"/>
    </row>
    <row r="112" spans="1:22" ht="85.5" customHeight="1">
      <c r="A112" s="908">
        <v>28</v>
      </c>
      <c r="B112" s="5" t="s">
        <v>1045</v>
      </c>
      <c r="C112" s="5" t="s">
        <v>1046</v>
      </c>
      <c r="D112" s="915" t="s">
        <v>1195</v>
      </c>
      <c r="E112" s="9"/>
      <c r="F112" s="898" t="s">
        <v>1037</v>
      </c>
      <c r="G112" s="910">
        <v>80750</v>
      </c>
      <c r="H112" s="910">
        <v>4250</v>
      </c>
      <c r="I112" s="12"/>
      <c r="J112" s="12"/>
      <c r="K112" s="12"/>
      <c r="L112" s="12"/>
      <c r="M112" s="12"/>
      <c r="N112" s="911" t="s">
        <v>37</v>
      </c>
      <c r="O112" s="911" t="s">
        <v>56</v>
      </c>
      <c r="P112" s="912">
        <v>85000</v>
      </c>
      <c r="Q112" s="12"/>
      <c r="R112" s="12"/>
      <c r="S112" s="912"/>
      <c r="T112" s="913" t="s">
        <v>960</v>
      </c>
      <c r="U112" s="12"/>
      <c r="V112" s="916"/>
    </row>
    <row r="113" spans="1:22" ht="93.75" customHeight="1">
      <c r="A113" s="908">
        <v>29</v>
      </c>
      <c r="B113" s="5" t="s">
        <v>50</v>
      </c>
      <c r="C113" s="5" t="s">
        <v>51</v>
      </c>
      <c r="D113" s="915" t="s">
        <v>1196</v>
      </c>
      <c r="E113" s="9"/>
      <c r="F113" s="898" t="s">
        <v>1037</v>
      </c>
      <c r="G113" s="910">
        <v>285000</v>
      </c>
      <c r="H113" s="910">
        <v>15000</v>
      </c>
      <c r="I113" s="12"/>
      <c r="J113" s="12"/>
      <c r="K113" s="12"/>
      <c r="L113" s="12"/>
      <c r="M113" s="12"/>
      <c r="N113" s="911" t="s">
        <v>37</v>
      </c>
      <c r="O113" s="911" t="s">
        <v>56</v>
      </c>
      <c r="P113" s="912">
        <v>300000</v>
      </c>
      <c r="Q113" s="12"/>
      <c r="R113" s="12"/>
      <c r="S113" s="912">
        <v>231980</v>
      </c>
      <c r="T113" s="913" t="s">
        <v>960</v>
      </c>
      <c r="U113" s="12"/>
      <c r="V113" s="914" t="s">
        <v>1151</v>
      </c>
    </row>
    <row r="114" spans="1:22" ht="93.75" customHeight="1">
      <c r="A114" s="908">
        <v>30</v>
      </c>
      <c r="B114" s="5" t="s">
        <v>50</v>
      </c>
      <c r="C114" s="5" t="s">
        <v>51</v>
      </c>
      <c r="D114" s="915" t="s">
        <v>1197</v>
      </c>
      <c r="E114" s="9"/>
      <c r="F114" s="898" t="s">
        <v>1037</v>
      </c>
      <c r="G114" s="910">
        <v>524901</v>
      </c>
      <c r="H114" s="910">
        <v>27626</v>
      </c>
      <c r="I114" s="12"/>
      <c r="J114" s="12"/>
      <c r="K114" s="12"/>
      <c r="L114" s="12"/>
      <c r="M114" s="12"/>
      <c r="N114" s="911" t="s">
        <v>37</v>
      </c>
      <c r="O114" s="911" t="s">
        <v>56</v>
      </c>
      <c r="P114" s="912">
        <v>552527</v>
      </c>
      <c r="Q114" s="12"/>
      <c r="R114" s="12"/>
      <c r="S114" s="912"/>
      <c r="T114" s="913" t="s">
        <v>960</v>
      </c>
      <c r="U114" s="12"/>
      <c r="V114" s="916"/>
    </row>
    <row r="115" spans="1:22" ht="93.75" customHeight="1">
      <c r="A115" s="908">
        <v>31</v>
      </c>
      <c r="B115" s="5" t="s">
        <v>977</v>
      </c>
      <c r="C115" s="5" t="s">
        <v>978</v>
      </c>
      <c r="D115" s="915" t="s">
        <v>1198</v>
      </c>
      <c r="E115" s="9"/>
      <c r="F115" s="898" t="s">
        <v>1037</v>
      </c>
      <c r="G115" s="910">
        <v>422959</v>
      </c>
      <c r="H115" s="910">
        <v>22261</v>
      </c>
      <c r="I115" s="12"/>
      <c r="J115" s="12"/>
      <c r="K115" s="12"/>
      <c r="L115" s="12"/>
      <c r="M115" s="12"/>
      <c r="N115" s="911" t="s">
        <v>37</v>
      </c>
      <c r="O115" s="911" t="s">
        <v>56</v>
      </c>
      <c r="P115" s="912">
        <v>445220</v>
      </c>
      <c r="Q115" s="12"/>
      <c r="R115" s="12"/>
      <c r="S115" s="912"/>
      <c r="T115" s="913" t="s">
        <v>960</v>
      </c>
      <c r="U115" s="12"/>
      <c r="V115" s="916"/>
    </row>
    <row r="116" spans="1:22" ht="93.75" customHeight="1">
      <c r="A116" s="908">
        <v>32</v>
      </c>
      <c r="B116" s="5" t="s">
        <v>977</v>
      </c>
      <c r="C116" s="5" t="s">
        <v>978</v>
      </c>
      <c r="D116" s="915" t="s">
        <v>1199</v>
      </c>
      <c r="E116" s="9"/>
      <c r="F116" s="898" t="s">
        <v>1037</v>
      </c>
      <c r="G116" s="910">
        <v>285000</v>
      </c>
      <c r="H116" s="910">
        <v>15000</v>
      </c>
      <c r="I116" s="12"/>
      <c r="J116" s="12"/>
      <c r="K116" s="12"/>
      <c r="L116" s="12"/>
      <c r="M116" s="12"/>
      <c r="N116" s="911" t="s">
        <v>37</v>
      </c>
      <c r="O116" s="911" t="s">
        <v>56</v>
      </c>
      <c r="P116" s="912">
        <v>300000</v>
      </c>
      <c r="Q116" s="12"/>
      <c r="R116" s="12"/>
      <c r="S116" s="912"/>
      <c r="T116" s="913" t="s">
        <v>960</v>
      </c>
      <c r="U116" s="12"/>
      <c r="V116" s="916"/>
    </row>
    <row r="117" spans="1:22" ht="93.75" customHeight="1">
      <c r="A117" s="908">
        <v>33</v>
      </c>
      <c r="B117" s="5" t="s">
        <v>50</v>
      </c>
      <c r="C117" s="5" t="s">
        <v>51</v>
      </c>
      <c r="D117" s="915" t="s">
        <v>1200</v>
      </c>
      <c r="E117" s="9"/>
      <c r="F117" s="898" t="s">
        <v>1037</v>
      </c>
      <c r="G117" s="910">
        <v>475000</v>
      </c>
      <c r="H117" s="910">
        <v>25000</v>
      </c>
      <c r="I117" s="12"/>
      <c r="J117" s="12"/>
      <c r="K117" s="12"/>
      <c r="L117" s="12"/>
      <c r="M117" s="12"/>
      <c r="N117" s="911" t="s">
        <v>37</v>
      </c>
      <c r="O117" s="911" t="s">
        <v>56</v>
      </c>
      <c r="P117" s="912">
        <v>500000</v>
      </c>
      <c r="Q117" s="12"/>
      <c r="R117" s="12"/>
      <c r="S117" s="912">
        <v>233287</v>
      </c>
      <c r="T117" s="913" t="s">
        <v>960</v>
      </c>
      <c r="U117" s="12"/>
      <c r="V117" s="914" t="s">
        <v>1151</v>
      </c>
    </row>
    <row r="118" spans="1:22" ht="93.75" customHeight="1">
      <c r="A118" s="908">
        <v>34</v>
      </c>
      <c r="B118" s="5" t="s">
        <v>50</v>
      </c>
      <c r="C118" s="5" t="s">
        <v>51</v>
      </c>
      <c r="D118" s="915" t="s">
        <v>1201</v>
      </c>
      <c r="E118" s="9"/>
      <c r="F118" s="898" t="s">
        <v>1037</v>
      </c>
      <c r="G118" s="910">
        <v>380000</v>
      </c>
      <c r="H118" s="910">
        <v>20000</v>
      </c>
      <c r="I118" s="12"/>
      <c r="J118" s="12"/>
      <c r="K118" s="12"/>
      <c r="L118" s="12"/>
      <c r="M118" s="12"/>
      <c r="N118" s="911" t="s">
        <v>37</v>
      </c>
      <c r="O118" s="911" t="s">
        <v>56</v>
      </c>
      <c r="P118" s="912">
        <v>400000</v>
      </c>
      <c r="Q118" s="12"/>
      <c r="R118" s="12"/>
      <c r="S118" s="912">
        <v>335552</v>
      </c>
      <c r="T118" s="913" t="s">
        <v>960</v>
      </c>
      <c r="U118" s="12"/>
      <c r="V118" s="914" t="s">
        <v>1151</v>
      </c>
    </row>
    <row r="119" spans="1:22" ht="97.5" customHeight="1">
      <c r="A119" s="908">
        <v>35</v>
      </c>
      <c r="B119" s="5" t="s">
        <v>50</v>
      </c>
      <c r="C119" s="5" t="s">
        <v>51</v>
      </c>
      <c r="D119" s="915" t="s">
        <v>1202</v>
      </c>
      <c r="E119" s="9"/>
      <c r="F119" s="898" t="s">
        <v>1037</v>
      </c>
      <c r="G119" s="910">
        <v>270750</v>
      </c>
      <c r="H119" s="910">
        <v>14250</v>
      </c>
      <c r="I119" s="12"/>
      <c r="J119" s="12"/>
      <c r="K119" s="12"/>
      <c r="L119" s="12"/>
      <c r="M119" s="12"/>
      <c r="N119" s="911" t="s">
        <v>37</v>
      </c>
      <c r="O119" s="911" t="s">
        <v>56</v>
      </c>
      <c r="P119" s="912">
        <v>285000</v>
      </c>
      <c r="Q119" s="12"/>
      <c r="R119" s="12"/>
      <c r="S119" s="912">
        <v>612520</v>
      </c>
      <c r="T119" s="913" t="s">
        <v>960</v>
      </c>
      <c r="U119" s="12"/>
      <c r="V119" s="914" t="s">
        <v>1151</v>
      </c>
    </row>
    <row r="120" spans="1:22" ht="81" customHeight="1">
      <c r="A120" s="908">
        <v>36</v>
      </c>
      <c r="B120" s="5" t="s">
        <v>50</v>
      </c>
      <c r="C120" s="5" t="s">
        <v>51</v>
      </c>
      <c r="D120" s="915" t="s">
        <v>1203</v>
      </c>
      <c r="E120" s="9"/>
      <c r="F120" s="898" t="s">
        <v>1037</v>
      </c>
      <c r="G120" s="910">
        <v>365750</v>
      </c>
      <c r="H120" s="910">
        <v>19250</v>
      </c>
      <c r="I120" s="12"/>
      <c r="J120" s="12"/>
      <c r="K120" s="12"/>
      <c r="L120" s="12"/>
      <c r="M120" s="12"/>
      <c r="N120" s="911" t="s">
        <v>37</v>
      </c>
      <c r="O120" s="911" t="s">
        <v>56</v>
      </c>
      <c r="P120" s="912">
        <v>385000</v>
      </c>
      <c r="Q120" s="12"/>
      <c r="R120" s="12"/>
      <c r="S120" s="912">
        <v>199680</v>
      </c>
      <c r="T120" s="913" t="s">
        <v>960</v>
      </c>
      <c r="U120" s="12"/>
      <c r="V120" s="914" t="s">
        <v>1151</v>
      </c>
    </row>
    <row r="121" spans="1:22" ht="81" customHeight="1">
      <c r="A121" s="908">
        <v>37</v>
      </c>
      <c r="B121" s="5" t="s">
        <v>50</v>
      </c>
      <c r="C121" s="5" t="s">
        <v>51</v>
      </c>
      <c r="D121" s="915" t="s">
        <v>1204</v>
      </c>
      <c r="E121" s="9"/>
      <c r="F121" s="898" t="s">
        <v>1037</v>
      </c>
      <c r="G121" s="910">
        <v>95000</v>
      </c>
      <c r="H121" s="910">
        <v>5000</v>
      </c>
      <c r="I121" s="12"/>
      <c r="J121" s="12"/>
      <c r="K121" s="12"/>
      <c r="L121" s="12"/>
      <c r="M121" s="12"/>
      <c r="N121" s="911" t="s">
        <v>37</v>
      </c>
      <c r="O121" s="911" t="s">
        <v>56</v>
      </c>
      <c r="P121" s="912">
        <v>100000</v>
      </c>
      <c r="Q121" s="12"/>
      <c r="R121" s="12"/>
      <c r="S121" s="912"/>
      <c r="T121" s="913" t="s">
        <v>960</v>
      </c>
      <c r="U121" s="12"/>
      <c r="V121" s="916"/>
    </row>
    <row r="122" spans="1:22" ht="81" customHeight="1">
      <c r="A122" s="908">
        <v>38</v>
      </c>
      <c r="B122" s="5" t="s">
        <v>50</v>
      </c>
      <c r="C122" s="5" t="s">
        <v>51</v>
      </c>
      <c r="D122" s="915" t="s">
        <v>1205</v>
      </c>
      <c r="E122" s="9"/>
      <c r="F122" s="898" t="s">
        <v>1037</v>
      </c>
      <c r="G122" s="910">
        <v>237500</v>
      </c>
      <c r="H122" s="910">
        <v>12500</v>
      </c>
      <c r="I122" s="12"/>
      <c r="J122" s="12"/>
      <c r="K122" s="12"/>
      <c r="L122" s="12"/>
      <c r="M122" s="12"/>
      <c r="N122" s="911" t="s">
        <v>37</v>
      </c>
      <c r="O122" s="911" t="s">
        <v>56</v>
      </c>
      <c r="P122" s="912">
        <v>250000</v>
      </c>
      <c r="Q122" s="12"/>
      <c r="R122" s="12"/>
      <c r="S122" s="912">
        <v>433856</v>
      </c>
      <c r="T122" s="913" t="s">
        <v>960</v>
      </c>
      <c r="U122" s="12"/>
      <c r="V122" s="914" t="s">
        <v>1151</v>
      </c>
    </row>
    <row r="123" spans="1:22" ht="81" customHeight="1">
      <c r="A123" s="908">
        <v>39</v>
      </c>
      <c r="B123" s="5" t="s">
        <v>973</v>
      </c>
      <c r="C123" s="5" t="s">
        <v>974</v>
      </c>
      <c r="D123" s="909" t="s">
        <v>1206</v>
      </c>
      <c r="E123" s="9"/>
      <c r="F123" s="898" t="s">
        <v>1037</v>
      </c>
      <c r="G123" s="910">
        <v>142500</v>
      </c>
      <c r="H123" s="910">
        <v>7500</v>
      </c>
      <c r="I123" s="12"/>
      <c r="J123" s="12"/>
      <c r="K123" s="12"/>
      <c r="L123" s="12"/>
      <c r="M123" s="12"/>
      <c r="N123" s="911" t="s">
        <v>37</v>
      </c>
      <c r="O123" s="911" t="s">
        <v>56</v>
      </c>
      <c r="P123" s="912">
        <v>150000</v>
      </c>
      <c r="Q123" s="12"/>
      <c r="R123" s="12"/>
      <c r="S123" s="912"/>
      <c r="T123" s="913" t="s">
        <v>960</v>
      </c>
      <c r="U123" s="12"/>
      <c r="V123" s="916"/>
    </row>
    <row r="124" spans="1:22" ht="81" customHeight="1">
      <c r="A124" s="908">
        <v>40</v>
      </c>
      <c r="B124" s="5" t="s">
        <v>50</v>
      </c>
      <c r="C124" s="5" t="s">
        <v>51</v>
      </c>
      <c r="D124" s="915" t="s">
        <v>1207</v>
      </c>
      <c r="E124" s="9"/>
      <c r="F124" s="898" t="s">
        <v>1037</v>
      </c>
      <c r="G124" s="910">
        <v>1607239</v>
      </c>
      <c r="H124" s="910">
        <v>84591</v>
      </c>
      <c r="I124" s="12"/>
      <c r="J124" s="12"/>
      <c r="K124" s="12"/>
      <c r="L124" s="12"/>
      <c r="M124" s="12"/>
      <c r="N124" s="911" t="s">
        <v>37</v>
      </c>
      <c r="O124" s="911" t="s">
        <v>56</v>
      </c>
      <c r="P124" s="912">
        <v>1691830</v>
      </c>
      <c r="Q124" s="12"/>
      <c r="R124" s="12"/>
      <c r="S124" s="912"/>
      <c r="T124" s="913" t="s">
        <v>960</v>
      </c>
      <c r="U124" s="12"/>
      <c r="V124" s="916"/>
    </row>
    <row r="125" spans="1:22" ht="60" customHeight="1">
      <c r="A125" s="12"/>
      <c r="B125" s="922" t="s">
        <v>49</v>
      </c>
      <c r="C125" s="923"/>
      <c r="D125" s="923"/>
      <c r="E125" s="923"/>
      <c r="F125" s="923"/>
      <c r="G125" s="924">
        <f>SUM(G85:G124)</f>
        <v>11456599</v>
      </c>
      <c r="H125" s="925">
        <f>SUM(H85:H124)</f>
        <v>602978</v>
      </c>
      <c r="I125" s="926"/>
      <c r="J125" s="926"/>
      <c r="K125" s="926"/>
      <c r="L125" s="926"/>
      <c r="M125" s="926"/>
      <c r="N125" s="926"/>
      <c r="O125" s="926"/>
      <c r="P125" s="927">
        <f>SUM(P85:P124)</f>
        <v>12059577</v>
      </c>
      <c r="Q125" s="923"/>
      <c r="R125" s="923"/>
      <c r="S125" s="923"/>
      <c r="T125" s="923"/>
      <c r="U125" s="923"/>
      <c r="V125" s="923"/>
    </row>
    <row r="126" spans="1:22" ht="57.75" customHeight="1">
      <c r="A126" s="928">
        <v>1</v>
      </c>
      <c r="B126" s="5" t="s">
        <v>50</v>
      </c>
      <c r="C126" s="5" t="s">
        <v>51</v>
      </c>
      <c r="D126" s="929" t="s">
        <v>1208</v>
      </c>
      <c r="E126" s="9" t="s">
        <v>1209</v>
      </c>
      <c r="F126" s="12"/>
      <c r="G126" s="910">
        <v>57000</v>
      </c>
      <c r="H126" s="910">
        <v>3000</v>
      </c>
      <c r="I126" s="12"/>
      <c r="J126" s="12"/>
      <c r="K126" s="12"/>
      <c r="L126" s="12"/>
      <c r="M126" s="12"/>
      <c r="N126" s="12"/>
      <c r="O126" s="12"/>
      <c r="P126" s="13"/>
      <c r="Q126" s="911" t="s">
        <v>37</v>
      </c>
      <c r="R126" s="911" t="s">
        <v>55</v>
      </c>
      <c r="S126" s="930">
        <f t="shared" ref="S126:S151" si="3">G126+H126</f>
        <v>60000</v>
      </c>
      <c r="T126" s="913" t="s">
        <v>960</v>
      </c>
      <c r="U126" s="12"/>
      <c r="V126" s="12"/>
    </row>
    <row r="127" spans="1:22" ht="45">
      <c r="A127" s="928">
        <v>2</v>
      </c>
      <c r="B127" s="5" t="s">
        <v>50</v>
      </c>
      <c r="C127" s="5" t="s">
        <v>51</v>
      </c>
      <c r="D127" s="929" t="s">
        <v>1210</v>
      </c>
      <c r="E127" s="9" t="s">
        <v>1211</v>
      </c>
      <c r="F127" s="12"/>
      <c r="G127" s="910">
        <v>190000</v>
      </c>
      <c r="H127" s="910">
        <v>10000</v>
      </c>
      <c r="I127" s="12"/>
      <c r="J127" s="12"/>
      <c r="K127" s="12"/>
      <c r="L127" s="12"/>
      <c r="M127" s="12"/>
      <c r="N127" s="12"/>
      <c r="O127" s="12"/>
      <c r="P127" s="13"/>
      <c r="Q127" s="911" t="s">
        <v>56</v>
      </c>
      <c r="R127" s="911" t="s">
        <v>55</v>
      </c>
      <c r="S127" s="930">
        <f t="shared" si="3"/>
        <v>200000</v>
      </c>
      <c r="T127" s="913" t="s">
        <v>960</v>
      </c>
      <c r="U127" s="12"/>
      <c r="V127" s="12"/>
    </row>
    <row r="128" spans="1:22" ht="45">
      <c r="A128" s="928">
        <v>3</v>
      </c>
      <c r="B128" s="5" t="s">
        <v>50</v>
      </c>
      <c r="C128" s="5" t="s">
        <v>51</v>
      </c>
      <c r="D128" s="929" t="s">
        <v>1212</v>
      </c>
      <c r="E128" s="9" t="s">
        <v>1213</v>
      </c>
      <c r="F128" s="12"/>
      <c r="G128" s="910">
        <v>47500</v>
      </c>
      <c r="H128" s="910">
        <v>2500</v>
      </c>
      <c r="I128" s="12"/>
      <c r="J128" s="12"/>
      <c r="K128" s="12"/>
      <c r="L128" s="12"/>
      <c r="M128" s="12"/>
      <c r="N128" s="12"/>
      <c r="O128" s="12"/>
      <c r="P128" s="13"/>
      <c r="Q128" s="911" t="s">
        <v>56</v>
      </c>
      <c r="R128" s="911" t="s">
        <v>55</v>
      </c>
      <c r="S128" s="930">
        <f t="shared" si="3"/>
        <v>50000</v>
      </c>
      <c r="T128" s="913" t="s">
        <v>960</v>
      </c>
      <c r="U128" s="12"/>
      <c r="V128" s="12"/>
    </row>
    <row r="129" spans="1:22" ht="60">
      <c r="A129" s="928">
        <v>4</v>
      </c>
      <c r="B129" s="5" t="s">
        <v>973</v>
      </c>
      <c r="C129" s="5" t="s">
        <v>974</v>
      </c>
      <c r="D129" s="931" t="s">
        <v>1214</v>
      </c>
      <c r="E129" s="9" t="s">
        <v>1215</v>
      </c>
      <c r="F129" s="12"/>
      <c r="G129" s="910">
        <v>285000</v>
      </c>
      <c r="H129" s="910">
        <v>15000</v>
      </c>
      <c r="I129" s="12"/>
      <c r="J129" s="12"/>
      <c r="K129" s="12"/>
      <c r="L129" s="12"/>
      <c r="M129" s="12"/>
      <c r="N129" s="12"/>
      <c r="O129" s="12"/>
      <c r="P129" s="13"/>
      <c r="Q129" s="911" t="s">
        <v>56</v>
      </c>
      <c r="R129" s="911" t="s">
        <v>55</v>
      </c>
      <c r="S129" s="930">
        <f t="shared" si="3"/>
        <v>300000</v>
      </c>
      <c r="T129" s="913" t="s">
        <v>960</v>
      </c>
      <c r="U129" s="12"/>
      <c r="V129" s="12"/>
    </row>
    <row r="130" spans="1:22" ht="44.25" customHeight="1">
      <c r="A130" s="928">
        <v>5</v>
      </c>
      <c r="B130" s="5" t="s">
        <v>973</v>
      </c>
      <c r="C130" s="5" t="s">
        <v>974</v>
      </c>
      <c r="D130" s="929" t="s">
        <v>1216</v>
      </c>
      <c r="E130" s="9" t="s">
        <v>1217</v>
      </c>
      <c r="F130" s="12"/>
      <c r="G130" s="910">
        <v>95000</v>
      </c>
      <c r="H130" s="910">
        <v>5000</v>
      </c>
      <c r="I130" s="12"/>
      <c r="J130" s="12"/>
      <c r="K130" s="12"/>
      <c r="L130" s="12"/>
      <c r="M130" s="12"/>
      <c r="N130" s="12"/>
      <c r="O130" s="12"/>
      <c r="P130" s="13"/>
      <c r="Q130" s="911" t="s">
        <v>56</v>
      </c>
      <c r="R130" s="911" t="s">
        <v>55</v>
      </c>
      <c r="S130" s="930">
        <f t="shared" si="3"/>
        <v>100000</v>
      </c>
      <c r="T130" s="913" t="s">
        <v>960</v>
      </c>
      <c r="U130" s="12"/>
      <c r="V130" s="12"/>
    </row>
    <row r="131" spans="1:22" ht="67.5" customHeight="1">
      <c r="A131" s="928">
        <v>6</v>
      </c>
      <c r="B131" s="5" t="s">
        <v>50</v>
      </c>
      <c r="C131" s="5" t="s">
        <v>51</v>
      </c>
      <c r="D131" s="929" t="s">
        <v>1218</v>
      </c>
      <c r="E131" s="9" t="s">
        <v>1219</v>
      </c>
      <c r="F131" s="12"/>
      <c r="G131" s="910">
        <v>190000</v>
      </c>
      <c r="H131" s="910">
        <v>10000</v>
      </c>
      <c r="I131" s="12"/>
      <c r="J131" s="12"/>
      <c r="K131" s="12"/>
      <c r="L131" s="12"/>
      <c r="M131" s="12"/>
      <c r="N131" s="12"/>
      <c r="O131" s="12"/>
      <c r="P131" s="13"/>
      <c r="Q131" s="911" t="s">
        <v>56</v>
      </c>
      <c r="R131" s="911" t="s">
        <v>55</v>
      </c>
      <c r="S131" s="930">
        <f t="shared" si="3"/>
        <v>200000</v>
      </c>
      <c r="T131" s="913" t="s">
        <v>960</v>
      </c>
      <c r="U131" s="12"/>
      <c r="V131" s="12"/>
    </row>
    <row r="132" spans="1:22" ht="60">
      <c r="A132" s="928">
        <v>7</v>
      </c>
      <c r="B132" s="5" t="s">
        <v>973</v>
      </c>
      <c r="C132" s="5" t="s">
        <v>974</v>
      </c>
      <c r="D132" s="929" t="s">
        <v>1220</v>
      </c>
      <c r="E132" s="9" t="s">
        <v>1221</v>
      </c>
      <c r="F132" s="12"/>
      <c r="G132" s="910">
        <v>285000</v>
      </c>
      <c r="H132" s="910">
        <v>15000</v>
      </c>
      <c r="I132" s="12"/>
      <c r="J132" s="12"/>
      <c r="K132" s="12"/>
      <c r="L132" s="12"/>
      <c r="M132" s="12"/>
      <c r="N132" s="12"/>
      <c r="O132" s="12"/>
      <c r="P132" s="13"/>
      <c r="Q132" s="911" t="s">
        <v>56</v>
      </c>
      <c r="R132" s="911" t="s">
        <v>55</v>
      </c>
      <c r="S132" s="930">
        <f t="shared" si="3"/>
        <v>300000</v>
      </c>
      <c r="T132" s="913" t="s">
        <v>960</v>
      </c>
      <c r="U132" s="12"/>
      <c r="V132" s="12"/>
    </row>
    <row r="133" spans="1:22" ht="62.25" customHeight="1">
      <c r="A133" s="928">
        <v>8</v>
      </c>
      <c r="B133" s="5" t="s">
        <v>50</v>
      </c>
      <c r="C133" s="5" t="s">
        <v>51</v>
      </c>
      <c r="D133" s="929" t="s">
        <v>1222</v>
      </c>
      <c r="E133" s="9" t="s">
        <v>1223</v>
      </c>
      <c r="F133" s="12"/>
      <c r="G133" s="910">
        <v>190000</v>
      </c>
      <c r="H133" s="910">
        <v>10000</v>
      </c>
      <c r="I133" s="12"/>
      <c r="J133" s="12"/>
      <c r="K133" s="12"/>
      <c r="L133" s="12"/>
      <c r="M133" s="12"/>
      <c r="N133" s="12"/>
      <c r="O133" s="12"/>
      <c r="P133" s="13"/>
      <c r="Q133" s="911" t="s">
        <v>56</v>
      </c>
      <c r="R133" s="911" t="s">
        <v>55</v>
      </c>
      <c r="S133" s="930">
        <f t="shared" si="3"/>
        <v>200000</v>
      </c>
      <c r="T133" s="913" t="s">
        <v>960</v>
      </c>
      <c r="U133" s="12"/>
      <c r="V133" s="12"/>
    </row>
    <row r="134" spans="1:22" ht="45">
      <c r="A134" s="928">
        <v>9</v>
      </c>
      <c r="B134" s="5" t="s">
        <v>50</v>
      </c>
      <c r="C134" s="5" t="s">
        <v>51</v>
      </c>
      <c r="D134" s="929" t="s">
        <v>1154</v>
      </c>
      <c r="E134" s="9" t="s">
        <v>1224</v>
      </c>
      <c r="F134" s="12"/>
      <c r="G134" s="910">
        <v>475000</v>
      </c>
      <c r="H134" s="910">
        <v>25000</v>
      </c>
      <c r="I134" s="12"/>
      <c r="J134" s="12"/>
      <c r="K134" s="12"/>
      <c r="L134" s="12"/>
      <c r="M134" s="12"/>
      <c r="N134" s="12"/>
      <c r="O134" s="12"/>
      <c r="P134" s="13"/>
      <c r="Q134" s="911" t="s">
        <v>56</v>
      </c>
      <c r="R134" s="911" t="s">
        <v>55</v>
      </c>
      <c r="S134" s="930">
        <f t="shared" si="3"/>
        <v>500000</v>
      </c>
      <c r="T134" s="913" t="s">
        <v>960</v>
      </c>
      <c r="U134" s="12"/>
      <c r="V134" s="12"/>
    </row>
    <row r="135" spans="1:22" ht="45">
      <c r="A135" s="928">
        <v>10</v>
      </c>
      <c r="B135" s="5" t="s">
        <v>50</v>
      </c>
      <c r="C135" s="5" t="s">
        <v>51</v>
      </c>
      <c r="D135" s="929" t="s">
        <v>1225</v>
      </c>
      <c r="E135" s="9" t="s">
        <v>1226</v>
      </c>
      <c r="F135" s="12"/>
      <c r="G135" s="910">
        <v>190000</v>
      </c>
      <c r="H135" s="910">
        <v>10000</v>
      </c>
      <c r="I135" s="12"/>
      <c r="J135" s="12"/>
      <c r="K135" s="12"/>
      <c r="L135" s="12"/>
      <c r="M135" s="12"/>
      <c r="N135" s="12"/>
      <c r="O135" s="12"/>
      <c r="P135" s="13"/>
      <c r="Q135" s="911" t="s">
        <v>56</v>
      </c>
      <c r="R135" s="911" t="s">
        <v>55</v>
      </c>
      <c r="S135" s="930">
        <f t="shared" si="3"/>
        <v>200000</v>
      </c>
      <c r="T135" s="913" t="s">
        <v>960</v>
      </c>
      <c r="U135" s="12"/>
      <c r="V135" s="12"/>
    </row>
    <row r="136" spans="1:22" ht="165.75" customHeight="1">
      <c r="A136" s="928">
        <v>11</v>
      </c>
      <c r="B136" s="5" t="s">
        <v>50</v>
      </c>
      <c r="C136" s="5" t="s">
        <v>51</v>
      </c>
      <c r="D136" s="932" t="s">
        <v>1162</v>
      </c>
      <c r="E136" s="9" t="s">
        <v>1227</v>
      </c>
      <c r="F136" s="12"/>
      <c r="G136" s="910">
        <v>492100</v>
      </c>
      <c r="H136" s="910">
        <v>25900</v>
      </c>
      <c r="I136" s="12"/>
      <c r="J136" s="12"/>
      <c r="K136" s="12"/>
      <c r="L136" s="12"/>
      <c r="M136" s="12"/>
      <c r="N136" s="12"/>
      <c r="O136" s="12"/>
      <c r="P136" s="13"/>
      <c r="Q136" s="911" t="s">
        <v>56</v>
      </c>
      <c r="R136" s="911" t="s">
        <v>55</v>
      </c>
      <c r="S136" s="930">
        <f t="shared" si="3"/>
        <v>518000</v>
      </c>
      <c r="T136" s="913" t="s">
        <v>960</v>
      </c>
      <c r="U136" s="12"/>
      <c r="V136" s="12"/>
    </row>
    <row r="137" spans="1:22" ht="60">
      <c r="A137" s="928">
        <v>12</v>
      </c>
      <c r="B137" s="5" t="s">
        <v>973</v>
      </c>
      <c r="C137" s="5" t="s">
        <v>974</v>
      </c>
      <c r="D137" s="929" t="s">
        <v>1228</v>
      </c>
      <c r="E137" s="9" t="s">
        <v>1229</v>
      </c>
      <c r="F137" s="12"/>
      <c r="G137" s="910">
        <v>190000</v>
      </c>
      <c r="H137" s="910">
        <v>10000</v>
      </c>
      <c r="I137" s="12"/>
      <c r="J137" s="12"/>
      <c r="K137" s="12"/>
      <c r="L137" s="12"/>
      <c r="M137" s="12"/>
      <c r="N137" s="12"/>
      <c r="O137" s="12"/>
      <c r="P137" s="13"/>
      <c r="Q137" s="911" t="s">
        <v>56</v>
      </c>
      <c r="R137" s="911" t="s">
        <v>55</v>
      </c>
      <c r="S137" s="930">
        <f t="shared" si="3"/>
        <v>200000</v>
      </c>
      <c r="T137" s="913" t="s">
        <v>960</v>
      </c>
      <c r="U137" s="12"/>
      <c r="V137" s="12"/>
    </row>
    <row r="138" spans="1:22" ht="67.5" customHeight="1">
      <c r="A138" s="928">
        <v>13</v>
      </c>
      <c r="B138" s="5" t="s">
        <v>50</v>
      </c>
      <c r="C138" s="5" t="s">
        <v>51</v>
      </c>
      <c r="D138" s="931" t="s">
        <v>1230</v>
      </c>
      <c r="E138" s="9" t="s">
        <v>1231</v>
      </c>
      <c r="F138" s="12"/>
      <c r="G138" s="910">
        <v>163400</v>
      </c>
      <c r="H138" s="910">
        <v>8600</v>
      </c>
      <c r="I138" s="12"/>
      <c r="J138" s="12"/>
      <c r="K138" s="12"/>
      <c r="L138" s="12"/>
      <c r="M138" s="12"/>
      <c r="N138" s="12"/>
      <c r="O138" s="12"/>
      <c r="P138" s="13"/>
      <c r="Q138" s="911" t="s">
        <v>56</v>
      </c>
      <c r="R138" s="911" t="s">
        <v>55</v>
      </c>
      <c r="S138" s="930">
        <f t="shared" si="3"/>
        <v>172000</v>
      </c>
      <c r="T138" s="913" t="s">
        <v>960</v>
      </c>
      <c r="U138" s="12"/>
      <c r="V138" s="12"/>
    </row>
    <row r="139" spans="1:22" ht="72" customHeight="1">
      <c r="A139" s="928">
        <v>14</v>
      </c>
      <c r="B139" s="5" t="s">
        <v>50</v>
      </c>
      <c r="C139" s="5" t="s">
        <v>51</v>
      </c>
      <c r="D139" s="929" t="s">
        <v>1232</v>
      </c>
      <c r="E139" s="9" t="s">
        <v>1233</v>
      </c>
      <c r="F139" s="12"/>
      <c r="G139" s="910">
        <v>95000</v>
      </c>
      <c r="H139" s="910">
        <v>5000</v>
      </c>
      <c r="I139" s="12"/>
      <c r="J139" s="12"/>
      <c r="K139" s="12"/>
      <c r="L139" s="12"/>
      <c r="M139" s="12"/>
      <c r="N139" s="12"/>
      <c r="O139" s="12"/>
      <c r="P139" s="13"/>
      <c r="Q139" s="911" t="s">
        <v>56</v>
      </c>
      <c r="R139" s="911" t="s">
        <v>55</v>
      </c>
      <c r="S139" s="930">
        <f t="shared" si="3"/>
        <v>100000</v>
      </c>
      <c r="T139" s="913" t="s">
        <v>960</v>
      </c>
      <c r="U139" s="12"/>
      <c r="V139" s="12"/>
    </row>
    <row r="140" spans="1:22" ht="80.25" customHeight="1">
      <c r="A140" s="928">
        <v>15</v>
      </c>
      <c r="B140" s="5" t="s">
        <v>50</v>
      </c>
      <c r="C140" s="5" t="s">
        <v>51</v>
      </c>
      <c r="D140" s="932" t="s">
        <v>1234</v>
      </c>
      <c r="E140" s="9" t="s">
        <v>1235</v>
      </c>
      <c r="F140" s="12"/>
      <c r="G140" s="910">
        <v>285000</v>
      </c>
      <c r="H140" s="910">
        <v>15000</v>
      </c>
      <c r="I140" s="12"/>
      <c r="J140" s="12"/>
      <c r="K140" s="12"/>
      <c r="L140" s="12"/>
      <c r="M140" s="12"/>
      <c r="N140" s="12"/>
      <c r="O140" s="12"/>
      <c r="P140" s="13"/>
      <c r="Q140" s="911" t="s">
        <v>56</v>
      </c>
      <c r="R140" s="911" t="s">
        <v>55</v>
      </c>
      <c r="S140" s="930">
        <f t="shared" si="3"/>
        <v>300000</v>
      </c>
      <c r="T140" s="913" t="s">
        <v>960</v>
      </c>
      <c r="U140" s="12"/>
      <c r="V140" s="12"/>
    </row>
    <row r="141" spans="1:22" ht="72" customHeight="1">
      <c r="A141" s="928">
        <v>16</v>
      </c>
      <c r="B141" s="5" t="s">
        <v>50</v>
      </c>
      <c r="C141" s="5" t="s">
        <v>51</v>
      </c>
      <c r="D141" s="929" t="s">
        <v>1236</v>
      </c>
      <c r="E141" s="9" t="s">
        <v>1237</v>
      </c>
      <c r="F141" s="12"/>
      <c r="G141" s="910">
        <v>285000</v>
      </c>
      <c r="H141" s="910">
        <v>15000</v>
      </c>
      <c r="I141" s="12"/>
      <c r="J141" s="12"/>
      <c r="K141" s="12"/>
      <c r="L141" s="12"/>
      <c r="M141" s="12"/>
      <c r="N141" s="12"/>
      <c r="O141" s="12"/>
      <c r="P141" s="13"/>
      <c r="Q141" s="911" t="s">
        <v>56</v>
      </c>
      <c r="R141" s="911" t="s">
        <v>55</v>
      </c>
      <c r="S141" s="930">
        <f t="shared" si="3"/>
        <v>300000</v>
      </c>
      <c r="T141" s="913" t="s">
        <v>960</v>
      </c>
      <c r="U141" s="12"/>
      <c r="V141" s="12"/>
    </row>
    <row r="142" spans="1:22" ht="46.5" customHeight="1">
      <c r="A142" s="928">
        <v>17</v>
      </c>
      <c r="B142" s="5" t="s">
        <v>973</v>
      </c>
      <c r="C142" s="5" t="s">
        <v>974</v>
      </c>
      <c r="D142" s="929" t="s">
        <v>1238</v>
      </c>
      <c r="E142" s="9" t="s">
        <v>1239</v>
      </c>
      <c r="F142" s="12"/>
      <c r="G142" s="910">
        <v>475000</v>
      </c>
      <c r="H142" s="910">
        <v>25000</v>
      </c>
      <c r="I142" s="12"/>
      <c r="J142" s="12"/>
      <c r="K142" s="12"/>
      <c r="L142" s="12"/>
      <c r="M142" s="12"/>
      <c r="N142" s="12"/>
      <c r="O142" s="12"/>
      <c r="P142" s="13"/>
      <c r="Q142" s="911" t="s">
        <v>56</v>
      </c>
      <c r="R142" s="911" t="s">
        <v>55</v>
      </c>
      <c r="S142" s="930">
        <f t="shared" si="3"/>
        <v>500000</v>
      </c>
      <c r="T142" s="913" t="s">
        <v>960</v>
      </c>
      <c r="U142" s="12"/>
      <c r="V142" s="12"/>
    </row>
    <row r="143" spans="1:22" ht="63.75" customHeight="1">
      <c r="A143" s="928">
        <v>18</v>
      </c>
      <c r="B143" s="5" t="s">
        <v>50</v>
      </c>
      <c r="C143" s="5" t="s">
        <v>51</v>
      </c>
      <c r="D143" s="933" t="s">
        <v>1170</v>
      </c>
      <c r="E143" s="9" t="s">
        <v>1240</v>
      </c>
      <c r="F143" s="12"/>
      <c r="G143" s="910">
        <v>361000</v>
      </c>
      <c r="H143" s="910">
        <v>19000</v>
      </c>
      <c r="I143" s="12"/>
      <c r="J143" s="12"/>
      <c r="K143" s="12"/>
      <c r="L143" s="12"/>
      <c r="M143" s="12"/>
      <c r="N143" s="12"/>
      <c r="O143" s="12"/>
      <c r="P143" s="13"/>
      <c r="Q143" s="911" t="s">
        <v>56</v>
      </c>
      <c r="R143" s="911" t="s">
        <v>55</v>
      </c>
      <c r="S143" s="930">
        <f t="shared" si="3"/>
        <v>380000</v>
      </c>
      <c r="T143" s="913" t="s">
        <v>960</v>
      </c>
      <c r="U143" s="12"/>
      <c r="V143" s="12"/>
    </row>
    <row r="144" spans="1:22" ht="60">
      <c r="A144" s="928">
        <v>19</v>
      </c>
      <c r="B144" s="5" t="s">
        <v>973</v>
      </c>
      <c r="C144" s="5" t="s">
        <v>974</v>
      </c>
      <c r="D144" s="929" t="s">
        <v>1241</v>
      </c>
      <c r="E144" s="9" t="s">
        <v>1242</v>
      </c>
      <c r="F144" s="12"/>
      <c r="G144" s="910">
        <v>285000</v>
      </c>
      <c r="H144" s="910">
        <v>15000</v>
      </c>
      <c r="I144" s="12"/>
      <c r="J144" s="12"/>
      <c r="K144" s="12"/>
      <c r="L144" s="12"/>
      <c r="M144" s="12"/>
      <c r="N144" s="12"/>
      <c r="O144" s="12"/>
      <c r="P144" s="13"/>
      <c r="Q144" s="911" t="s">
        <v>56</v>
      </c>
      <c r="R144" s="911" t="s">
        <v>55</v>
      </c>
      <c r="S144" s="930">
        <f t="shared" si="3"/>
        <v>300000</v>
      </c>
      <c r="T144" s="913" t="s">
        <v>960</v>
      </c>
      <c r="U144" s="12"/>
      <c r="V144" s="12"/>
    </row>
    <row r="145" spans="1:22" ht="45">
      <c r="A145" s="928">
        <v>20</v>
      </c>
      <c r="B145" s="5" t="s">
        <v>50</v>
      </c>
      <c r="C145" s="5" t="s">
        <v>51</v>
      </c>
      <c r="D145" s="929" t="s">
        <v>1243</v>
      </c>
      <c r="E145" s="9" t="s">
        <v>1244</v>
      </c>
      <c r="F145" s="12"/>
      <c r="G145" s="910">
        <v>142500</v>
      </c>
      <c r="H145" s="910">
        <v>7500</v>
      </c>
      <c r="I145" s="12"/>
      <c r="J145" s="12"/>
      <c r="K145" s="12"/>
      <c r="L145" s="12"/>
      <c r="M145" s="12"/>
      <c r="N145" s="12"/>
      <c r="O145" s="12"/>
      <c r="P145" s="13"/>
      <c r="Q145" s="911" t="s">
        <v>56</v>
      </c>
      <c r="R145" s="911" t="s">
        <v>55</v>
      </c>
      <c r="S145" s="930">
        <f t="shared" si="3"/>
        <v>150000</v>
      </c>
      <c r="T145" s="913" t="s">
        <v>960</v>
      </c>
      <c r="U145" s="12"/>
      <c r="V145" s="12"/>
    </row>
    <row r="146" spans="1:22" ht="45">
      <c r="A146" s="928">
        <v>21</v>
      </c>
      <c r="B146" s="5" t="s">
        <v>50</v>
      </c>
      <c r="C146" s="5" t="s">
        <v>51</v>
      </c>
      <c r="D146" s="929" t="s">
        <v>1245</v>
      </c>
      <c r="E146" s="9" t="s">
        <v>1246</v>
      </c>
      <c r="F146" s="12"/>
      <c r="G146" s="910">
        <v>285000</v>
      </c>
      <c r="H146" s="910">
        <v>15000</v>
      </c>
      <c r="I146" s="12"/>
      <c r="J146" s="12"/>
      <c r="K146" s="12"/>
      <c r="L146" s="12"/>
      <c r="M146" s="12"/>
      <c r="N146" s="12"/>
      <c r="O146" s="12"/>
      <c r="P146" s="13"/>
      <c r="Q146" s="911" t="s">
        <v>56</v>
      </c>
      <c r="R146" s="911" t="s">
        <v>55</v>
      </c>
      <c r="S146" s="930">
        <f t="shared" si="3"/>
        <v>300000</v>
      </c>
      <c r="T146" s="913" t="s">
        <v>960</v>
      </c>
      <c r="U146" s="12"/>
      <c r="V146" s="12"/>
    </row>
    <row r="147" spans="1:22" ht="78.75" customHeight="1">
      <c r="A147" s="928">
        <v>22</v>
      </c>
      <c r="B147" s="5" t="s">
        <v>50</v>
      </c>
      <c r="C147" s="5" t="s">
        <v>51</v>
      </c>
      <c r="D147" s="932" t="s">
        <v>998</v>
      </c>
      <c r="E147" s="9" t="s">
        <v>1240</v>
      </c>
      <c r="F147" s="12"/>
      <c r="G147" s="910">
        <v>285000</v>
      </c>
      <c r="H147" s="910">
        <v>15000</v>
      </c>
      <c r="I147" s="12"/>
      <c r="J147" s="12"/>
      <c r="K147" s="12"/>
      <c r="L147" s="12"/>
      <c r="M147" s="12"/>
      <c r="N147" s="12"/>
      <c r="O147" s="12"/>
      <c r="P147" s="13"/>
      <c r="Q147" s="911" t="s">
        <v>56</v>
      </c>
      <c r="R147" s="911" t="s">
        <v>55</v>
      </c>
      <c r="S147" s="930">
        <f t="shared" si="3"/>
        <v>300000</v>
      </c>
      <c r="T147" s="913" t="s">
        <v>960</v>
      </c>
      <c r="U147" s="12"/>
      <c r="V147" s="12"/>
    </row>
    <row r="148" spans="1:22" ht="60">
      <c r="A148" s="928">
        <v>23</v>
      </c>
      <c r="B148" s="5" t="s">
        <v>973</v>
      </c>
      <c r="C148" s="5" t="s">
        <v>974</v>
      </c>
      <c r="D148" s="929" t="s">
        <v>1247</v>
      </c>
      <c r="E148" s="9" t="s">
        <v>1248</v>
      </c>
      <c r="F148" s="12"/>
      <c r="G148" s="910">
        <v>285000</v>
      </c>
      <c r="H148" s="910">
        <v>15000</v>
      </c>
      <c r="I148" s="12"/>
      <c r="J148" s="12"/>
      <c r="K148" s="12"/>
      <c r="L148" s="12"/>
      <c r="M148" s="12"/>
      <c r="N148" s="12"/>
      <c r="O148" s="12"/>
      <c r="P148" s="13"/>
      <c r="Q148" s="911" t="s">
        <v>56</v>
      </c>
      <c r="R148" s="911" t="s">
        <v>55</v>
      </c>
      <c r="S148" s="930">
        <f t="shared" si="3"/>
        <v>300000</v>
      </c>
      <c r="T148" s="913" t="s">
        <v>960</v>
      </c>
      <c r="U148" s="12"/>
      <c r="V148" s="12"/>
    </row>
    <row r="149" spans="1:22" ht="186" customHeight="1">
      <c r="A149" s="928">
        <v>24</v>
      </c>
      <c r="B149" s="5" t="s">
        <v>968</v>
      </c>
      <c r="C149" s="5" t="s">
        <v>984</v>
      </c>
      <c r="D149" s="934" t="s">
        <v>1183</v>
      </c>
      <c r="E149" s="9" t="s">
        <v>1249</v>
      </c>
      <c r="F149" s="12"/>
      <c r="G149" s="910">
        <v>285000</v>
      </c>
      <c r="H149" s="910">
        <v>15000</v>
      </c>
      <c r="I149" s="12"/>
      <c r="J149" s="12"/>
      <c r="K149" s="12"/>
      <c r="L149" s="12"/>
      <c r="M149" s="12"/>
      <c r="N149" s="12"/>
      <c r="O149" s="12"/>
      <c r="P149" s="13"/>
      <c r="Q149" s="911" t="s">
        <v>56</v>
      </c>
      <c r="R149" s="911" t="s">
        <v>55</v>
      </c>
      <c r="S149" s="930">
        <f t="shared" si="3"/>
        <v>300000</v>
      </c>
      <c r="T149" s="913" t="s">
        <v>960</v>
      </c>
      <c r="U149" s="12"/>
      <c r="V149" s="12"/>
    </row>
    <row r="150" spans="1:22" ht="175.5" customHeight="1">
      <c r="A150" s="928">
        <v>25</v>
      </c>
      <c r="B150" s="5" t="s">
        <v>50</v>
      </c>
      <c r="C150" s="5" t="s">
        <v>51</v>
      </c>
      <c r="D150" s="934" t="s">
        <v>1250</v>
      </c>
      <c r="E150" s="9" t="s">
        <v>1246</v>
      </c>
      <c r="F150" s="12"/>
      <c r="G150" s="910">
        <v>380000</v>
      </c>
      <c r="H150" s="910">
        <v>20000</v>
      </c>
      <c r="I150" s="12"/>
      <c r="J150" s="12"/>
      <c r="K150" s="12"/>
      <c r="L150" s="12"/>
      <c r="M150" s="12"/>
      <c r="N150" s="12"/>
      <c r="O150" s="12"/>
      <c r="P150" s="13"/>
      <c r="Q150" s="911" t="s">
        <v>56</v>
      </c>
      <c r="R150" s="911" t="s">
        <v>55</v>
      </c>
      <c r="S150" s="930">
        <f t="shared" si="3"/>
        <v>400000</v>
      </c>
      <c r="T150" s="913" t="s">
        <v>960</v>
      </c>
      <c r="U150" s="12"/>
      <c r="V150" s="12"/>
    </row>
    <row r="151" spans="1:22" ht="211.5" customHeight="1">
      <c r="A151" s="928">
        <v>26</v>
      </c>
      <c r="B151" s="5" t="s">
        <v>50</v>
      </c>
      <c r="C151" s="5" t="s">
        <v>51</v>
      </c>
      <c r="D151" s="934" t="s">
        <v>1251</v>
      </c>
      <c r="E151" s="9" t="s">
        <v>1252</v>
      </c>
      <c r="F151" s="12"/>
      <c r="G151" s="910">
        <v>3705000</v>
      </c>
      <c r="H151" s="910">
        <v>195000</v>
      </c>
      <c r="I151" s="12"/>
      <c r="J151" s="12"/>
      <c r="K151" s="12"/>
      <c r="L151" s="12"/>
      <c r="M151" s="12"/>
      <c r="N151" s="12"/>
      <c r="O151" s="12"/>
      <c r="P151" s="13"/>
      <c r="Q151" s="911" t="s">
        <v>56</v>
      </c>
      <c r="R151" s="911" t="s">
        <v>55</v>
      </c>
      <c r="S151" s="930">
        <f t="shared" si="3"/>
        <v>3900000</v>
      </c>
      <c r="T151" s="913" t="s">
        <v>960</v>
      </c>
      <c r="U151" s="12"/>
      <c r="V151" s="12"/>
    </row>
    <row r="152" spans="1:22" ht="42.75" customHeight="1">
      <c r="A152" s="928"/>
      <c r="B152" s="922" t="s">
        <v>49</v>
      </c>
      <c r="C152" s="923"/>
      <c r="D152" s="923"/>
      <c r="E152" s="923"/>
      <c r="F152" s="923"/>
      <c r="G152" s="924">
        <f>SUM(G126:G151)</f>
        <v>10003500</v>
      </c>
      <c r="H152" s="924">
        <f>SUM(H126:H151)</f>
        <v>526500</v>
      </c>
      <c r="I152" s="926"/>
      <c r="J152" s="926"/>
      <c r="K152" s="926"/>
      <c r="L152" s="926"/>
      <c r="M152" s="926"/>
      <c r="N152" s="926"/>
      <c r="O152" s="926"/>
      <c r="P152" s="923"/>
      <c r="Q152" s="923"/>
      <c r="R152" s="923"/>
      <c r="S152" s="927">
        <f>SUM(S126:S151)</f>
        <v>10530000</v>
      </c>
      <c r="T152" s="12"/>
      <c r="U152" s="12"/>
      <c r="V152" s="12"/>
    </row>
    <row r="153" spans="1:22" ht="39.75" customHeight="1">
      <c r="A153" s="928"/>
      <c r="B153" s="1296" t="s">
        <v>1253</v>
      </c>
      <c r="C153" s="1297"/>
      <c r="D153" s="1297"/>
      <c r="E153" s="1297"/>
      <c r="F153" s="1297"/>
      <c r="G153" s="1297"/>
      <c r="H153" s="1297"/>
      <c r="I153" s="1297"/>
      <c r="J153" s="1297"/>
      <c r="K153" s="1297"/>
      <c r="L153" s="1297"/>
      <c r="M153" s="1297"/>
      <c r="N153" s="1297"/>
      <c r="O153" s="1297"/>
      <c r="P153" s="1298"/>
      <c r="Q153" s="935"/>
      <c r="R153" s="935"/>
      <c r="S153" s="936"/>
      <c r="T153" s="935"/>
      <c r="U153" s="935"/>
      <c r="V153" s="937"/>
    </row>
    <row r="154" spans="1:22" ht="111.75" customHeight="1">
      <c r="A154" s="928">
        <v>1</v>
      </c>
      <c r="B154" s="5" t="s">
        <v>50</v>
      </c>
      <c r="C154" s="5" t="s">
        <v>51</v>
      </c>
      <c r="D154" s="938" t="s">
        <v>1254</v>
      </c>
      <c r="E154" s="9" t="s">
        <v>1255</v>
      </c>
      <c r="F154" s="12"/>
      <c r="G154" s="910">
        <v>9500000</v>
      </c>
      <c r="H154" s="910">
        <v>500000</v>
      </c>
      <c r="I154" s="12"/>
      <c r="J154" s="12"/>
      <c r="K154" s="928" t="s">
        <v>37</v>
      </c>
      <c r="L154" s="928" t="s">
        <v>54</v>
      </c>
      <c r="M154" s="12"/>
      <c r="N154" s="12"/>
      <c r="O154" s="12"/>
      <c r="P154" s="912">
        <v>10000000</v>
      </c>
      <c r="Q154" s="911" t="s">
        <v>56</v>
      </c>
      <c r="R154" s="911" t="s">
        <v>52</v>
      </c>
      <c r="S154" s="916"/>
      <c r="T154" s="12"/>
      <c r="U154" s="12"/>
      <c r="V154" s="12"/>
    </row>
    <row r="155" spans="1:22" ht="103.5" customHeight="1">
      <c r="A155" s="928">
        <v>2</v>
      </c>
      <c r="B155" s="5" t="s">
        <v>1256</v>
      </c>
      <c r="C155" s="5" t="s">
        <v>1257</v>
      </c>
      <c r="D155" s="938" t="s">
        <v>1258</v>
      </c>
      <c r="E155" s="9" t="s">
        <v>1259</v>
      </c>
      <c r="F155" s="12"/>
      <c r="G155" s="910">
        <v>202982</v>
      </c>
      <c r="H155" s="910">
        <v>10684</v>
      </c>
      <c r="I155" s="12"/>
      <c r="J155" s="12"/>
      <c r="K155" s="928" t="s">
        <v>37</v>
      </c>
      <c r="L155" s="928" t="s">
        <v>54</v>
      </c>
      <c r="M155" s="12"/>
      <c r="N155" s="12"/>
      <c r="O155" s="12"/>
      <c r="P155" s="912">
        <v>213666</v>
      </c>
      <c r="Q155" s="911" t="s">
        <v>56</v>
      </c>
      <c r="R155" s="911" t="s">
        <v>52</v>
      </c>
      <c r="S155" s="916"/>
      <c r="T155" s="12"/>
      <c r="U155" s="12"/>
      <c r="V155" s="12"/>
    </row>
    <row r="156" spans="1:22" ht="48.75" customHeight="1">
      <c r="A156" s="928"/>
      <c r="B156" s="939" t="s">
        <v>49</v>
      </c>
      <c r="C156" s="5"/>
      <c r="D156" s="5"/>
      <c r="E156" s="9"/>
      <c r="F156" s="12"/>
      <c r="G156" s="940">
        <f>SUM(G154:G155)</f>
        <v>9702982</v>
      </c>
      <c r="H156" s="940">
        <f>SUM(H154:H155)</f>
        <v>510684</v>
      </c>
      <c r="I156" s="12"/>
      <c r="J156" s="12"/>
      <c r="K156" s="928"/>
      <c r="L156" s="928"/>
      <c r="M156" s="12"/>
      <c r="N156" s="12"/>
      <c r="O156" s="12"/>
      <c r="P156" s="941">
        <f>SUM(P154:P155)</f>
        <v>10213666</v>
      </c>
      <c r="Q156" s="911"/>
      <c r="R156" s="911"/>
      <c r="S156" s="916"/>
      <c r="T156" s="12"/>
      <c r="U156" s="12"/>
      <c r="V156" s="12"/>
    </row>
    <row r="157" spans="1:22" ht="103.5" customHeight="1">
      <c r="A157" s="928"/>
      <c r="B157" s="1306" t="s">
        <v>1260</v>
      </c>
      <c r="C157" s="1307"/>
      <c r="D157" s="1307"/>
      <c r="E157" s="1307"/>
      <c r="F157" s="1307"/>
      <c r="G157" s="1307"/>
      <c r="H157" s="1307"/>
      <c r="I157" s="1307"/>
      <c r="J157" s="1307"/>
      <c r="K157" s="1307"/>
      <c r="L157" s="1307"/>
      <c r="M157" s="1307"/>
      <c r="N157" s="1307"/>
      <c r="O157" s="1307"/>
      <c r="P157" s="1307"/>
      <c r="Q157" s="1307"/>
      <c r="R157" s="1307"/>
      <c r="S157" s="1308"/>
      <c r="T157" s="12"/>
      <c r="U157" s="12"/>
      <c r="V157" s="12"/>
    </row>
    <row r="158" spans="1:22" ht="82.5" customHeight="1">
      <c r="A158" s="928">
        <v>1</v>
      </c>
      <c r="B158" s="5" t="s">
        <v>50</v>
      </c>
      <c r="C158" s="5" t="s">
        <v>51</v>
      </c>
      <c r="D158" s="9" t="s">
        <v>1261</v>
      </c>
      <c r="E158" s="9" t="s">
        <v>1262</v>
      </c>
      <c r="F158" s="12"/>
      <c r="G158" s="910">
        <v>475000</v>
      </c>
      <c r="H158" s="910">
        <v>25000</v>
      </c>
      <c r="I158" s="12"/>
      <c r="J158" s="12"/>
      <c r="K158" s="928"/>
      <c r="L158" s="928"/>
      <c r="M158" s="12"/>
      <c r="N158" s="12"/>
      <c r="O158" s="12"/>
      <c r="P158" s="912">
        <v>500000</v>
      </c>
      <c r="Q158" s="911"/>
      <c r="R158" s="911"/>
      <c r="S158" s="912">
        <v>561067</v>
      </c>
      <c r="T158" s="12"/>
      <c r="U158" s="12"/>
      <c r="V158" s="942" t="s">
        <v>1151</v>
      </c>
    </row>
    <row r="159" spans="1:22" ht="82.5" customHeight="1">
      <c r="A159" s="928">
        <v>2</v>
      </c>
      <c r="B159" s="5" t="s">
        <v>50</v>
      </c>
      <c r="C159" s="5" t="s">
        <v>51</v>
      </c>
      <c r="D159" s="9" t="s">
        <v>1024</v>
      </c>
      <c r="E159" s="9" t="s">
        <v>1263</v>
      </c>
      <c r="F159" s="12"/>
      <c r="G159" s="910">
        <v>237500</v>
      </c>
      <c r="H159" s="910">
        <v>12500</v>
      </c>
      <c r="I159" s="12"/>
      <c r="J159" s="12"/>
      <c r="K159" s="928"/>
      <c r="L159" s="928"/>
      <c r="M159" s="12"/>
      <c r="N159" s="12"/>
      <c r="O159" s="12"/>
      <c r="P159" s="912">
        <v>250000</v>
      </c>
      <c r="Q159" s="911"/>
      <c r="R159" s="911"/>
      <c r="S159" s="912"/>
      <c r="T159" s="12"/>
      <c r="U159" s="12"/>
      <c r="V159" s="942" t="s">
        <v>1151</v>
      </c>
    </row>
    <row r="160" spans="1:22" ht="82.5" customHeight="1">
      <c r="A160" s="928">
        <v>3</v>
      </c>
      <c r="B160" s="5" t="s">
        <v>50</v>
      </c>
      <c r="C160" s="5" t="s">
        <v>51</v>
      </c>
      <c r="D160" s="9" t="s">
        <v>1264</v>
      </c>
      <c r="E160" s="9" t="s">
        <v>1265</v>
      </c>
      <c r="F160" s="12"/>
      <c r="G160" s="910">
        <v>378537</v>
      </c>
      <c r="H160" s="910">
        <v>19923</v>
      </c>
      <c r="I160" s="12"/>
      <c r="J160" s="12"/>
      <c r="K160" s="928"/>
      <c r="L160" s="928"/>
      <c r="M160" s="12"/>
      <c r="N160" s="12"/>
      <c r="O160" s="12"/>
      <c r="P160" s="912">
        <v>398460</v>
      </c>
      <c r="Q160" s="911"/>
      <c r="R160" s="911"/>
      <c r="S160" s="912"/>
      <c r="T160" s="12"/>
      <c r="U160" s="12"/>
      <c r="V160" s="943"/>
    </row>
    <row r="161" spans="1:22" ht="82.5" customHeight="1">
      <c r="A161" s="928">
        <v>4</v>
      </c>
      <c r="B161" s="5" t="s">
        <v>50</v>
      </c>
      <c r="C161" s="5" t="s">
        <v>51</v>
      </c>
      <c r="D161" s="9" t="s">
        <v>1266</v>
      </c>
      <c r="E161" s="9" t="s">
        <v>1267</v>
      </c>
      <c r="F161" s="12"/>
      <c r="G161" s="910">
        <v>475000</v>
      </c>
      <c r="H161" s="910">
        <v>25000</v>
      </c>
      <c r="I161" s="12"/>
      <c r="J161" s="12"/>
      <c r="K161" s="928"/>
      <c r="L161" s="928"/>
      <c r="M161" s="12"/>
      <c r="N161" s="12"/>
      <c r="O161" s="12"/>
      <c r="P161" s="912">
        <v>500000</v>
      </c>
      <c r="Q161" s="911"/>
      <c r="R161" s="911"/>
      <c r="S161" s="912">
        <v>627353</v>
      </c>
      <c r="T161" s="12"/>
      <c r="U161" s="12"/>
      <c r="V161" s="942" t="s">
        <v>1151</v>
      </c>
    </row>
    <row r="162" spans="1:22" ht="82.5" customHeight="1">
      <c r="A162" s="928">
        <v>5</v>
      </c>
      <c r="B162" s="5" t="s">
        <v>50</v>
      </c>
      <c r="C162" s="5" t="s">
        <v>51</v>
      </c>
      <c r="D162" s="9" t="s">
        <v>1268</v>
      </c>
      <c r="E162" s="9" t="s">
        <v>1269</v>
      </c>
      <c r="F162" s="12"/>
      <c r="G162" s="910">
        <v>475000</v>
      </c>
      <c r="H162" s="910">
        <v>25000</v>
      </c>
      <c r="I162" s="12"/>
      <c r="J162" s="12"/>
      <c r="K162" s="928"/>
      <c r="L162" s="928"/>
      <c r="M162" s="12"/>
      <c r="N162" s="12"/>
      <c r="O162" s="12"/>
      <c r="P162" s="912">
        <v>500000</v>
      </c>
      <c r="Q162" s="911"/>
      <c r="R162" s="911"/>
      <c r="S162" s="912">
        <v>470165</v>
      </c>
      <c r="T162" s="12"/>
      <c r="U162" s="12"/>
      <c r="V162" s="942" t="s">
        <v>1151</v>
      </c>
    </row>
    <row r="163" spans="1:22" ht="82.5" customHeight="1">
      <c r="A163" s="928">
        <v>6</v>
      </c>
      <c r="B163" s="5" t="s">
        <v>50</v>
      </c>
      <c r="C163" s="5" t="s">
        <v>51</v>
      </c>
      <c r="D163" s="9" t="s">
        <v>1270</v>
      </c>
      <c r="E163" s="9" t="s">
        <v>1269</v>
      </c>
      <c r="F163" s="12"/>
      <c r="G163" s="910">
        <v>441750</v>
      </c>
      <c r="H163" s="910">
        <v>23250</v>
      </c>
      <c r="I163" s="12"/>
      <c r="J163" s="12"/>
      <c r="K163" s="928"/>
      <c r="L163" s="928"/>
      <c r="M163" s="12"/>
      <c r="N163" s="12"/>
      <c r="O163" s="12"/>
      <c r="P163" s="912">
        <v>465000</v>
      </c>
      <c r="Q163" s="911"/>
      <c r="R163" s="911"/>
      <c r="S163" s="912"/>
      <c r="T163" s="12"/>
      <c r="U163" s="12"/>
      <c r="V163" s="12"/>
    </row>
    <row r="164" spans="1:22" ht="82.5" customHeight="1">
      <c r="A164" s="928">
        <v>7</v>
      </c>
      <c r="B164" s="5" t="s">
        <v>50</v>
      </c>
      <c r="C164" s="5" t="s">
        <v>51</v>
      </c>
      <c r="D164" s="9" t="s">
        <v>1271</v>
      </c>
      <c r="E164" s="9" t="s">
        <v>1272</v>
      </c>
      <c r="F164" s="12"/>
      <c r="G164" s="910">
        <v>38000</v>
      </c>
      <c r="H164" s="910">
        <v>2000</v>
      </c>
      <c r="I164" s="12"/>
      <c r="J164" s="12"/>
      <c r="K164" s="928"/>
      <c r="L164" s="928"/>
      <c r="M164" s="12"/>
      <c r="N164" s="12"/>
      <c r="O164" s="12"/>
      <c r="P164" s="912">
        <v>40000</v>
      </c>
      <c r="Q164" s="911"/>
      <c r="R164" s="911"/>
      <c r="S164" s="912"/>
      <c r="T164" s="12"/>
      <c r="U164" s="12"/>
      <c r="V164" s="12"/>
    </row>
    <row r="165" spans="1:22" ht="82.5" customHeight="1">
      <c r="A165" s="928">
        <v>8</v>
      </c>
      <c r="B165" s="5" t="s">
        <v>50</v>
      </c>
      <c r="C165" s="5" t="s">
        <v>51</v>
      </c>
      <c r="D165" s="9" t="s">
        <v>1273</v>
      </c>
      <c r="E165" s="9" t="s">
        <v>1274</v>
      </c>
      <c r="F165" s="12"/>
      <c r="G165" s="910">
        <v>475000</v>
      </c>
      <c r="H165" s="910">
        <v>25000</v>
      </c>
      <c r="I165" s="12"/>
      <c r="J165" s="12"/>
      <c r="K165" s="928"/>
      <c r="L165" s="928"/>
      <c r="M165" s="12"/>
      <c r="N165" s="12"/>
      <c r="O165" s="12"/>
      <c r="P165" s="912">
        <v>500000</v>
      </c>
      <c r="Q165" s="911"/>
      <c r="R165" s="911"/>
      <c r="S165" s="912">
        <v>250000</v>
      </c>
      <c r="T165" s="12"/>
      <c r="U165" s="12"/>
      <c r="V165" s="942" t="s">
        <v>1151</v>
      </c>
    </row>
    <row r="166" spans="1:22" ht="56.25" customHeight="1">
      <c r="A166" s="928">
        <v>9</v>
      </c>
      <c r="B166" s="5" t="s">
        <v>50</v>
      </c>
      <c r="C166" s="5" t="s">
        <v>51</v>
      </c>
      <c r="D166" s="9" t="s">
        <v>1154</v>
      </c>
      <c r="E166" s="9" t="s">
        <v>1275</v>
      </c>
      <c r="F166" s="12"/>
      <c r="G166" s="910">
        <v>950000</v>
      </c>
      <c r="H166" s="910">
        <v>50000</v>
      </c>
      <c r="I166" s="12"/>
      <c r="J166" s="12"/>
      <c r="K166" s="928"/>
      <c r="L166" s="928"/>
      <c r="M166" s="12"/>
      <c r="N166" s="12"/>
      <c r="O166" s="12"/>
      <c r="P166" s="912">
        <v>1000000</v>
      </c>
      <c r="Q166" s="912"/>
      <c r="R166" s="912"/>
      <c r="S166" s="912">
        <v>1716838</v>
      </c>
      <c r="T166" s="12"/>
      <c r="U166" s="12"/>
      <c r="V166" s="12"/>
    </row>
    <row r="167" spans="1:22" ht="56.25" customHeight="1">
      <c r="A167" s="928">
        <v>10</v>
      </c>
      <c r="B167" s="5" t="s">
        <v>50</v>
      </c>
      <c r="C167" s="5" t="s">
        <v>51</v>
      </c>
      <c r="D167" s="9" t="s">
        <v>1276</v>
      </c>
      <c r="E167" s="9" t="s">
        <v>1277</v>
      </c>
      <c r="F167" s="12"/>
      <c r="G167" s="910">
        <v>665000</v>
      </c>
      <c r="H167" s="910">
        <v>35000</v>
      </c>
      <c r="I167" s="12"/>
      <c r="J167" s="12"/>
      <c r="K167" s="928"/>
      <c r="L167" s="928"/>
      <c r="M167" s="12"/>
      <c r="N167" s="12"/>
      <c r="O167" s="12"/>
      <c r="P167" s="912">
        <v>700000</v>
      </c>
      <c r="Q167" s="912"/>
      <c r="R167" s="912"/>
      <c r="S167" s="912">
        <v>991830</v>
      </c>
      <c r="T167" s="12"/>
      <c r="U167" s="12"/>
      <c r="V167" s="12"/>
    </row>
    <row r="168" spans="1:22" ht="56.25" customHeight="1">
      <c r="A168" s="928">
        <v>11</v>
      </c>
      <c r="B168" s="5" t="s">
        <v>50</v>
      </c>
      <c r="C168" s="5" t="s">
        <v>51</v>
      </c>
      <c r="D168" s="9" t="s">
        <v>1278</v>
      </c>
      <c r="E168" s="9" t="s">
        <v>1279</v>
      </c>
      <c r="F168" s="12"/>
      <c r="G168" s="910">
        <v>19000</v>
      </c>
      <c r="H168" s="910">
        <v>1000</v>
      </c>
      <c r="I168" s="12"/>
      <c r="J168" s="12"/>
      <c r="K168" s="928"/>
      <c r="L168" s="928"/>
      <c r="M168" s="12"/>
      <c r="N168" s="12"/>
      <c r="O168" s="12"/>
      <c r="P168" s="912">
        <v>20000</v>
      </c>
      <c r="Q168" s="912"/>
      <c r="R168" s="912"/>
      <c r="S168" s="912"/>
      <c r="T168" s="12"/>
      <c r="U168" s="12"/>
      <c r="V168" s="12"/>
    </row>
    <row r="169" spans="1:22" ht="56.25" customHeight="1">
      <c r="A169" s="928">
        <v>12</v>
      </c>
      <c r="B169" s="5" t="s">
        <v>50</v>
      </c>
      <c r="C169" s="5" t="s">
        <v>51</v>
      </c>
      <c r="D169" s="9" t="s">
        <v>1280</v>
      </c>
      <c r="E169" s="9" t="s">
        <v>1281</v>
      </c>
      <c r="F169" s="12"/>
      <c r="G169" s="910">
        <v>19000</v>
      </c>
      <c r="H169" s="910">
        <v>1000</v>
      </c>
      <c r="I169" s="12"/>
      <c r="J169" s="12"/>
      <c r="K169" s="928"/>
      <c r="L169" s="928"/>
      <c r="M169" s="12"/>
      <c r="N169" s="12"/>
      <c r="O169" s="12"/>
      <c r="P169" s="912">
        <v>20000</v>
      </c>
      <c r="Q169" s="912"/>
      <c r="R169" s="912"/>
      <c r="S169" s="912"/>
      <c r="T169" s="12"/>
      <c r="U169" s="12"/>
      <c r="V169" s="12"/>
    </row>
    <row r="170" spans="1:22" ht="56.25" customHeight="1">
      <c r="A170" s="928">
        <v>13</v>
      </c>
      <c r="B170" s="5" t="s">
        <v>50</v>
      </c>
      <c r="C170" s="5" t="s">
        <v>51</v>
      </c>
      <c r="D170" s="9" t="s">
        <v>1282</v>
      </c>
      <c r="E170" s="9" t="s">
        <v>1283</v>
      </c>
      <c r="F170" s="12"/>
      <c r="G170" s="910">
        <v>7600</v>
      </c>
      <c r="H170" s="910">
        <v>400</v>
      </c>
      <c r="I170" s="12"/>
      <c r="J170" s="12"/>
      <c r="K170" s="928"/>
      <c r="L170" s="928"/>
      <c r="M170" s="12"/>
      <c r="N170" s="12"/>
      <c r="O170" s="12"/>
      <c r="P170" s="912">
        <v>8000</v>
      </c>
      <c r="Q170" s="912"/>
      <c r="R170" s="912"/>
      <c r="S170" s="912"/>
      <c r="T170" s="12"/>
      <c r="U170" s="12"/>
      <c r="V170" s="12"/>
    </row>
    <row r="171" spans="1:22" ht="56.25" customHeight="1">
      <c r="A171" s="928">
        <v>14</v>
      </c>
      <c r="B171" s="5" t="s">
        <v>50</v>
      </c>
      <c r="C171" s="5" t="s">
        <v>51</v>
      </c>
      <c r="D171" s="9" t="s">
        <v>1284</v>
      </c>
      <c r="E171" s="9" t="s">
        <v>1285</v>
      </c>
      <c r="F171" s="12"/>
      <c r="G171" s="910">
        <v>8075</v>
      </c>
      <c r="H171" s="910">
        <v>425</v>
      </c>
      <c r="I171" s="12"/>
      <c r="J171" s="12"/>
      <c r="K171" s="928"/>
      <c r="L171" s="928"/>
      <c r="M171" s="12"/>
      <c r="N171" s="12"/>
      <c r="O171" s="12"/>
      <c r="P171" s="912">
        <v>8500</v>
      </c>
      <c r="Q171" s="912"/>
      <c r="R171" s="912"/>
      <c r="S171" s="912"/>
      <c r="T171" s="12"/>
      <c r="U171" s="12"/>
      <c r="V171" s="12"/>
    </row>
    <row r="172" spans="1:22" ht="56.25" customHeight="1">
      <c r="A172" s="928">
        <v>15</v>
      </c>
      <c r="B172" s="5" t="s">
        <v>50</v>
      </c>
      <c r="C172" s="5" t="s">
        <v>51</v>
      </c>
      <c r="D172" s="9" t="s">
        <v>1286</v>
      </c>
      <c r="E172" s="9" t="s">
        <v>1287</v>
      </c>
      <c r="F172" s="12"/>
      <c r="G172" s="910">
        <v>19000</v>
      </c>
      <c r="H172" s="910">
        <v>1000</v>
      </c>
      <c r="I172" s="12"/>
      <c r="J172" s="12"/>
      <c r="K172" s="928"/>
      <c r="L172" s="928"/>
      <c r="M172" s="12"/>
      <c r="N172" s="12"/>
      <c r="O172" s="12"/>
      <c r="P172" s="912">
        <v>20000</v>
      </c>
      <c r="Q172" s="912"/>
      <c r="R172" s="912"/>
      <c r="S172" s="912"/>
      <c r="T172" s="12"/>
      <c r="U172" s="12"/>
      <c r="V172" s="12"/>
    </row>
    <row r="173" spans="1:22" ht="56.25" customHeight="1">
      <c r="A173" s="928">
        <v>16</v>
      </c>
      <c r="B173" s="5" t="s">
        <v>50</v>
      </c>
      <c r="C173" s="5" t="s">
        <v>51</v>
      </c>
      <c r="D173" s="9" t="s">
        <v>1288</v>
      </c>
      <c r="E173" s="9" t="s">
        <v>1289</v>
      </c>
      <c r="F173" s="12"/>
      <c r="G173" s="910">
        <v>33250</v>
      </c>
      <c r="H173" s="910">
        <v>1750</v>
      </c>
      <c r="I173" s="12"/>
      <c r="J173" s="12"/>
      <c r="K173" s="928"/>
      <c r="L173" s="928"/>
      <c r="M173" s="12"/>
      <c r="N173" s="12"/>
      <c r="O173" s="12"/>
      <c r="P173" s="912">
        <v>35000</v>
      </c>
      <c r="Q173" s="912"/>
      <c r="R173" s="912"/>
      <c r="S173" s="912"/>
      <c r="T173" s="12"/>
      <c r="U173" s="12"/>
      <c r="V173" s="12"/>
    </row>
    <row r="174" spans="1:22" ht="56.25" customHeight="1">
      <c r="A174" s="928">
        <v>17</v>
      </c>
      <c r="B174" s="5" t="s">
        <v>50</v>
      </c>
      <c r="C174" s="5" t="s">
        <v>51</v>
      </c>
      <c r="D174" s="9" t="s">
        <v>1290</v>
      </c>
      <c r="E174" s="9" t="s">
        <v>1291</v>
      </c>
      <c r="F174" s="12"/>
      <c r="G174" s="910">
        <v>237500</v>
      </c>
      <c r="H174" s="910">
        <v>12500</v>
      </c>
      <c r="I174" s="12"/>
      <c r="J174" s="12"/>
      <c r="K174" s="928"/>
      <c r="L174" s="928"/>
      <c r="M174" s="12"/>
      <c r="N174" s="12"/>
      <c r="O174" s="12"/>
      <c r="P174" s="912">
        <v>250000</v>
      </c>
      <c r="Q174" s="912"/>
      <c r="R174" s="912"/>
      <c r="S174" s="912"/>
      <c r="T174" s="12"/>
      <c r="U174" s="12"/>
      <c r="V174" s="12"/>
    </row>
    <row r="175" spans="1:22" ht="56.25" customHeight="1">
      <c r="A175" s="928"/>
      <c r="B175" s="5" t="s">
        <v>50</v>
      </c>
      <c r="C175" s="5" t="s">
        <v>51</v>
      </c>
      <c r="D175" s="9" t="s">
        <v>1292</v>
      </c>
      <c r="E175" s="9" t="s">
        <v>1293</v>
      </c>
      <c r="F175" s="12"/>
      <c r="G175" s="910">
        <v>92150</v>
      </c>
      <c r="H175" s="910">
        <f>P175-G175</f>
        <v>4850</v>
      </c>
      <c r="I175" s="12"/>
      <c r="J175" s="12"/>
      <c r="K175" s="928"/>
      <c r="L175" s="928"/>
      <c r="M175" s="12"/>
      <c r="N175" s="12"/>
      <c r="O175" s="12"/>
      <c r="P175" s="912">
        <v>97000</v>
      </c>
      <c r="Q175" s="912"/>
      <c r="R175" s="912"/>
      <c r="S175" s="912"/>
      <c r="T175" s="12"/>
      <c r="U175" s="12"/>
      <c r="V175" s="12"/>
    </row>
    <row r="176" spans="1:22" ht="62.25" customHeight="1">
      <c r="A176" s="923"/>
      <c r="B176" s="944" t="s">
        <v>1294</v>
      </c>
      <c r="C176" s="944"/>
      <c r="D176" s="945"/>
      <c r="E176" s="944"/>
      <c r="F176" s="944"/>
      <c r="G176" s="946">
        <f>SUM(G158:G175)</f>
        <v>5046362</v>
      </c>
      <c r="H176" s="946">
        <f>SUM(H158:H174)</f>
        <v>260748</v>
      </c>
      <c r="I176" s="944"/>
      <c r="J176" s="944"/>
      <c r="K176" s="944"/>
      <c r="L176" s="944"/>
      <c r="M176" s="944"/>
      <c r="N176" s="944"/>
      <c r="O176" s="944"/>
      <c r="P176" s="947">
        <f>SUM(P158:P175)</f>
        <v>5311960</v>
      </c>
      <c r="Q176" s="944"/>
      <c r="R176" s="944"/>
      <c r="S176" s="947">
        <f>SUM(S158:S174)</f>
        <v>4617253</v>
      </c>
      <c r="T176" s="944"/>
      <c r="U176" s="944"/>
      <c r="V176" s="944"/>
    </row>
    <row r="177" spans="1:22">
      <c r="O177" s="948"/>
      <c r="P177" s="877"/>
      <c r="R177" s="949"/>
      <c r="S177" s="877"/>
    </row>
    <row r="178" spans="1:22">
      <c r="C178" s="12"/>
      <c r="D178" s="12"/>
      <c r="E178" s="12"/>
      <c r="F178" s="12"/>
      <c r="G178" s="12"/>
      <c r="H178" s="12"/>
      <c r="I178" s="12"/>
      <c r="J178" s="12"/>
      <c r="K178" s="12"/>
      <c r="L178" s="12"/>
      <c r="M178" s="12"/>
      <c r="N178" s="12"/>
      <c r="O178" s="13"/>
      <c r="P178" s="12"/>
      <c r="Q178" s="12"/>
      <c r="R178" s="950"/>
      <c r="S178" s="12"/>
      <c r="T178" s="12"/>
      <c r="U178" s="12"/>
      <c r="V178" s="12"/>
    </row>
    <row r="179" spans="1:22" ht="77.25" customHeight="1">
      <c r="A179" s="12"/>
      <c r="B179" s="1309" t="s">
        <v>1295</v>
      </c>
      <c r="C179" s="1310"/>
      <c r="D179" s="1310"/>
      <c r="E179" s="1310"/>
      <c r="F179" s="1310"/>
      <c r="G179" s="1310"/>
      <c r="H179" s="1310"/>
      <c r="I179" s="1310"/>
      <c r="J179" s="1310"/>
      <c r="K179" s="1310"/>
      <c r="L179" s="1310"/>
      <c r="M179" s="1310"/>
      <c r="N179" s="1310"/>
      <c r="O179" s="1310"/>
      <c r="P179" s="1310"/>
      <c r="Q179" s="1310"/>
      <c r="R179" s="1310"/>
      <c r="S179" s="1310"/>
      <c r="T179" s="1310"/>
      <c r="U179" s="1310"/>
      <c r="V179" s="1311"/>
    </row>
    <row r="180" spans="1:22" ht="52.5" customHeight="1">
      <c r="A180" s="928">
        <v>1</v>
      </c>
      <c r="B180" s="14" t="s">
        <v>973</v>
      </c>
      <c r="C180" s="14" t="s">
        <v>974</v>
      </c>
      <c r="D180" s="9" t="s">
        <v>1296</v>
      </c>
      <c r="E180" s="12"/>
      <c r="F180" s="12"/>
      <c r="G180" s="12">
        <f>P180-H180</f>
        <v>754300</v>
      </c>
      <c r="H180" s="12">
        <v>39700</v>
      </c>
      <c r="I180" s="12"/>
      <c r="J180" s="12"/>
      <c r="K180" s="12"/>
      <c r="L180" s="12"/>
      <c r="M180" s="12"/>
      <c r="N180" s="12"/>
      <c r="O180" s="12"/>
      <c r="P180" s="13">
        <v>794000</v>
      </c>
      <c r="Q180" s="12"/>
      <c r="R180" s="12"/>
      <c r="S180" s="950"/>
      <c r="T180" s="12"/>
      <c r="U180" s="12"/>
      <c r="V180" s="12"/>
    </row>
    <row r="181" spans="1:22" ht="52.5" customHeight="1">
      <c r="A181" s="928">
        <v>2</v>
      </c>
      <c r="B181" s="14" t="s">
        <v>973</v>
      </c>
      <c r="C181" s="14" t="s">
        <v>974</v>
      </c>
      <c r="D181" s="9" t="s">
        <v>1297</v>
      </c>
      <c r="E181" s="12"/>
      <c r="F181" s="12"/>
      <c r="G181" s="12">
        <f>P181-H181</f>
        <v>754300</v>
      </c>
      <c r="H181" s="12">
        <v>39700</v>
      </c>
      <c r="I181" s="12"/>
      <c r="J181" s="12"/>
      <c r="K181" s="12"/>
      <c r="L181" s="12"/>
      <c r="M181" s="12"/>
      <c r="N181" s="12"/>
      <c r="O181" s="12"/>
      <c r="P181" s="13">
        <v>794000</v>
      </c>
      <c r="Q181" s="12"/>
      <c r="R181" s="12"/>
      <c r="S181" s="950"/>
      <c r="T181" s="12"/>
      <c r="U181" s="12"/>
      <c r="V181" s="12"/>
    </row>
    <row r="182" spans="1:22" ht="52.5" customHeight="1">
      <c r="A182" s="928">
        <v>3</v>
      </c>
      <c r="B182" s="14" t="s">
        <v>973</v>
      </c>
      <c r="C182" s="14" t="s">
        <v>974</v>
      </c>
      <c r="D182" s="9" t="s">
        <v>1298</v>
      </c>
      <c r="E182" s="12"/>
      <c r="F182" s="12"/>
      <c r="G182" s="12">
        <f>P182-H182</f>
        <v>593750</v>
      </c>
      <c r="H182" s="12">
        <v>31250</v>
      </c>
      <c r="I182" s="12"/>
      <c r="J182" s="12"/>
      <c r="K182" s="12"/>
      <c r="L182" s="12"/>
      <c r="M182" s="12"/>
      <c r="N182" s="12"/>
      <c r="O182" s="12"/>
      <c r="P182" s="13">
        <v>625000</v>
      </c>
      <c r="Q182" s="12"/>
      <c r="R182" s="12"/>
      <c r="S182" s="950"/>
      <c r="T182" s="12"/>
      <c r="U182" s="12"/>
      <c r="V182" s="12"/>
    </row>
    <row r="183" spans="1:22" ht="52.5" customHeight="1">
      <c r="A183" s="928">
        <v>4</v>
      </c>
      <c r="B183" s="14" t="s">
        <v>973</v>
      </c>
      <c r="C183" s="14" t="s">
        <v>974</v>
      </c>
      <c r="D183" s="9" t="s">
        <v>1299</v>
      </c>
      <c r="E183" s="12"/>
      <c r="F183" s="12"/>
      <c r="G183" s="12">
        <f>P183-H183</f>
        <v>317300</v>
      </c>
      <c r="H183" s="12">
        <v>16700</v>
      </c>
      <c r="I183" s="12"/>
      <c r="J183" s="12"/>
      <c r="K183" s="12"/>
      <c r="L183" s="12"/>
      <c r="M183" s="12"/>
      <c r="N183" s="12"/>
      <c r="O183" s="12"/>
      <c r="P183" s="13">
        <v>334000</v>
      </c>
      <c r="Q183" s="12"/>
      <c r="R183" s="12"/>
      <c r="S183" s="950"/>
      <c r="T183" s="12"/>
      <c r="U183" s="12"/>
      <c r="V183" s="12"/>
    </row>
    <row r="184" spans="1:22" ht="66.75" customHeight="1">
      <c r="A184" s="928">
        <v>5</v>
      </c>
      <c r="B184" s="14" t="s">
        <v>973</v>
      </c>
      <c r="C184" s="14" t="s">
        <v>974</v>
      </c>
      <c r="D184" s="9" t="s">
        <v>1300</v>
      </c>
      <c r="E184" s="12"/>
      <c r="F184" s="12"/>
      <c r="G184" s="12">
        <f t="shared" ref="G184:G185" si="4">P184-H184</f>
        <v>317300</v>
      </c>
      <c r="H184" s="12">
        <v>16700</v>
      </c>
      <c r="I184" s="12"/>
      <c r="J184" s="12"/>
      <c r="K184" s="12"/>
      <c r="L184" s="12"/>
      <c r="M184" s="12"/>
      <c r="N184" s="12"/>
      <c r="O184" s="12"/>
      <c r="P184" s="12">
        <v>334000</v>
      </c>
      <c r="Q184" s="12"/>
      <c r="R184" s="12"/>
      <c r="S184" s="950"/>
      <c r="T184" s="12"/>
      <c r="U184" s="12"/>
      <c r="V184" s="12"/>
    </row>
    <row r="185" spans="1:22" ht="59.25" customHeight="1">
      <c r="A185" s="928">
        <v>6</v>
      </c>
      <c r="B185" s="14" t="s">
        <v>973</v>
      </c>
      <c r="C185" s="14" t="s">
        <v>974</v>
      </c>
      <c r="D185" s="9" t="s">
        <v>1301</v>
      </c>
      <c r="E185" s="12"/>
      <c r="F185" s="12"/>
      <c r="G185" s="12">
        <f t="shared" si="4"/>
        <v>317300</v>
      </c>
      <c r="H185" s="12">
        <v>16700</v>
      </c>
      <c r="I185" s="12"/>
      <c r="J185" s="12"/>
      <c r="K185" s="12"/>
      <c r="L185" s="12"/>
      <c r="M185" s="12"/>
      <c r="N185" s="12"/>
      <c r="O185" s="12"/>
      <c r="P185" s="12">
        <v>334000</v>
      </c>
      <c r="Q185" s="12"/>
      <c r="R185" s="12"/>
      <c r="S185" s="950"/>
      <c r="T185" s="12"/>
      <c r="U185" s="12"/>
      <c r="V185" s="12"/>
    </row>
    <row r="186" spans="1:22" ht="33.75" customHeight="1">
      <c r="A186" s="12"/>
      <c r="B186" s="951" t="s">
        <v>49</v>
      </c>
      <c r="C186" s="12"/>
      <c r="D186" s="12"/>
      <c r="E186" s="12"/>
      <c r="F186" s="12"/>
      <c r="G186" s="952">
        <f>SUM(G180:G185)</f>
        <v>3054250</v>
      </c>
      <c r="H186" s="952">
        <f>SUM(H180:H185)</f>
        <v>160750</v>
      </c>
      <c r="I186" s="12"/>
      <c r="J186" s="12"/>
      <c r="K186" s="12"/>
      <c r="L186" s="12"/>
      <c r="M186" s="12"/>
      <c r="N186" s="12"/>
      <c r="O186" s="12"/>
      <c r="P186" s="953">
        <f>SUM(P180:P185)</f>
        <v>3215000</v>
      </c>
      <c r="Q186" s="12"/>
      <c r="R186" s="12"/>
      <c r="S186" s="950"/>
      <c r="T186" s="12"/>
      <c r="U186" s="12"/>
      <c r="V186" s="12"/>
    </row>
  </sheetData>
  <mergeCells count="28">
    <mergeCell ref="B153:P153"/>
    <mergeCell ref="B157:S157"/>
    <mergeCell ref="B179:V179"/>
    <mergeCell ref="N2:P2"/>
    <mergeCell ref="Q2:S2"/>
    <mergeCell ref="A5:V5"/>
    <mergeCell ref="B31:F31"/>
    <mergeCell ref="A32:V32"/>
    <mergeCell ref="B45:F45"/>
    <mergeCell ref="A1:A3"/>
    <mergeCell ref="B1:B3"/>
    <mergeCell ref="C1:C3"/>
    <mergeCell ref="D1:D3"/>
    <mergeCell ref="E1:E3"/>
    <mergeCell ref="F1:F3"/>
    <mergeCell ref="A47:V47"/>
    <mergeCell ref="B83:F83"/>
    <mergeCell ref="A84:V84"/>
    <mergeCell ref="G1:J1"/>
    <mergeCell ref="K1:S1"/>
    <mergeCell ref="T1:T3"/>
    <mergeCell ref="U1:U3"/>
    <mergeCell ref="V1:V3"/>
    <mergeCell ref="G2:G3"/>
    <mergeCell ref="H2:H3"/>
    <mergeCell ref="I2:I3"/>
    <mergeCell ref="J2:J3"/>
    <mergeCell ref="K2:M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0"/>
  <sheetViews>
    <sheetView topLeftCell="A7" workbookViewId="0">
      <selection activeCell="G8" sqref="G8"/>
    </sheetView>
  </sheetViews>
  <sheetFormatPr defaultRowHeight="15"/>
  <cols>
    <col min="1" max="1" width="6.28515625" customWidth="1"/>
    <col min="2" max="2" width="20.85546875" customWidth="1"/>
    <col min="3" max="3" width="45.5703125" customWidth="1"/>
    <col min="4" max="4" width="30.28515625" customWidth="1"/>
    <col min="5" max="5" width="27" customWidth="1"/>
    <col min="6" max="6" width="18.140625" customWidth="1"/>
    <col min="7" max="7" width="12.42578125" customWidth="1"/>
    <col min="8" max="8" width="9.85546875" customWidth="1"/>
    <col min="13" max="13" width="13.28515625" customWidth="1"/>
    <col min="16" max="16" width="11.140625" style="798" customWidth="1"/>
    <col min="19" max="22" width="10.85546875" customWidth="1"/>
    <col min="23" max="23" width="16.140625" customWidth="1"/>
    <col min="25" max="25" width="32.85546875" customWidth="1"/>
  </cols>
  <sheetData>
    <row r="1" spans="1:25">
      <c r="A1" s="1174" t="s">
        <v>0</v>
      </c>
      <c r="B1" s="1320" t="s">
        <v>1</v>
      </c>
      <c r="C1" s="1320" t="s">
        <v>2</v>
      </c>
      <c r="D1" s="1320" t="s">
        <v>3</v>
      </c>
      <c r="E1" s="1320" t="s">
        <v>4</v>
      </c>
      <c r="F1" s="1320" t="s">
        <v>5</v>
      </c>
      <c r="G1" s="1285" t="s">
        <v>6</v>
      </c>
      <c r="H1" s="1285"/>
      <c r="I1" s="1285"/>
      <c r="J1" s="1285"/>
      <c r="K1" s="1335" t="s">
        <v>7</v>
      </c>
      <c r="L1" s="1336"/>
      <c r="M1" s="1336"/>
      <c r="N1" s="1336"/>
      <c r="O1" s="1336"/>
      <c r="P1" s="1336"/>
      <c r="Q1" s="1336"/>
      <c r="R1" s="1336"/>
      <c r="S1" s="1336"/>
      <c r="T1" s="1336"/>
      <c r="U1" s="1336"/>
      <c r="V1" s="1337"/>
      <c r="W1" s="1300" t="s">
        <v>8</v>
      </c>
      <c r="X1" s="1320" t="s">
        <v>9</v>
      </c>
      <c r="Y1" s="1321" t="s">
        <v>10</v>
      </c>
    </row>
    <row r="2" spans="1:25">
      <c r="A2" s="1174"/>
      <c r="B2" s="1320"/>
      <c r="C2" s="1320"/>
      <c r="D2" s="1320"/>
      <c r="E2" s="1320"/>
      <c r="F2" s="1320"/>
      <c r="G2" s="1324" t="s">
        <v>11</v>
      </c>
      <c r="H2" s="1324" t="s">
        <v>12</v>
      </c>
      <c r="I2" s="1324" t="s">
        <v>13</v>
      </c>
      <c r="J2" s="1324" t="s">
        <v>14</v>
      </c>
      <c r="K2" s="1286" t="s">
        <v>18</v>
      </c>
      <c r="L2" s="1286"/>
      <c r="M2" s="1286"/>
      <c r="N2" s="1286" t="s">
        <v>19</v>
      </c>
      <c r="O2" s="1286"/>
      <c r="P2" s="1286"/>
      <c r="Q2" s="1286" t="s">
        <v>20</v>
      </c>
      <c r="R2" s="1286"/>
      <c r="S2" s="1286"/>
      <c r="T2" s="1326" t="s">
        <v>21</v>
      </c>
      <c r="U2" s="1327"/>
      <c r="V2" s="1328"/>
      <c r="W2" s="1300"/>
      <c r="X2" s="1320"/>
      <c r="Y2" s="1322"/>
    </row>
    <row r="3" spans="1:25" ht="30">
      <c r="A3" s="1174"/>
      <c r="B3" s="1320"/>
      <c r="C3" s="1320"/>
      <c r="D3" s="1320"/>
      <c r="E3" s="1320"/>
      <c r="F3" s="1320"/>
      <c r="G3" s="1324"/>
      <c r="H3" s="1324"/>
      <c r="I3" s="1324"/>
      <c r="J3" s="1324"/>
      <c r="K3" s="711" t="s">
        <v>22</v>
      </c>
      <c r="L3" s="711" t="s">
        <v>23</v>
      </c>
      <c r="M3" s="711" t="s">
        <v>24</v>
      </c>
      <c r="N3" s="711" t="s">
        <v>22</v>
      </c>
      <c r="O3" s="711" t="s">
        <v>23</v>
      </c>
      <c r="P3" s="712" t="s">
        <v>24</v>
      </c>
      <c r="Q3" s="711" t="s">
        <v>22</v>
      </c>
      <c r="R3" s="711" t="s">
        <v>23</v>
      </c>
      <c r="S3" s="711" t="s">
        <v>24</v>
      </c>
      <c r="T3" s="711" t="s">
        <v>22</v>
      </c>
      <c r="U3" s="711" t="s">
        <v>23</v>
      </c>
      <c r="V3" s="711" t="s">
        <v>24</v>
      </c>
      <c r="W3" s="1300"/>
      <c r="X3" s="1320"/>
      <c r="Y3" s="1323"/>
    </row>
    <row r="4" spans="1:25">
      <c r="A4" s="1"/>
      <c r="B4" s="22">
        <v>1</v>
      </c>
      <c r="C4" s="22">
        <v>2</v>
      </c>
      <c r="D4" s="22">
        <v>3</v>
      </c>
      <c r="E4" s="22">
        <v>4</v>
      </c>
      <c r="F4" s="22">
        <v>5</v>
      </c>
      <c r="G4" s="22">
        <v>6.1</v>
      </c>
      <c r="H4" s="22">
        <v>6.2</v>
      </c>
      <c r="I4" s="22">
        <v>6.3</v>
      </c>
      <c r="J4" s="22">
        <v>6.4</v>
      </c>
      <c r="K4" s="23" t="s">
        <v>25</v>
      </c>
      <c r="L4" s="23" t="s">
        <v>26</v>
      </c>
      <c r="M4" s="23" t="s">
        <v>27</v>
      </c>
      <c r="N4" s="23" t="s">
        <v>28</v>
      </c>
      <c r="O4" s="23" t="s">
        <v>29</v>
      </c>
      <c r="P4" s="713" t="s">
        <v>30</v>
      </c>
      <c r="Q4" s="23" t="s">
        <v>31</v>
      </c>
      <c r="R4" s="23" t="s">
        <v>32</v>
      </c>
      <c r="S4" s="23" t="s">
        <v>33</v>
      </c>
      <c r="T4" s="23"/>
      <c r="U4" s="23"/>
      <c r="V4" s="23"/>
      <c r="W4" s="22">
        <v>8</v>
      </c>
      <c r="X4" s="22">
        <v>9</v>
      </c>
      <c r="Y4" s="22">
        <v>10</v>
      </c>
    </row>
    <row r="5" spans="1:25">
      <c r="A5" s="1329" t="s">
        <v>798</v>
      </c>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1"/>
    </row>
    <row r="6" spans="1:25" ht="140.25">
      <c r="A6" s="227">
        <v>1</v>
      </c>
      <c r="B6" s="714" t="s">
        <v>793</v>
      </c>
      <c r="C6" s="715" t="s">
        <v>799</v>
      </c>
      <c r="D6" s="716" t="s">
        <v>800</v>
      </c>
      <c r="E6" s="717" t="s">
        <v>801</v>
      </c>
      <c r="F6" s="717" t="s">
        <v>802</v>
      </c>
      <c r="G6" s="718">
        <v>6989086</v>
      </c>
      <c r="H6" s="718">
        <v>510966</v>
      </c>
      <c r="I6" s="719">
        <v>0</v>
      </c>
      <c r="J6" s="719">
        <v>0</v>
      </c>
      <c r="K6" s="720">
        <v>4</v>
      </c>
      <c r="L6" s="720">
        <v>9</v>
      </c>
      <c r="M6" s="721">
        <v>1243352</v>
      </c>
      <c r="N6" s="720">
        <v>4</v>
      </c>
      <c r="O6" s="720">
        <v>9</v>
      </c>
      <c r="P6" s="722">
        <v>1456700</v>
      </c>
      <c r="Q6" s="720">
        <v>4</v>
      </c>
      <c r="R6" s="720">
        <v>9</v>
      </c>
      <c r="S6" s="721">
        <v>1800000</v>
      </c>
      <c r="T6" s="723">
        <v>4</v>
      </c>
      <c r="U6" s="723">
        <v>9</v>
      </c>
      <c r="V6" s="723">
        <v>3000000</v>
      </c>
      <c r="W6" s="717" t="s">
        <v>803</v>
      </c>
      <c r="X6" s="724"/>
      <c r="Y6" s="725" t="s">
        <v>804</v>
      </c>
    </row>
    <row r="7" spans="1:25" ht="127.5">
      <c r="A7" s="227">
        <v>2</v>
      </c>
      <c r="B7" s="714" t="s">
        <v>793</v>
      </c>
      <c r="C7" s="726" t="s">
        <v>799</v>
      </c>
      <c r="D7" s="717" t="s">
        <v>805</v>
      </c>
      <c r="E7" s="717" t="s">
        <v>806</v>
      </c>
      <c r="F7" s="717" t="s">
        <v>807</v>
      </c>
      <c r="G7" s="718">
        <v>9498329</v>
      </c>
      <c r="H7" s="718">
        <v>737731</v>
      </c>
      <c r="I7" s="719">
        <v>0</v>
      </c>
      <c r="J7" s="719">
        <v>0</v>
      </c>
      <c r="K7" s="720">
        <v>4</v>
      </c>
      <c r="L7" s="720">
        <v>7</v>
      </c>
      <c r="M7" s="721">
        <v>2066060</v>
      </c>
      <c r="N7" s="720">
        <v>4</v>
      </c>
      <c r="O7" s="720">
        <v>9</v>
      </c>
      <c r="P7" s="722">
        <v>1270000</v>
      </c>
      <c r="Q7" s="720">
        <v>4</v>
      </c>
      <c r="R7" s="720">
        <v>9</v>
      </c>
      <c r="S7" s="721">
        <v>2500000</v>
      </c>
      <c r="T7" s="723">
        <v>4</v>
      </c>
      <c r="U7" s="723">
        <v>9</v>
      </c>
      <c r="V7" s="723">
        <v>4400000</v>
      </c>
      <c r="W7" s="717" t="s">
        <v>803</v>
      </c>
      <c r="X7" s="724"/>
      <c r="Y7" s="727" t="s">
        <v>808</v>
      </c>
    </row>
    <row r="8" spans="1:25" ht="114.75">
      <c r="A8" s="227">
        <v>3</v>
      </c>
      <c r="B8" s="728" t="s">
        <v>793</v>
      </c>
      <c r="C8" s="729" t="s">
        <v>809</v>
      </c>
      <c r="D8" s="440" t="s">
        <v>810</v>
      </c>
      <c r="E8" s="440" t="s">
        <v>811</v>
      </c>
      <c r="F8" s="440" t="s">
        <v>802</v>
      </c>
      <c r="G8" s="730">
        <v>2242950</v>
      </c>
      <c r="H8" s="730">
        <v>230050</v>
      </c>
      <c r="I8" s="731">
        <v>0</v>
      </c>
      <c r="J8" s="731">
        <v>0</v>
      </c>
      <c r="K8" s="732">
        <v>4</v>
      </c>
      <c r="L8" s="732">
        <v>7</v>
      </c>
      <c r="M8" s="733">
        <v>973000</v>
      </c>
      <c r="N8" s="732">
        <v>4</v>
      </c>
      <c r="O8" s="732">
        <v>7</v>
      </c>
      <c r="P8" s="734">
        <v>200000</v>
      </c>
      <c r="Q8" s="732">
        <v>4</v>
      </c>
      <c r="R8" s="732">
        <v>7</v>
      </c>
      <c r="S8" s="733">
        <v>500000</v>
      </c>
      <c r="T8" s="735">
        <v>4</v>
      </c>
      <c r="U8" s="735">
        <v>7</v>
      </c>
      <c r="V8" s="735">
        <v>800000</v>
      </c>
      <c r="W8" s="717" t="s">
        <v>803</v>
      </c>
      <c r="X8" s="439"/>
      <c r="Y8" s="736" t="s">
        <v>812</v>
      </c>
    </row>
    <row r="9" spans="1:25" ht="114.75">
      <c r="A9" s="227">
        <v>4</v>
      </c>
      <c r="B9" s="728" t="s">
        <v>813</v>
      </c>
      <c r="C9" s="737" t="s">
        <v>814</v>
      </c>
      <c r="D9" s="440" t="s">
        <v>815</v>
      </c>
      <c r="E9" s="440" t="s">
        <v>816</v>
      </c>
      <c r="F9" s="440" t="s">
        <v>802</v>
      </c>
      <c r="G9" s="730">
        <v>1140000</v>
      </c>
      <c r="H9" s="730">
        <v>60000</v>
      </c>
      <c r="I9" s="731">
        <v>0</v>
      </c>
      <c r="J9" s="731">
        <v>0</v>
      </c>
      <c r="K9" s="732">
        <v>0</v>
      </c>
      <c r="L9" s="732">
        <v>0</v>
      </c>
      <c r="M9" s="733">
        <v>0</v>
      </c>
      <c r="N9" s="732">
        <v>0</v>
      </c>
      <c r="O9" s="732">
        <v>0</v>
      </c>
      <c r="P9" s="734">
        <v>0</v>
      </c>
      <c r="Q9" s="732">
        <v>4</v>
      </c>
      <c r="R9" s="732">
        <v>9</v>
      </c>
      <c r="S9" s="733">
        <v>500000</v>
      </c>
      <c r="T9" s="735">
        <v>4</v>
      </c>
      <c r="U9" s="735">
        <v>9</v>
      </c>
      <c r="V9" s="735">
        <v>700000</v>
      </c>
      <c r="W9" s="717" t="s">
        <v>803</v>
      </c>
      <c r="X9" s="439"/>
      <c r="Y9" s="736" t="s">
        <v>817</v>
      </c>
    </row>
    <row r="10" spans="1:25" ht="135">
      <c r="A10" s="227">
        <v>5</v>
      </c>
      <c r="B10" s="728" t="s">
        <v>793</v>
      </c>
      <c r="C10" s="729" t="s">
        <v>809</v>
      </c>
      <c r="D10" s="738" t="s">
        <v>818</v>
      </c>
      <c r="E10" s="440" t="s">
        <v>819</v>
      </c>
      <c r="F10" s="440" t="s">
        <v>802</v>
      </c>
      <c r="G10" s="730">
        <v>475000</v>
      </c>
      <c r="H10" s="730">
        <v>25000</v>
      </c>
      <c r="I10" s="731">
        <v>0</v>
      </c>
      <c r="J10" s="731">
        <v>0</v>
      </c>
      <c r="K10" s="732">
        <v>0</v>
      </c>
      <c r="L10" s="732">
        <v>0</v>
      </c>
      <c r="M10" s="732">
        <v>0</v>
      </c>
      <c r="N10" s="732">
        <v>0</v>
      </c>
      <c r="O10" s="732">
        <v>0</v>
      </c>
      <c r="P10" s="734">
        <v>0</v>
      </c>
      <c r="Q10" s="732">
        <v>0</v>
      </c>
      <c r="R10" s="732">
        <v>0</v>
      </c>
      <c r="S10" s="733">
        <v>0</v>
      </c>
      <c r="T10" s="735">
        <v>3</v>
      </c>
      <c r="U10" s="735">
        <v>7</v>
      </c>
      <c r="V10" s="735">
        <v>500000</v>
      </c>
      <c r="W10" s="717" t="s">
        <v>803</v>
      </c>
      <c r="X10" s="440"/>
      <c r="Y10" s="739" t="s">
        <v>820</v>
      </c>
    </row>
    <row r="11" spans="1:25" ht="102">
      <c r="A11" s="227">
        <v>6</v>
      </c>
      <c r="B11" s="728" t="s">
        <v>793</v>
      </c>
      <c r="C11" s="729" t="s">
        <v>809</v>
      </c>
      <c r="D11" s="440" t="s">
        <v>821</v>
      </c>
      <c r="E11" s="440" t="s">
        <v>811</v>
      </c>
      <c r="F11" s="440" t="s">
        <v>802</v>
      </c>
      <c r="G11" s="730">
        <v>1782084.1</v>
      </c>
      <c r="H11" s="730">
        <v>93793.9</v>
      </c>
      <c r="I11" s="731">
        <v>0</v>
      </c>
      <c r="J11" s="731">
        <v>0</v>
      </c>
      <c r="K11" s="732">
        <v>0</v>
      </c>
      <c r="L11" s="732">
        <v>0</v>
      </c>
      <c r="M11" s="733">
        <v>0</v>
      </c>
      <c r="N11" s="732">
        <v>4</v>
      </c>
      <c r="O11" s="732">
        <v>7</v>
      </c>
      <c r="P11" s="734">
        <v>475878</v>
      </c>
      <c r="Q11" s="732">
        <v>4</v>
      </c>
      <c r="R11" s="732">
        <v>7</v>
      </c>
      <c r="S11" s="733">
        <v>400000</v>
      </c>
      <c r="T11" s="735">
        <v>4</v>
      </c>
      <c r="U11" s="735">
        <v>7</v>
      </c>
      <c r="V11" s="735">
        <v>1000000</v>
      </c>
      <c r="W11" s="717" t="s">
        <v>803</v>
      </c>
      <c r="X11" s="440"/>
      <c r="Y11" s="736" t="s">
        <v>822</v>
      </c>
    </row>
    <row r="12" spans="1:25" ht="165">
      <c r="A12" s="227">
        <v>7</v>
      </c>
      <c r="B12" s="728" t="s">
        <v>823</v>
      </c>
      <c r="C12" s="737" t="s">
        <v>46</v>
      </c>
      <c r="D12" s="740" t="s">
        <v>824</v>
      </c>
      <c r="E12" s="440" t="s">
        <v>825</v>
      </c>
      <c r="F12" s="440" t="s">
        <v>826</v>
      </c>
      <c r="G12" s="735">
        <v>277390</v>
      </c>
      <c r="H12" s="730">
        <v>14599</v>
      </c>
      <c r="I12" s="731">
        <v>0</v>
      </c>
      <c r="J12" s="731">
        <v>0</v>
      </c>
      <c r="K12" s="732">
        <v>0</v>
      </c>
      <c r="L12" s="732">
        <v>0</v>
      </c>
      <c r="M12" s="733">
        <v>0</v>
      </c>
      <c r="N12" s="732">
        <v>3</v>
      </c>
      <c r="O12" s="732">
        <v>6</v>
      </c>
      <c r="P12" s="734">
        <v>291989</v>
      </c>
      <c r="Q12" s="732">
        <v>0</v>
      </c>
      <c r="R12" s="732">
        <v>0</v>
      </c>
      <c r="S12" s="733">
        <v>0</v>
      </c>
      <c r="T12" s="735">
        <v>0</v>
      </c>
      <c r="U12" s="735">
        <v>0</v>
      </c>
      <c r="V12" s="735">
        <v>0</v>
      </c>
      <c r="W12" s="717" t="s">
        <v>803</v>
      </c>
      <c r="X12" s="440"/>
      <c r="Y12" s="739" t="s">
        <v>827</v>
      </c>
    </row>
    <row r="13" spans="1:25" ht="90">
      <c r="A13" s="227">
        <v>8</v>
      </c>
      <c r="B13" s="728" t="s">
        <v>35</v>
      </c>
      <c r="C13" s="737" t="s">
        <v>796</v>
      </c>
      <c r="D13" s="741" t="s">
        <v>828</v>
      </c>
      <c r="E13" s="440" t="s">
        <v>829</v>
      </c>
      <c r="F13" s="440" t="s">
        <v>826</v>
      </c>
      <c r="G13" s="735">
        <v>1092500</v>
      </c>
      <c r="H13" s="730">
        <v>57500</v>
      </c>
      <c r="I13" s="731">
        <v>0</v>
      </c>
      <c r="J13" s="731">
        <v>0</v>
      </c>
      <c r="K13" s="732">
        <v>0</v>
      </c>
      <c r="L13" s="732">
        <v>0</v>
      </c>
      <c r="M13" s="733">
        <v>0</v>
      </c>
      <c r="N13" s="732">
        <v>2</v>
      </c>
      <c r="O13" s="732">
        <v>4</v>
      </c>
      <c r="P13" s="734">
        <v>150000</v>
      </c>
      <c r="Q13" s="732">
        <v>2</v>
      </c>
      <c r="R13" s="732">
        <v>5</v>
      </c>
      <c r="S13" s="733">
        <v>1000000</v>
      </c>
      <c r="T13" s="735">
        <v>0</v>
      </c>
      <c r="U13" s="735">
        <v>0</v>
      </c>
      <c r="V13" s="735">
        <v>0</v>
      </c>
      <c r="W13" s="717" t="s">
        <v>803</v>
      </c>
      <c r="X13" s="440"/>
      <c r="Y13" s="742" t="s">
        <v>830</v>
      </c>
    </row>
    <row r="14" spans="1:25" ht="89.25">
      <c r="A14" s="227">
        <v>9</v>
      </c>
      <c r="B14" s="728" t="s">
        <v>35</v>
      </c>
      <c r="C14" s="737" t="s">
        <v>796</v>
      </c>
      <c r="D14" s="743" t="s">
        <v>831</v>
      </c>
      <c r="E14" s="440" t="s">
        <v>829</v>
      </c>
      <c r="F14" s="440" t="s">
        <v>826</v>
      </c>
      <c r="G14" s="730">
        <v>428221</v>
      </c>
      <c r="H14" s="730">
        <v>22538</v>
      </c>
      <c r="I14" s="731">
        <v>0</v>
      </c>
      <c r="J14" s="731">
        <v>0</v>
      </c>
      <c r="K14" s="732">
        <v>0</v>
      </c>
      <c r="L14" s="732">
        <v>0</v>
      </c>
      <c r="M14" s="733">
        <v>0</v>
      </c>
      <c r="N14" s="732">
        <v>4</v>
      </c>
      <c r="O14" s="732">
        <v>9</v>
      </c>
      <c r="P14" s="734">
        <v>250759</v>
      </c>
      <c r="Q14" s="732">
        <v>4</v>
      </c>
      <c r="R14" s="732">
        <v>9</v>
      </c>
      <c r="S14" s="733">
        <v>200000</v>
      </c>
      <c r="T14" s="735">
        <v>0</v>
      </c>
      <c r="U14" s="735">
        <v>0</v>
      </c>
      <c r="V14" s="735">
        <v>0</v>
      </c>
      <c r="W14" s="717" t="s">
        <v>803</v>
      </c>
      <c r="X14" s="440"/>
      <c r="Y14" s="736" t="s">
        <v>832</v>
      </c>
    </row>
    <row r="15" spans="1:25" ht="90">
      <c r="A15" s="227">
        <v>10</v>
      </c>
      <c r="B15" s="728" t="s">
        <v>793</v>
      </c>
      <c r="C15" s="729" t="s">
        <v>809</v>
      </c>
      <c r="D15" s="440" t="s">
        <v>833</v>
      </c>
      <c r="E15" s="440" t="s">
        <v>811</v>
      </c>
      <c r="F15" s="440" t="s">
        <v>802</v>
      </c>
      <c r="G15" s="730">
        <v>475000</v>
      </c>
      <c r="H15" s="730">
        <v>25000</v>
      </c>
      <c r="I15" s="731">
        <v>0</v>
      </c>
      <c r="J15" s="731">
        <v>0</v>
      </c>
      <c r="K15" s="732">
        <v>0</v>
      </c>
      <c r="L15" s="732">
        <v>0</v>
      </c>
      <c r="M15" s="733">
        <v>0</v>
      </c>
      <c r="N15" s="732">
        <v>0</v>
      </c>
      <c r="O15" s="732">
        <v>0</v>
      </c>
      <c r="P15" s="734">
        <v>0</v>
      </c>
      <c r="Q15" s="732">
        <v>4</v>
      </c>
      <c r="R15" s="732">
        <v>10</v>
      </c>
      <c r="S15" s="733">
        <v>500000</v>
      </c>
      <c r="T15" s="735"/>
      <c r="U15" s="735"/>
      <c r="V15" s="735"/>
      <c r="W15" s="717" t="s">
        <v>803</v>
      </c>
      <c r="X15" s="440"/>
      <c r="Y15" s="736" t="s">
        <v>834</v>
      </c>
    </row>
    <row r="16" spans="1:25" ht="90">
      <c r="A16" s="227">
        <v>11</v>
      </c>
      <c r="B16" s="728" t="s">
        <v>35</v>
      </c>
      <c r="C16" s="737" t="s">
        <v>796</v>
      </c>
      <c r="D16" s="440" t="s">
        <v>720</v>
      </c>
      <c r="E16" s="440" t="s">
        <v>829</v>
      </c>
      <c r="F16" s="440" t="s">
        <v>826</v>
      </c>
      <c r="G16" s="730">
        <v>950000</v>
      </c>
      <c r="H16" s="730">
        <v>50000</v>
      </c>
      <c r="I16" s="731">
        <v>0</v>
      </c>
      <c r="J16" s="731">
        <v>0</v>
      </c>
      <c r="K16" s="732">
        <v>0</v>
      </c>
      <c r="L16" s="732">
        <v>0</v>
      </c>
      <c r="M16" s="733">
        <v>0</v>
      </c>
      <c r="N16" s="732">
        <v>0</v>
      </c>
      <c r="O16" s="732">
        <v>0</v>
      </c>
      <c r="P16" s="734">
        <v>0</v>
      </c>
      <c r="Q16" s="732">
        <v>4</v>
      </c>
      <c r="R16" s="732">
        <v>12</v>
      </c>
      <c r="S16" s="733">
        <v>1000000</v>
      </c>
      <c r="T16" s="735"/>
      <c r="U16" s="735"/>
      <c r="V16" s="735"/>
      <c r="W16" s="717" t="s">
        <v>803</v>
      </c>
      <c r="X16" s="440"/>
      <c r="Y16" s="742" t="s">
        <v>835</v>
      </c>
    </row>
    <row r="17" spans="1:26" ht="90">
      <c r="A17" s="227">
        <v>12</v>
      </c>
      <c r="B17" s="728" t="s">
        <v>793</v>
      </c>
      <c r="C17" s="729" t="s">
        <v>809</v>
      </c>
      <c r="D17" s="440" t="s">
        <v>836</v>
      </c>
      <c r="E17" s="440" t="s">
        <v>811</v>
      </c>
      <c r="F17" s="440" t="s">
        <v>802</v>
      </c>
      <c r="G17" s="730">
        <v>310000</v>
      </c>
      <c r="H17" s="730">
        <v>16310</v>
      </c>
      <c r="I17" s="731">
        <v>0</v>
      </c>
      <c r="J17" s="731">
        <v>0</v>
      </c>
      <c r="K17" s="732">
        <v>0</v>
      </c>
      <c r="L17" s="732">
        <v>0</v>
      </c>
      <c r="M17" s="733">
        <v>0</v>
      </c>
      <c r="N17" s="732">
        <v>0</v>
      </c>
      <c r="O17" s="732">
        <v>0</v>
      </c>
      <c r="P17" s="734">
        <v>0</v>
      </c>
      <c r="Q17" s="732">
        <v>2</v>
      </c>
      <c r="R17" s="732">
        <v>4</v>
      </c>
      <c r="S17" s="733">
        <v>326310</v>
      </c>
      <c r="T17" s="735"/>
      <c r="U17" s="735"/>
      <c r="V17" s="735"/>
      <c r="W17" s="717" t="s">
        <v>803</v>
      </c>
      <c r="X17" s="440"/>
      <c r="Y17" s="736" t="s">
        <v>837</v>
      </c>
    </row>
    <row r="18" spans="1:26" ht="90">
      <c r="A18" s="227">
        <v>13</v>
      </c>
      <c r="B18" s="728" t="s">
        <v>793</v>
      </c>
      <c r="C18" s="729" t="s">
        <v>809</v>
      </c>
      <c r="D18" s="440" t="s">
        <v>838</v>
      </c>
      <c r="E18" s="440" t="s">
        <v>811</v>
      </c>
      <c r="F18" s="440" t="s">
        <v>802</v>
      </c>
      <c r="G18" s="730">
        <v>285000</v>
      </c>
      <c r="H18" s="730">
        <v>15000</v>
      </c>
      <c r="I18" s="731">
        <v>0</v>
      </c>
      <c r="J18" s="731">
        <v>0</v>
      </c>
      <c r="K18" s="732">
        <v>0</v>
      </c>
      <c r="L18" s="732">
        <v>0</v>
      </c>
      <c r="M18" s="733">
        <v>0</v>
      </c>
      <c r="N18" s="732">
        <v>0</v>
      </c>
      <c r="O18" s="732">
        <v>0</v>
      </c>
      <c r="P18" s="734">
        <v>0</v>
      </c>
      <c r="Q18" s="732">
        <v>4</v>
      </c>
      <c r="R18" s="732">
        <v>6</v>
      </c>
      <c r="S18" s="733">
        <v>300000</v>
      </c>
      <c r="T18" s="735"/>
      <c r="U18" s="735"/>
      <c r="V18" s="735"/>
      <c r="W18" s="717" t="s">
        <v>803</v>
      </c>
      <c r="X18" s="440"/>
      <c r="Y18" s="736" t="s">
        <v>839</v>
      </c>
    </row>
    <row r="19" spans="1:26">
      <c r="A19" s="227"/>
      <c r="B19" s="744"/>
      <c r="C19" s="745"/>
      <c r="D19" s="440"/>
      <c r="E19" s="440"/>
      <c r="F19" s="440"/>
      <c r="G19" s="730"/>
      <c r="H19" s="731"/>
      <c r="I19" s="731"/>
      <c r="J19" s="731"/>
      <c r="K19" s="746"/>
      <c r="L19" s="746"/>
      <c r="M19" s="735"/>
      <c r="N19" s="746"/>
      <c r="O19" s="746"/>
      <c r="P19" s="747"/>
      <c r="Q19" s="746"/>
      <c r="R19" s="746"/>
      <c r="S19" s="735"/>
      <c r="T19" s="735"/>
      <c r="U19" s="735"/>
      <c r="V19" s="735"/>
      <c r="W19" s="440"/>
      <c r="X19" s="439"/>
      <c r="Y19" s="736"/>
    </row>
    <row r="20" spans="1:26" ht="75">
      <c r="A20" s="227">
        <v>14</v>
      </c>
      <c r="B20" s="728" t="s">
        <v>35</v>
      </c>
      <c r="C20" s="737" t="s">
        <v>796</v>
      </c>
      <c r="D20" s="748" t="s">
        <v>840</v>
      </c>
      <c r="E20" s="440" t="s">
        <v>841</v>
      </c>
      <c r="F20" s="440" t="s">
        <v>802</v>
      </c>
      <c r="G20" s="730">
        <v>1425000</v>
      </c>
      <c r="H20" s="730">
        <v>75000</v>
      </c>
      <c r="I20" s="731">
        <v>0</v>
      </c>
      <c r="J20" s="731">
        <v>0</v>
      </c>
      <c r="K20" s="732">
        <v>0</v>
      </c>
      <c r="L20" s="732">
        <v>0</v>
      </c>
      <c r="M20" s="733">
        <v>0</v>
      </c>
      <c r="N20" s="732">
        <v>0</v>
      </c>
      <c r="O20" s="732">
        <v>0</v>
      </c>
      <c r="P20" s="734">
        <v>0</v>
      </c>
      <c r="Q20" s="732">
        <v>4</v>
      </c>
      <c r="R20" s="732">
        <v>9</v>
      </c>
      <c r="S20" s="733">
        <v>500000</v>
      </c>
      <c r="T20" s="735">
        <v>4</v>
      </c>
      <c r="U20" s="735">
        <v>9</v>
      </c>
      <c r="V20" s="735">
        <v>1000000</v>
      </c>
      <c r="W20" s="717" t="s">
        <v>803</v>
      </c>
      <c r="X20" s="440"/>
      <c r="Y20" s="739" t="s">
        <v>842</v>
      </c>
    </row>
    <row r="21" spans="1:26" ht="120">
      <c r="A21" s="227"/>
      <c r="B21" s="714" t="s">
        <v>793</v>
      </c>
      <c r="C21" s="715" t="s">
        <v>799</v>
      </c>
      <c r="D21" s="743" t="s">
        <v>843</v>
      </c>
      <c r="E21" s="717" t="s">
        <v>806</v>
      </c>
      <c r="F21" s="440" t="s">
        <v>802</v>
      </c>
      <c r="G21" s="730">
        <v>285000</v>
      </c>
      <c r="H21" s="730">
        <v>15000</v>
      </c>
      <c r="I21" s="731">
        <v>0</v>
      </c>
      <c r="J21" s="731">
        <v>0</v>
      </c>
      <c r="K21" s="732">
        <v>0</v>
      </c>
      <c r="L21" s="732">
        <v>0</v>
      </c>
      <c r="M21" s="733">
        <v>0</v>
      </c>
      <c r="N21" s="732">
        <v>0</v>
      </c>
      <c r="O21" s="732">
        <v>0</v>
      </c>
      <c r="P21" s="734">
        <v>0</v>
      </c>
      <c r="Q21" s="732">
        <v>0</v>
      </c>
      <c r="R21" s="732">
        <v>0</v>
      </c>
      <c r="S21" s="733">
        <v>0</v>
      </c>
      <c r="T21" s="735">
        <v>4</v>
      </c>
      <c r="U21" s="735">
        <v>9</v>
      </c>
      <c r="V21" s="735">
        <v>300000</v>
      </c>
      <c r="W21" s="717"/>
      <c r="X21" s="440"/>
      <c r="Y21" s="739"/>
    </row>
    <row r="22" spans="1:26">
      <c r="A22" s="227"/>
      <c r="B22" s="728"/>
      <c r="C22" s="729"/>
      <c r="D22" s="440"/>
      <c r="E22" s="440"/>
      <c r="F22" s="749" t="s">
        <v>844</v>
      </c>
      <c r="G22" s="750">
        <f>SUM(G6:G21)</f>
        <v>27655560.100000001</v>
      </c>
      <c r="H22" s="750">
        <f>SUM(H6:H21)</f>
        <v>1948487.9</v>
      </c>
      <c r="I22" s="751">
        <f>SUM(I6:I21)</f>
        <v>0</v>
      </c>
      <c r="J22" s="751">
        <f>SUM(J6:J21)</f>
        <v>0</v>
      </c>
      <c r="K22" s="752">
        <v>0</v>
      </c>
      <c r="L22" s="752">
        <v>0</v>
      </c>
      <c r="M22" s="753">
        <f>SUM(M6:M21)</f>
        <v>4282412</v>
      </c>
      <c r="N22" s="752">
        <v>0</v>
      </c>
      <c r="O22" s="752">
        <v>0</v>
      </c>
      <c r="P22" s="754">
        <f>SUM(P6:P21)</f>
        <v>4095326</v>
      </c>
      <c r="Q22" s="752">
        <v>0</v>
      </c>
      <c r="R22" s="752">
        <v>0</v>
      </c>
      <c r="S22" s="753">
        <f>SUM(S6:S21)</f>
        <v>9526310</v>
      </c>
      <c r="T22" s="755"/>
      <c r="U22" s="755"/>
      <c r="V22" s="755"/>
      <c r="W22" s="440"/>
      <c r="X22" s="440"/>
      <c r="Y22" s="736"/>
    </row>
    <row r="23" spans="1:26">
      <c r="A23" s="1332" t="s">
        <v>845</v>
      </c>
      <c r="B23" s="1333"/>
      <c r="C23" s="1333"/>
      <c r="D23" s="1333"/>
      <c r="E23" s="1333"/>
      <c r="F23" s="1333"/>
      <c r="G23" s="1333"/>
      <c r="H23" s="1333"/>
      <c r="I23" s="1333"/>
      <c r="J23" s="1333"/>
      <c r="K23" s="1333"/>
      <c r="L23" s="1333"/>
      <c r="M23" s="1333"/>
      <c r="N23" s="1333"/>
      <c r="O23" s="1333"/>
      <c r="P23" s="1333"/>
      <c r="Q23" s="1333"/>
      <c r="R23" s="1333"/>
      <c r="S23" s="1333"/>
      <c r="T23" s="1333"/>
      <c r="U23" s="1333"/>
      <c r="V23" s="1333"/>
      <c r="W23" s="1333"/>
      <c r="X23" s="1333"/>
      <c r="Y23" s="1333"/>
    </row>
    <row r="24" spans="1:26" ht="140.25">
      <c r="A24" s="227">
        <v>1</v>
      </c>
      <c r="B24" s="714" t="s">
        <v>793</v>
      </c>
      <c r="C24" s="756" t="s">
        <v>799</v>
      </c>
      <c r="D24" s="716" t="s">
        <v>800</v>
      </c>
      <c r="E24" s="716" t="s">
        <v>801</v>
      </c>
      <c r="F24" s="716" t="s">
        <v>802</v>
      </c>
      <c r="G24" s="723">
        <v>0</v>
      </c>
      <c r="H24" s="723">
        <v>355116</v>
      </c>
      <c r="I24" s="757">
        <v>0</v>
      </c>
      <c r="J24" s="757">
        <v>0</v>
      </c>
      <c r="K24" s="757">
        <v>4</v>
      </c>
      <c r="L24" s="757">
        <v>9</v>
      </c>
      <c r="M24" s="723">
        <v>198131</v>
      </c>
      <c r="N24" s="757">
        <v>4</v>
      </c>
      <c r="O24" s="757">
        <v>9</v>
      </c>
      <c r="P24" s="758">
        <v>58850</v>
      </c>
      <c r="Q24" s="757">
        <v>4</v>
      </c>
      <c r="R24" s="757">
        <v>9</v>
      </c>
      <c r="S24" s="723">
        <v>98135</v>
      </c>
      <c r="T24" s="723"/>
      <c r="U24" s="723"/>
      <c r="V24" s="723"/>
      <c r="W24" s="716" t="s">
        <v>803</v>
      </c>
      <c r="X24" s="759"/>
      <c r="Y24" s="725" t="s">
        <v>804</v>
      </c>
    </row>
    <row r="25" spans="1:26" ht="127.5">
      <c r="A25" s="227">
        <v>2</v>
      </c>
      <c r="B25" s="714" t="s">
        <v>793</v>
      </c>
      <c r="C25" s="760" t="s">
        <v>799</v>
      </c>
      <c r="D25" s="716" t="s">
        <v>805</v>
      </c>
      <c r="E25" s="716" t="s">
        <v>806</v>
      </c>
      <c r="F25" s="716" t="s">
        <v>807</v>
      </c>
      <c r="G25" s="723">
        <v>0</v>
      </c>
      <c r="H25" s="723">
        <v>591981</v>
      </c>
      <c r="I25" s="757">
        <v>0</v>
      </c>
      <c r="J25" s="757">
        <v>0</v>
      </c>
      <c r="K25" s="757">
        <v>4</v>
      </c>
      <c r="L25" s="757">
        <v>7</v>
      </c>
      <c r="M25" s="723">
        <v>329231</v>
      </c>
      <c r="N25" s="757">
        <v>4</v>
      </c>
      <c r="O25" s="757">
        <v>9</v>
      </c>
      <c r="P25" s="758">
        <v>116250</v>
      </c>
      <c r="Q25" s="757">
        <v>4</v>
      </c>
      <c r="R25" s="757">
        <v>9</v>
      </c>
      <c r="S25" s="723">
        <v>146500</v>
      </c>
      <c r="T25" s="723"/>
      <c r="U25" s="723"/>
      <c r="V25" s="723"/>
      <c r="W25" s="716" t="s">
        <v>803</v>
      </c>
      <c r="X25" s="759"/>
      <c r="Y25" s="725" t="s">
        <v>808</v>
      </c>
    </row>
    <row r="26" spans="1:26" ht="114.75">
      <c r="A26" s="227">
        <v>3</v>
      </c>
      <c r="B26" s="728" t="s">
        <v>793</v>
      </c>
      <c r="C26" s="745" t="s">
        <v>809</v>
      </c>
      <c r="D26" s="761" t="s">
        <v>810</v>
      </c>
      <c r="E26" s="761" t="s">
        <v>811</v>
      </c>
      <c r="F26" s="761" t="s">
        <v>802</v>
      </c>
      <c r="G26" s="735">
        <v>0</v>
      </c>
      <c r="H26" s="735">
        <v>172550</v>
      </c>
      <c r="I26" s="746">
        <v>0</v>
      </c>
      <c r="J26" s="746">
        <v>0</v>
      </c>
      <c r="K26" s="746">
        <v>4</v>
      </c>
      <c r="L26" s="746">
        <v>7</v>
      </c>
      <c r="M26" s="735">
        <v>155050</v>
      </c>
      <c r="N26" s="746">
        <v>4</v>
      </c>
      <c r="O26" s="746">
        <v>7</v>
      </c>
      <c r="P26" s="747">
        <v>10000</v>
      </c>
      <c r="Q26" s="746">
        <v>4</v>
      </c>
      <c r="R26" s="746">
        <v>7</v>
      </c>
      <c r="S26" s="735">
        <v>7500</v>
      </c>
      <c r="T26" s="735"/>
      <c r="U26" s="735"/>
      <c r="V26" s="735"/>
      <c r="W26" s="716" t="s">
        <v>803</v>
      </c>
      <c r="X26" s="441"/>
      <c r="Y26" s="736" t="s">
        <v>812</v>
      </c>
    </row>
    <row r="27" spans="1:26" ht="114.75">
      <c r="A27" s="227">
        <v>4</v>
      </c>
      <c r="B27" s="728" t="s">
        <v>813</v>
      </c>
      <c r="C27" s="728" t="s">
        <v>814</v>
      </c>
      <c r="D27" s="761" t="s">
        <v>815</v>
      </c>
      <c r="E27" s="761" t="s">
        <v>816</v>
      </c>
      <c r="F27" s="761" t="s">
        <v>802</v>
      </c>
      <c r="G27" s="735">
        <v>0</v>
      </c>
      <c r="H27" s="735">
        <v>29000</v>
      </c>
      <c r="I27" s="746">
        <v>0</v>
      </c>
      <c r="J27" s="746">
        <v>0</v>
      </c>
      <c r="K27" s="746">
        <v>0</v>
      </c>
      <c r="L27" s="746">
        <v>0</v>
      </c>
      <c r="M27" s="735">
        <v>0</v>
      </c>
      <c r="N27" s="746">
        <v>4</v>
      </c>
      <c r="O27" s="746">
        <v>9</v>
      </c>
      <c r="P27" s="747">
        <v>4000</v>
      </c>
      <c r="Q27" s="746">
        <v>4</v>
      </c>
      <c r="R27" s="746">
        <v>9</v>
      </c>
      <c r="S27" s="735">
        <v>25000</v>
      </c>
      <c r="T27" s="735"/>
      <c r="U27" s="735"/>
      <c r="V27" s="735"/>
      <c r="W27" s="716" t="s">
        <v>803</v>
      </c>
      <c r="X27" s="441"/>
      <c r="Y27" s="736" t="s">
        <v>817</v>
      </c>
    </row>
    <row r="28" spans="1:26" ht="135">
      <c r="A28" s="227">
        <v>5</v>
      </c>
      <c r="B28" s="728" t="s">
        <v>35</v>
      </c>
      <c r="C28" s="745" t="s">
        <v>36</v>
      </c>
      <c r="D28" s="748" t="s">
        <v>846</v>
      </c>
      <c r="E28" s="761" t="s">
        <v>847</v>
      </c>
      <c r="F28" s="761" t="s">
        <v>848</v>
      </c>
      <c r="G28" s="735">
        <v>0</v>
      </c>
      <c r="H28" s="735">
        <v>12500</v>
      </c>
      <c r="I28" s="746">
        <v>0</v>
      </c>
      <c r="J28" s="746">
        <v>0</v>
      </c>
      <c r="K28" s="746">
        <v>0</v>
      </c>
      <c r="L28" s="746">
        <v>0</v>
      </c>
      <c r="M28" s="746">
        <v>0</v>
      </c>
      <c r="N28" s="746">
        <v>4</v>
      </c>
      <c r="O28" s="746">
        <v>9</v>
      </c>
      <c r="P28" s="747">
        <v>12500</v>
      </c>
      <c r="Q28" s="746">
        <v>0</v>
      </c>
      <c r="R28" s="746">
        <v>0</v>
      </c>
      <c r="S28" s="735">
        <v>0</v>
      </c>
      <c r="T28" s="735"/>
      <c r="U28" s="735"/>
      <c r="V28" s="735"/>
      <c r="W28" s="716" t="s">
        <v>803</v>
      </c>
      <c r="X28" s="761"/>
      <c r="Y28" s="739" t="s">
        <v>820</v>
      </c>
      <c r="Z28" s="762"/>
    </row>
    <row r="29" spans="1:26" ht="102">
      <c r="A29" s="227">
        <v>6</v>
      </c>
      <c r="B29" s="728" t="s">
        <v>793</v>
      </c>
      <c r="C29" s="745" t="s">
        <v>809</v>
      </c>
      <c r="D29" s="761" t="s">
        <v>821</v>
      </c>
      <c r="E29" s="761" t="s">
        <v>811</v>
      </c>
      <c r="F29" s="761" t="s">
        <v>802</v>
      </c>
      <c r="G29" s="735">
        <v>0</v>
      </c>
      <c r="H29" s="735">
        <v>37150</v>
      </c>
      <c r="I29" s="746">
        <v>0</v>
      </c>
      <c r="J29" s="746">
        <v>0</v>
      </c>
      <c r="K29" s="746">
        <v>0</v>
      </c>
      <c r="L29" s="746">
        <v>0</v>
      </c>
      <c r="M29" s="735">
        <v>0</v>
      </c>
      <c r="N29" s="746">
        <v>4</v>
      </c>
      <c r="O29" s="746">
        <v>7</v>
      </c>
      <c r="P29" s="747">
        <v>17150</v>
      </c>
      <c r="Q29" s="746">
        <v>4</v>
      </c>
      <c r="R29" s="746">
        <v>7</v>
      </c>
      <c r="S29" s="735">
        <v>20000</v>
      </c>
      <c r="T29" s="735"/>
      <c r="U29" s="735"/>
      <c r="V29" s="735"/>
      <c r="W29" s="716" t="s">
        <v>803</v>
      </c>
      <c r="X29" s="761"/>
      <c r="Y29" s="736" t="s">
        <v>822</v>
      </c>
      <c r="Z29" s="763"/>
    </row>
    <row r="30" spans="1:26" ht="89.25">
      <c r="A30" s="227">
        <v>8</v>
      </c>
      <c r="B30" s="728" t="s">
        <v>35</v>
      </c>
      <c r="C30" s="728" t="s">
        <v>796</v>
      </c>
      <c r="D30" s="761" t="s">
        <v>849</v>
      </c>
      <c r="E30" s="761" t="s">
        <v>829</v>
      </c>
      <c r="F30" s="761" t="s">
        <v>826</v>
      </c>
      <c r="G30" s="735">
        <v>0</v>
      </c>
      <c r="H30" s="735">
        <v>3584</v>
      </c>
      <c r="I30" s="746">
        <v>0</v>
      </c>
      <c r="J30" s="746">
        <v>0</v>
      </c>
      <c r="K30" s="746">
        <v>0</v>
      </c>
      <c r="L30" s="746">
        <v>0</v>
      </c>
      <c r="M30" s="735">
        <v>0</v>
      </c>
      <c r="N30" s="746">
        <v>10</v>
      </c>
      <c r="O30" s="746">
        <v>12</v>
      </c>
      <c r="P30" s="747">
        <v>3584</v>
      </c>
      <c r="Q30" s="746">
        <v>0</v>
      </c>
      <c r="R30" s="746">
        <v>0</v>
      </c>
      <c r="S30" s="735">
        <v>0</v>
      </c>
      <c r="T30" s="735"/>
      <c r="U30" s="735"/>
      <c r="V30" s="735"/>
      <c r="W30" s="716" t="s">
        <v>803</v>
      </c>
      <c r="X30" s="761"/>
      <c r="Y30" s="736" t="s">
        <v>850</v>
      </c>
      <c r="Z30" s="764"/>
    </row>
    <row r="31" spans="1:26" ht="89.25">
      <c r="A31" s="227">
        <v>9</v>
      </c>
      <c r="B31" s="728" t="s">
        <v>35</v>
      </c>
      <c r="C31" s="728" t="s">
        <v>796</v>
      </c>
      <c r="D31" s="761" t="s">
        <v>851</v>
      </c>
      <c r="E31" s="761" t="s">
        <v>829</v>
      </c>
      <c r="F31" s="761" t="s">
        <v>826</v>
      </c>
      <c r="G31" s="735">
        <v>0</v>
      </c>
      <c r="H31" s="735">
        <v>10000</v>
      </c>
      <c r="I31" s="746">
        <v>0</v>
      </c>
      <c r="J31" s="746">
        <v>0</v>
      </c>
      <c r="K31" s="746">
        <v>0</v>
      </c>
      <c r="L31" s="746">
        <v>0</v>
      </c>
      <c r="M31" s="735">
        <v>0</v>
      </c>
      <c r="N31" s="746">
        <v>0</v>
      </c>
      <c r="O31" s="746">
        <v>0</v>
      </c>
      <c r="P31" s="747">
        <v>0</v>
      </c>
      <c r="Q31" s="746">
        <v>4</v>
      </c>
      <c r="R31" s="746">
        <v>9</v>
      </c>
      <c r="S31" s="735">
        <v>10000</v>
      </c>
      <c r="T31" s="735"/>
      <c r="U31" s="735"/>
      <c r="V31" s="735"/>
      <c r="W31" s="716" t="s">
        <v>803</v>
      </c>
      <c r="X31" s="761"/>
      <c r="Y31" s="736" t="s">
        <v>832</v>
      </c>
      <c r="Z31" s="764"/>
    </row>
    <row r="32" spans="1:26" ht="90">
      <c r="A32" s="227">
        <v>10</v>
      </c>
      <c r="B32" s="728" t="s">
        <v>793</v>
      </c>
      <c r="C32" s="745" t="s">
        <v>809</v>
      </c>
      <c r="D32" s="761" t="s">
        <v>833</v>
      </c>
      <c r="E32" s="761" t="s">
        <v>811</v>
      </c>
      <c r="F32" s="761" t="s">
        <v>802</v>
      </c>
      <c r="G32" s="735">
        <v>0</v>
      </c>
      <c r="H32" s="735">
        <v>25000</v>
      </c>
      <c r="I32" s="746">
        <v>0</v>
      </c>
      <c r="J32" s="746">
        <v>0</v>
      </c>
      <c r="K32" s="746">
        <v>0</v>
      </c>
      <c r="L32" s="746">
        <v>0</v>
      </c>
      <c r="M32" s="735">
        <v>0</v>
      </c>
      <c r="N32" s="746">
        <v>0</v>
      </c>
      <c r="O32" s="746">
        <v>0</v>
      </c>
      <c r="P32" s="747">
        <v>0</v>
      </c>
      <c r="Q32" s="746">
        <v>4</v>
      </c>
      <c r="R32" s="746">
        <v>10</v>
      </c>
      <c r="S32" s="735">
        <v>25000</v>
      </c>
      <c r="T32" s="735"/>
      <c r="U32" s="735"/>
      <c r="V32" s="735"/>
      <c r="W32" s="716" t="s">
        <v>803</v>
      </c>
      <c r="X32" s="761"/>
      <c r="Y32" s="736" t="s">
        <v>834</v>
      </c>
      <c r="Z32" s="764"/>
    </row>
    <row r="33" spans="1:26" ht="90">
      <c r="A33" s="227">
        <v>11</v>
      </c>
      <c r="B33" s="728" t="s">
        <v>35</v>
      </c>
      <c r="C33" s="728" t="s">
        <v>796</v>
      </c>
      <c r="D33" s="761" t="s">
        <v>851</v>
      </c>
      <c r="E33" s="761" t="s">
        <v>829</v>
      </c>
      <c r="F33" s="761" t="s">
        <v>826</v>
      </c>
      <c r="G33" s="735">
        <v>0</v>
      </c>
      <c r="H33" s="735">
        <v>50000</v>
      </c>
      <c r="I33" s="746">
        <v>0</v>
      </c>
      <c r="J33" s="746">
        <v>0</v>
      </c>
      <c r="K33" s="746">
        <v>0</v>
      </c>
      <c r="L33" s="746">
        <v>0</v>
      </c>
      <c r="M33" s="735">
        <v>0</v>
      </c>
      <c r="N33" s="746">
        <v>0</v>
      </c>
      <c r="O33" s="746">
        <v>0</v>
      </c>
      <c r="P33" s="747">
        <v>0</v>
      </c>
      <c r="Q33" s="746">
        <v>4</v>
      </c>
      <c r="R33" s="746">
        <v>12</v>
      </c>
      <c r="S33" s="735">
        <v>50000</v>
      </c>
      <c r="T33" s="735"/>
      <c r="U33" s="735"/>
      <c r="V33" s="735"/>
      <c r="W33" s="716" t="s">
        <v>803</v>
      </c>
      <c r="X33" s="761"/>
      <c r="Y33" s="742" t="s">
        <v>835</v>
      </c>
      <c r="Z33" s="765"/>
    </row>
    <row r="34" spans="1:26" ht="90">
      <c r="A34" s="227">
        <v>12</v>
      </c>
      <c r="B34" s="728" t="s">
        <v>793</v>
      </c>
      <c r="C34" s="745" t="s">
        <v>809</v>
      </c>
      <c r="D34" s="761" t="s">
        <v>836</v>
      </c>
      <c r="E34" s="761" t="s">
        <v>811</v>
      </c>
      <c r="F34" s="761" t="s">
        <v>802</v>
      </c>
      <c r="G34" s="735">
        <v>0</v>
      </c>
      <c r="H34" s="735">
        <v>16310</v>
      </c>
      <c r="I34" s="746">
        <v>0</v>
      </c>
      <c r="J34" s="746">
        <v>0</v>
      </c>
      <c r="K34" s="746">
        <v>0</v>
      </c>
      <c r="L34" s="746">
        <v>0</v>
      </c>
      <c r="M34" s="735">
        <v>0</v>
      </c>
      <c r="N34" s="746">
        <v>0</v>
      </c>
      <c r="O34" s="746">
        <v>0</v>
      </c>
      <c r="P34" s="747">
        <v>0</v>
      </c>
      <c r="Q34" s="746">
        <v>2</v>
      </c>
      <c r="R34" s="746">
        <v>4</v>
      </c>
      <c r="S34" s="735">
        <v>16310</v>
      </c>
      <c r="T34" s="735"/>
      <c r="U34" s="735"/>
      <c r="V34" s="735"/>
      <c r="W34" s="716" t="s">
        <v>803</v>
      </c>
      <c r="X34" s="761"/>
      <c r="Y34" s="736" t="s">
        <v>837</v>
      </c>
      <c r="Z34" s="764"/>
    </row>
    <row r="35" spans="1:26" ht="90">
      <c r="A35" s="227">
        <v>13</v>
      </c>
      <c r="B35" s="728" t="s">
        <v>793</v>
      </c>
      <c r="C35" s="745" t="s">
        <v>809</v>
      </c>
      <c r="D35" s="761" t="s">
        <v>838</v>
      </c>
      <c r="E35" s="761" t="s">
        <v>811</v>
      </c>
      <c r="F35" s="761" t="s">
        <v>802</v>
      </c>
      <c r="G35" s="735">
        <v>0</v>
      </c>
      <c r="H35" s="735">
        <v>15000</v>
      </c>
      <c r="I35" s="746">
        <v>0</v>
      </c>
      <c r="J35" s="746">
        <v>0</v>
      </c>
      <c r="K35" s="746">
        <v>0</v>
      </c>
      <c r="L35" s="746">
        <v>0</v>
      </c>
      <c r="M35" s="735">
        <v>0</v>
      </c>
      <c r="N35" s="746">
        <v>0</v>
      </c>
      <c r="O35" s="746">
        <v>0</v>
      </c>
      <c r="P35" s="747">
        <v>0</v>
      </c>
      <c r="Q35" s="746">
        <v>4</v>
      </c>
      <c r="R35" s="746">
        <v>6</v>
      </c>
      <c r="S35" s="735">
        <v>15000</v>
      </c>
      <c r="T35" s="735"/>
      <c r="U35" s="735"/>
      <c r="V35" s="735"/>
      <c r="W35" s="716" t="s">
        <v>803</v>
      </c>
      <c r="X35" s="761"/>
      <c r="Y35" s="736" t="s">
        <v>839</v>
      </c>
      <c r="Z35" s="764"/>
    </row>
    <row r="36" spans="1:26" ht="75">
      <c r="A36" s="227">
        <v>14</v>
      </c>
      <c r="B36" s="728" t="s">
        <v>35</v>
      </c>
      <c r="C36" s="728" t="s">
        <v>796</v>
      </c>
      <c r="D36" s="748" t="s">
        <v>840</v>
      </c>
      <c r="E36" s="761" t="s">
        <v>841</v>
      </c>
      <c r="F36" s="761" t="s">
        <v>802</v>
      </c>
      <c r="G36" s="735">
        <v>0</v>
      </c>
      <c r="H36" s="735">
        <v>50000</v>
      </c>
      <c r="I36" s="746">
        <v>0</v>
      </c>
      <c r="J36" s="746">
        <v>0</v>
      </c>
      <c r="K36" s="746">
        <v>0</v>
      </c>
      <c r="L36" s="746">
        <v>0</v>
      </c>
      <c r="M36" s="735">
        <v>0</v>
      </c>
      <c r="N36" s="746">
        <v>4</v>
      </c>
      <c r="O36" s="746">
        <v>9</v>
      </c>
      <c r="P36" s="747">
        <v>25000</v>
      </c>
      <c r="Q36" s="746">
        <v>4</v>
      </c>
      <c r="R36" s="746">
        <v>9</v>
      </c>
      <c r="S36" s="735">
        <v>25000</v>
      </c>
      <c r="T36" s="735"/>
      <c r="U36" s="735"/>
      <c r="V36" s="735"/>
      <c r="W36" s="716" t="s">
        <v>803</v>
      </c>
      <c r="X36" s="761"/>
      <c r="Y36" s="739" t="s">
        <v>842</v>
      </c>
      <c r="Z36" s="766"/>
    </row>
    <row r="37" spans="1:26">
      <c r="A37" s="227">
        <v>15</v>
      </c>
      <c r="B37" s="728"/>
      <c r="C37" s="728"/>
      <c r="D37" s="748"/>
      <c r="E37" s="761" t="s">
        <v>852</v>
      </c>
      <c r="F37" s="767"/>
      <c r="G37" s="768"/>
      <c r="H37" s="755">
        <v>550900</v>
      </c>
      <c r="I37" s="768"/>
      <c r="J37" s="768"/>
      <c r="K37" s="768"/>
      <c r="L37" s="768"/>
      <c r="M37" s="769">
        <v>124600</v>
      </c>
      <c r="N37" s="767"/>
      <c r="O37" s="767"/>
      <c r="P37" s="770">
        <v>170500</v>
      </c>
      <c r="Q37" s="767"/>
      <c r="R37" s="767"/>
      <c r="S37" s="769">
        <v>255800</v>
      </c>
      <c r="T37" s="769"/>
      <c r="U37" s="769"/>
      <c r="V37" s="769"/>
      <c r="W37" s="716"/>
      <c r="X37" s="761"/>
      <c r="Y37" s="739"/>
      <c r="Z37" s="764"/>
    </row>
    <row r="38" spans="1:26">
      <c r="A38" s="227">
        <v>16</v>
      </c>
      <c r="B38" s="714"/>
      <c r="C38" s="760"/>
      <c r="D38" s="771"/>
      <c r="E38" s="761" t="s">
        <v>853</v>
      </c>
      <c r="F38" s="767"/>
      <c r="G38" s="768"/>
      <c r="H38" s="755">
        <v>1017112</v>
      </c>
      <c r="I38" s="768"/>
      <c r="J38" s="768"/>
      <c r="K38" s="768"/>
      <c r="L38" s="768"/>
      <c r="M38" s="769">
        <v>235533</v>
      </c>
      <c r="N38" s="767"/>
      <c r="O38" s="767"/>
      <c r="P38" s="772">
        <v>312632</v>
      </c>
      <c r="Q38" s="767"/>
      <c r="R38" s="767"/>
      <c r="S38" s="773">
        <v>468947</v>
      </c>
      <c r="T38" s="773"/>
      <c r="U38" s="773"/>
      <c r="V38" s="773"/>
      <c r="W38" s="774"/>
      <c r="X38" s="768"/>
      <c r="Y38" s="775"/>
      <c r="Z38" s="776"/>
    </row>
    <row r="39" spans="1:26">
      <c r="A39" s="227"/>
      <c r="B39" s="777"/>
      <c r="C39" s="777"/>
      <c r="D39" s="761"/>
      <c r="E39" s="761"/>
      <c r="F39" s="767" t="s">
        <v>49</v>
      </c>
      <c r="G39" s="768"/>
      <c r="H39" s="755">
        <f>SUM(H24:H38)</f>
        <v>2936203</v>
      </c>
      <c r="I39" s="746">
        <f>SUM(I24:I38)</f>
        <v>0</v>
      </c>
      <c r="J39" s="746">
        <f>SUM(J24:J38)</f>
        <v>0</v>
      </c>
      <c r="K39" s="746">
        <v>0</v>
      </c>
      <c r="L39" s="746">
        <v>0</v>
      </c>
      <c r="M39" s="755">
        <f>SUM(M24:M38)</f>
        <v>1042545</v>
      </c>
      <c r="N39" s="746">
        <v>0</v>
      </c>
      <c r="O39" s="746">
        <v>0</v>
      </c>
      <c r="P39" s="778">
        <f>SUM(P24:P38)</f>
        <v>730466</v>
      </c>
      <c r="Q39" s="746">
        <v>0</v>
      </c>
      <c r="R39" s="746">
        <v>0</v>
      </c>
      <c r="S39" s="755">
        <f>SUM(S24:S38)</f>
        <v>1163192</v>
      </c>
      <c r="T39" s="755"/>
      <c r="U39" s="755"/>
      <c r="V39" s="755"/>
      <c r="W39" s="761"/>
      <c r="X39" s="441"/>
      <c r="Y39" s="9"/>
      <c r="Z39" s="764"/>
    </row>
    <row r="40" spans="1:26">
      <c r="A40" s="1334"/>
      <c r="B40" s="1334"/>
      <c r="C40" s="1334"/>
      <c r="D40" s="1334"/>
      <c r="E40" s="1334"/>
      <c r="F40" s="1334"/>
      <c r="G40" s="1334"/>
      <c r="H40" s="1334"/>
      <c r="I40" s="1334"/>
      <c r="J40" s="1334"/>
      <c r="K40" s="1334"/>
      <c r="L40" s="1334"/>
      <c r="M40" s="1334"/>
      <c r="N40" s="1334"/>
      <c r="O40" s="1334"/>
      <c r="P40" s="1334"/>
      <c r="Q40" s="1334"/>
      <c r="R40" s="1334"/>
      <c r="S40" s="1334"/>
      <c r="T40" s="1334"/>
      <c r="U40" s="1334"/>
      <c r="V40" s="1334"/>
      <c r="W40" s="1334"/>
      <c r="X40" s="1334"/>
      <c r="Y40" s="1334"/>
      <c r="Z40" s="764"/>
    </row>
    <row r="41" spans="1:26">
      <c r="A41" s="1325" t="s">
        <v>854</v>
      </c>
      <c r="B41" s="1325"/>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779"/>
    </row>
    <row r="42" spans="1:26" ht="127.5">
      <c r="A42" s="330">
        <v>1</v>
      </c>
      <c r="B42" s="714" t="s">
        <v>793</v>
      </c>
      <c r="C42" s="760" t="s">
        <v>799</v>
      </c>
      <c r="D42" s="716" t="s">
        <v>805</v>
      </c>
      <c r="E42" s="716" t="s">
        <v>806</v>
      </c>
      <c r="F42" s="716" t="s">
        <v>807</v>
      </c>
      <c r="G42" s="723">
        <v>2009250</v>
      </c>
      <c r="H42" s="723">
        <v>105750</v>
      </c>
      <c r="I42" s="757">
        <v>0</v>
      </c>
      <c r="J42" s="757">
        <v>0</v>
      </c>
      <c r="K42" s="757">
        <v>4</v>
      </c>
      <c r="L42" s="757">
        <v>7</v>
      </c>
      <c r="M42" s="723">
        <v>2115000</v>
      </c>
      <c r="N42" s="757">
        <v>0</v>
      </c>
      <c r="O42" s="757">
        <v>0</v>
      </c>
      <c r="P42" s="758">
        <v>0</v>
      </c>
      <c r="Q42" s="757">
        <v>0</v>
      </c>
      <c r="R42" s="757">
        <v>0</v>
      </c>
      <c r="S42" s="723">
        <v>0</v>
      </c>
      <c r="T42" s="723"/>
      <c r="U42" s="723"/>
      <c r="V42" s="723"/>
      <c r="W42" s="716" t="s">
        <v>803</v>
      </c>
      <c r="X42" s="759"/>
      <c r="Y42" s="725" t="s">
        <v>808</v>
      </c>
      <c r="Z42" s="776"/>
    </row>
    <row r="43" spans="1:26" ht="140.25">
      <c r="A43" s="330">
        <v>2</v>
      </c>
      <c r="B43" s="714" t="s">
        <v>793</v>
      </c>
      <c r="C43" s="756" t="s">
        <v>799</v>
      </c>
      <c r="D43" s="716" t="s">
        <v>800</v>
      </c>
      <c r="E43" s="716" t="s">
        <v>801</v>
      </c>
      <c r="F43" s="716" t="s">
        <v>802</v>
      </c>
      <c r="G43" s="723">
        <v>617500</v>
      </c>
      <c r="H43" s="723">
        <v>32500</v>
      </c>
      <c r="I43" s="757">
        <v>0</v>
      </c>
      <c r="J43" s="757">
        <v>0</v>
      </c>
      <c r="K43" s="757">
        <v>4</v>
      </c>
      <c r="L43" s="757">
        <v>9</v>
      </c>
      <c r="M43" s="723">
        <v>650000</v>
      </c>
      <c r="N43" s="757">
        <v>0</v>
      </c>
      <c r="O43" s="757">
        <v>0</v>
      </c>
      <c r="P43" s="758">
        <v>0</v>
      </c>
      <c r="Q43" s="757">
        <v>0</v>
      </c>
      <c r="R43" s="757">
        <v>0</v>
      </c>
      <c r="S43" s="723">
        <v>0</v>
      </c>
      <c r="T43" s="723"/>
      <c r="U43" s="723"/>
      <c r="V43" s="723"/>
      <c r="W43" s="716" t="s">
        <v>803</v>
      </c>
      <c r="X43" s="759"/>
      <c r="Y43" s="725" t="s">
        <v>804</v>
      </c>
      <c r="Z43" s="780"/>
    </row>
    <row r="44" spans="1:26" ht="105">
      <c r="A44" s="330">
        <v>3</v>
      </c>
      <c r="B44" s="714" t="s">
        <v>793</v>
      </c>
      <c r="C44" s="756" t="s">
        <v>799</v>
      </c>
      <c r="D44" s="761" t="s">
        <v>855</v>
      </c>
      <c r="E44" s="716" t="s">
        <v>856</v>
      </c>
      <c r="F44" s="761" t="s">
        <v>857</v>
      </c>
      <c r="G44" s="735">
        <v>712500</v>
      </c>
      <c r="H44" s="735">
        <v>37500</v>
      </c>
      <c r="I44" s="746">
        <v>0</v>
      </c>
      <c r="J44" s="746">
        <v>0</v>
      </c>
      <c r="K44" s="746">
        <v>4</v>
      </c>
      <c r="L44" s="746">
        <v>7</v>
      </c>
      <c r="M44" s="735">
        <v>750000</v>
      </c>
      <c r="N44" s="746">
        <v>0</v>
      </c>
      <c r="O44" s="746">
        <v>0</v>
      </c>
      <c r="P44" s="747">
        <v>0</v>
      </c>
      <c r="Q44" s="746">
        <v>0</v>
      </c>
      <c r="R44" s="746">
        <v>0</v>
      </c>
      <c r="S44" s="746">
        <v>0</v>
      </c>
      <c r="T44" s="746"/>
      <c r="U44" s="746"/>
      <c r="V44" s="746"/>
      <c r="W44" s="716" t="s">
        <v>803</v>
      </c>
      <c r="X44" s="761"/>
      <c r="Y44" s="736" t="s">
        <v>858</v>
      </c>
      <c r="Z44" s="781"/>
    </row>
    <row r="45" spans="1:26" ht="102">
      <c r="A45" s="330">
        <v>4</v>
      </c>
      <c r="B45" s="728" t="s">
        <v>793</v>
      </c>
      <c r="C45" s="745" t="s">
        <v>809</v>
      </c>
      <c r="D45" s="761" t="s">
        <v>859</v>
      </c>
      <c r="E45" s="761" t="s">
        <v>811</v>
      </c>
      <c r="F45" s="761" t="s">
        <v>802</v>
      </c>
      <c r="G45" s="735">
        <v>217218</v>
      </c>
      <c r="H45" s="735">
        <v>11432</v>
      </c>
      <c r="I45" s="746">
        <v>0</v>
      </c>
      <c r="J45" s="746">
        <v>0</v>
      </c>
      <c r="K45" s="746">
        <v>4</v>
      </c>
      <c r="L45" s="746">
        <v>8</v>
      </c>
      <c r="M45" s="735">
        <v>228650</v>
      </c>
      <c r="N45" s="746">
        <v>0</v>
      </c>
      <c r="O45" s="746">
        <v>0</v>
      </c>
      <c r="P45" s="747">
        <v>0</v>
      </c>
      <c r="Q45" s="746">
        <v>0</v>
      </c>
      <c r="R45" s="746">
        <v>0</v>
      </c>
      <c r="S45" s="735">
        <v>0</v>
      </c>
      <c r="T45" s="735"/>
      <c r="U45" s="735"/>
      <c r="V45" s="735"/>
      <c r="W45" s="716" t="s">
        <v>803</v>
      </c>
      <c r="X45" s="761"/>
      <c r="Y45" s="736" t="s">
        <v>822</v>
      </c>
    </row>
    <row r="46" spans="1:26" ht="114.75">
      <c r="A46" s="330">
        <v>5</v>
      </c>
      <c r="B46" s="728" t="s">
        <v>793</v>
      </c>
      <c r="C46" s="745" t="s">
        <v>809</v>
      </c>
      <c r="D46" s="761" t="s">
        <v>860</v>
      </c>
      <c r="E46" s="761" t="s">
        <v>811</v>
      </c>
      <c r="F46" s="761" t="s">
        <v>802</v>
      </c>
      <c r="G46" s="735">
        <v>380000</v>
      </c>
      <c r="H46" s="735">
        <v>20000</v>
      </c>
      <c r="I46" s="746">
        <v>0</v>
      </c>
      <c r="J46" s="746">
        <v>0</v>
      </c>
      <c r="K46" s="746">
        <v>4</v>
      </c>
      <c r="L46" s="746">
        <v>7</v>
      </c>
      <c r="M46" s="735">
        <v>400000</v>
      </c>
      <c r="N46" s="746">
        <v>0</v>
      </c>
      <c r="O46" s="746">
        <v>0</v>
      </c>
      <c r="P46" s="747">
        <v>0</v>
      </c>
      <c r="Q46" s="746">
        <v>0</v>
      </c>
      <c r="R46" s="746">
        <v>0</v>
      </c>
      <c r="S46" s="735">
        <v>0</v>
      </c>
      <c r="T46" s="735"/>
      <c r="U46" s="735"/>
      <c r="V46" s="735"/>
      <c r="W46" s="716" t="s">
        <v>803</v>
      </c>
      <c r="X46" s="441"/>
      <c r="Y46" s="736" t="s">
        <v>812</v>
      </c>
    </row>
    <row r="47" spans="1:26" ht="114.75">
      <c r="A47" s="330">
        <v>6</v>
      </c>
      <c r="B47" s="728" t="s">
        <v>813</v>
      </c>
      <c r="C47" s="728" t="s">
        <v>814</v>
      </c>
      <c r="D47" s="761" t="s">
        <v>861</v>
      </c>
      <c r="E47" s="761" t="s">
        <v>816</v>
      </c>
      <c r="F47" s="761" t="s">
        <v>802</v>
      </c>
      <c r="G47" s="735">
        <v>475000</v>
      </c>
      <c r="H47" s="735">
        <v>25000</v>
      </c>
      <c r="I47" s="746">
        <v>0</v>
      </c>
      <c r="J47" s="746">
        <v>0</v>
      </c>
      <c r="K47" s="746">
        <v>4</v>
      </c>
      <c r="L47" s="746">
        <v>9</v>
      </c>
      <c r="M47" s="735">
        <v>500000</v>
      </c>
      <c r="N47" s="746">
        <v>0</v>
      </c>
      <c r="O47" s="746">
        <v>0</v>
      </c>
      <c r="P47" s="747">
        <v>0</v>
      </c>
      <c r="Q47" s="746">
        <v>0</v>
      </c>
      <c r="R47" s="746">
        <v>0</v>
      </c>
      <c r="S47" s="735">
        <v>0</v>
      </c>
      <c r="T47" s="735"/>
      <c r="U47" s="735"/>
      <c r="V47" s="735"/>
      <c r="W47" s="716" t="s">
        <v>803</v>
      </c>
      <c r="X47" s="441"/>
      <c r="Y47" s="736" t="s">
        <v>817</v>
      </c>
    </row>
    <row r="48" spans="1:26" ht="135">
      <c r="A48" s="330">
        <v>7</v>
      </c>
      <c r="B48" s="728" t="s">
        <v>35</v>
      </c>
      <c r="C48" s="745" t="s">
        <v>36</v>
      </c>
      <c r="D48" s="748" t="s">
        <v>862</v>
      </c>
      <c r="E48" s="761" t="s">
        <v>847</v>
      </c>
      <c r="F48" s="761" t="s">
        <v>863</v>
      </c>
      <c r="G48" s="735">
        <v>305282</v>
      </c>
      <c r="H48" s="735">
        <v>16068</v>
      </c>
      <c r="I48" s="746">
        <v>0</v>
      </c>
      <c r="J48" s="746">
        <v>0</v>
      </c>
      <c r="K48" s="746">
        <v>2</v>
      </c>
      <c r="L48" s="746">
        <v>12</v>
      </c>
      <c r="M48" s="735">
        <v>321350</v>
      </c>
      <c r="N48" s="746">
        <v>0</v>
      </c>
      <c r="O48" s="746">
        <v>0</v>
      </c>
      <c r="P48" s="747">
        <v>0</v>
      </c>
      <c r="Q48" s="746">
        <v>0</v>
      </c>
      <c r="R48" s="746">
        <v>0</v>
      </c>
      <c r="S48" s="735">
        <v>0</v>
      </c>
      <c r="T48" s="735"/>
      <c r="U48" s="735"/>
      <c r="V48" s="735"/>
      <c r="W48" s="716" t="s">
        <v>803</v>
      </c>
      <c r="X48" s="761"/>
      <c r="Y48" s="739" t="s">
        <v>820</v>
      </c>
    </row>
    <row r="49" spans="1:29" ht="153">
      <c r="A49" s="330"/>
      <c r="B49" s="728" t="s">
        <v>864</v>
      </c>
      <c r="C49" s="745" t="s">
        <v>865</v>
      </c>
      <c r="D49" s="761" t="s">
        <v>866</v>
      </c>
      <c r="E49" s="761" t="s">
        <v>867</v>
      </c>
      <c r="F49" s="761" t="s">
        <v>868</v>
      </c>
      <c r="G49" s="735">
        <v>142500</v>
      </c>
      <c r="H49" s="735">
        <v>7500</v>
      </c>
      <c r="I49" s="746">
        <v>0</v>
      </c>
      <c r="J49" s="746">
        <v>0</v>
      </c>
      <c r="K49" s="746">
        <v>2</v>
      </c>
      <c r="L49" s="746">
        <v>5</v>
      </c>
      <c r="M49" s="735">
        <v>150000</v>
      </c>
      <c r="N49" s="746">
        <v>0</v>
      </c>
      <c r="O49" s="746">
        <v>0</v>
      </c>
      <c r="P49" s="747">
        <v>0</v>
      </c>
      <c r="Q49" s="746">
        <v>0</v>
      </c>
      <c r="R49" s="746">
        <v>0</v>
      </c>
      <c r="S49" s="735">
        <v>0</v>
      </c>
      <c r="T49" s="735"/>
      <c r="U49" s="735"/>
      <c r="V49" s="735"/>
      <c r="W49" s="716" t="s">
        <v>803</v>
      </c>
      <c r="X49" s="761"/>
      <c r="Y49" s="736" t="s">
        <v>869</v>
      </c>
    </row>
    <row r="50" spans="1:29" ht="161.25" customHeight="1">
      <c r="A50" s="330"/>
      <c r="B50" s="728" t="s">
        <v>35</v>
      </c>
      <c r="C50" s="745" t="s">
        <v>36</v>
      </c>
      <c r="D50" s="782" t="s">
        <v>870</v>
      </c>
      <c r="E50" s="761" t="s">
        <v>847</v>
      </c>
      <c r="F50" s="761" t="s">
        <v>802</v>
      </c>
      <c r="G50" s="735">
        <v>380000</v>
      </c>
      <c r="H50" s="735">
        <v>20000</v>
      </c>
      <c r="I50" s="746">
        <v>0</v>
      </c>
      <c r="J50" s="746">
        <v>0</v>
      </c>
      <c r="K50" s="746">
        <v>0</v>
      </c>
      <c r="L50" s="746">
        <v>0</v>
      </c>
      <c r="M50" s="735">
        <v>0</v>
      </c>
      <c r="N50" s="746">
        <v>0</v>
      </c>
      <c r="O50" s="746">
        <v>0</v>
      </c>
      <c r="P50" s="747">
        <v>0</v>
      </c>
      <c r="Q50" s="746">
        <v>0</v>
      </c>
      <c r="R50" s="746">
        <v>0</v>
      </c>
      <c r="S50" s="735">
        <v>0</v>
      </c>
      <c r="T50" s="735">
        <v>3</v>
      </c>
      <c r="U50" s="735">
        <v>10</v>
      </c>
      <c r="V50" s="735">
        <v>400000</v>
      </c>
      <c r="W50" s="716" t="s">
        <v>803</v>
      </c>
      <c r="X50" s="761"/>
      <c r="Y50" s="739" t="s">
        <v>820</v>
      </c>
    </row>
    <row r="51" spans="1:29" ht="169.5" customHeight="1">
      <c r="A51" s="330"/>
      <c r="B51" s="728" t="s">
        <v>35</v>
      </c>
      <c r="C51" s="745" t="s">
        <v>36</v>
      </c>
      <c r="D51" s="782" t="s">
        <v>644</v>
      </c>
      <c r="E51" s="761" t="s">
        <v>847</v>
      </c>
      <c r="F51" s="761" t="s">
        <v>802</v>
      </c>
      <c r="G51" s="735">
        <v>190000</v>
      </c>
      <c r="H51" s="735">
        <v>10000</v>
      </c>
      <c r="I51" s="746">
        <v>0</v>
      </c>
      <c r="J51" s="746">
        <v>0</v>
      </c>
      <c r="K51" s="746">
        <v>0</v>
      </c>
      <c r="L51" s="746">
        <v>0</v>
      </c>
      <c r="M51" s="735">
        <v>0</v>
      </c>
      <c r="N51" s="746">
        <v>0</v>
      </c>
      <c r="O51" s="746">
        <v>0</v>
      </c>
      <c r="P51" s="747">
        <v>0</v>
      </c>
      <c r="Q51" s="746">
        <v>0</v>
      </c>
      <c r="R51" s="746">
        <v>0</v>
      </c>
      <c r="S51" s="735">
        <v>0</v>
      </c>
      <c r="T51" s="735">
        <v>3</v>
      </c>
      <c r="U51" s="735">
        <v>5</v>
      </c>
      <c r="V51" s="735">
        <v>200000</v>
      </c>
      <c r="W51" s="716" t="s">
        <v>803</v>
      </c>
      <c r="X51" s="761"/>
      <c r="Y51" s="739" t="s">
        <v>820</v>
      </c>
    </row>
    <row r="52" spans="1:29">
      <c r="A52" s="330"/>
      <c r="B52" s="728"/>
      <c r="C52" s="745"/>
      <c r="D52" s="783" t="s">
        <v>844</v>
      </c>
      <c r="E52" s="761"/>
      <c r="F52" s="761"/>
      <c r="G52" s="755">
        <v>4859250</v>
      </c>
      <c r="H52" s="755">
        <v>255750</v>
      </c>
      <c r="I52" s="783"/>
      <c r="J52" s="783"/>
      <c r="K52" s="783"/>
      <c r="L52" s="783"/>
      <c r="M52" s="755">
        <f>SUM(M42:M51)</f>
        <v>5115000</v>
      </c>
      <c r="N52" s="746"/>
      <c r="O52" s="746"/>
      <c r="P52" s="747"/>
      <c r="Q52" s="746"/>
      <c r="R52" s="746"/>
      <c r="S52" s="735"/>
      <c r="T52" s="735"/>
      <c r="U52" s="735"/>
      <c r="V52" s="735"/>
      <c r="W52" s="761"/>
      <c r="X52" s="441"/>
      <c r="Y52" s="736"/>
    </row>
    <row r="53" spans="1:29">
      <c r="A53" s="330"/>
      <c r="B53" s="728"/>
      <c r="C53" s="745"/>
      <c r="D53" s="784"/>
      <c r="E53" s="784"/>
      <c r="F53" s="784"/>
      <c r="G53" s="785"/>
      <c r="H53" s="784"/>
      <c r="I53" s="784"/>
      <c r="J53" s="784"/>
      <c r="K53" s="784"/>
      <c r="L53" s="784"/>
      <c r="M53" s="785"/>
      <c r="N53" s="784"/>
      <c r="O53" s="784"/>
      <c r="P53" s="786"/>
      <c r="Q53" s="784"/>
      <c r="R53" s="784"/>
      <c r="S53" s="785"/>
      <c r="T53" s="785"/>
      <c r="U53" s="785"/>
      <c r="V53" s="785"/>
      <c r="W53" s="784"/>
      <c r="X53" s="784"/>
      <c r="Y53" s="736"/>
      <c r="Z53" s="787"/>
      <c r="AA53" s="788"/>
      <c r="AB53" s="788"/>
      <c r="AC53" s="788"/>
    </row>
    <row r="54" spans="1:29" ht="16.5" customHeight="1">
      <c r="A54" s="330"/>
      <c r="B54" s="728"/>
      <c r="C54" s="728"/>
      <c r="D54" s="784"/>
      <c r="E54" s="784"/>
      <c r="F54" s="784"/>
      <c r="G54" s="789"/>
      <c r="H54" s="790"/>
      <c r="I54" s="790"/>
      <c r="J54" s="790"/>
      <c r="K54" s="790"/>
      <c r="L54" s="790"/>
      <c r="M54" s="790"/>
      <c r="N54" s="790"/>
      <c r="O54" s="790"/>
      <c r="P54" s="791"/>
      <c r="Q54" s="790"/>
      <c r="R54" s="790"/>
      <c r="S54" s="789"/>
      <c r="T54" s="789"/>
      <c r="U54" s="789"/>
      <c r="V54" s="789"/>
      <c r="W54" s="784"/>
      <c r="X54" s="784"/>
      <c r="Y54" s="736"/>
      <c r="Z54" s="787"/>
      <c r="AA54" s="788"/>
      <c r="AB54" s="788"/>
      <c r="AC54" s="788"/>
    </row>
    <row r="55" spans="1:29">
      <c r="A55" s="330"/>
      <c r="B55" s="728"/>
      <c r="C55" s="745"/>
      <c r="D55" s="784"/>
      <c r="E55" s="792"/>
      <c r="F55" s="784"/>
      <c r="G55" s="785"/>
      <c r="H55" s="785"/>
      <c r="I55" s="784"/>
      <c r="J55" s="784"/>
      <c r="K55" s="784"/>
      <c r="L55" s="784"/>
      <c r="M55" s="785"/>
      <c r="N55" s="784"/>
      <c r="O55" s="784"/>
      <c r="P55" s="786"/>
      <c r="Q55" s="784"/>
      <c r="R55" s="784"/>
      <c r="S55" s="785"/>
      <c r="T55" s="785"/>
      <c r="U55" s="785"/>
      <c r="V55" s="785"/>
      <c r="W55" s="784"/>
      <c r="X55" s="784"/>
      <c r="Y55" s="736"/>
    </row>
    <row r="56" spans="1:29">
      <c r="A56" s="330"/>
      <c r="B56" s="728"/>
      <c r="C56" s="737"/>
      <c r="D56" s="793"/>
      <c r="E56" s="14"/>
      <c r="F56" s="784"/>
      <c r="G56" s="785"/>
      <c r="H56" s="784"/>
      <c r="I56" s="784"/>
      <c r="J56" s="784"/>
      <c r="K56" s="784"/>
      <c r="L56" s="784"/>
      <c r="M56" s="785"/>
      <c r="N56" s="784"/>
      <c r="O56" s="784"/>
      <c r="P56" s="786"/>
      <c r="Q56" s="784"/>
      <c r="R56" s="784"/>
      <c r="S56" s="785"/>
      <c r="T56" s="785"/>
      <c r="U56" s="785"/>
      <c r="V56" s="785"/>
      <c r="W56" s="784"/>
      <c r="X56" s="784"/>
      <c r="Y56" s="736"/>
    </row>
    <row r="57" spans="1:29" ht="20.25" customHeight="1">
      <c r="A57" s="330"/>
      <c r="B57" s="728"/>
      <c r="C57" s="737"/>
      <c r="D57" s="794"/>
      <c r="E57" s="14"/>
      <c r="F57" s="784"/>
      <c r="G57" s="785"/>
      <c r="H57" s="784"/>
      <c r="I57" s="784"/>
      <c r="J57" s="784"/>
      <c r="K57" s="784"/>
      <c r="L57" s="784"/>
      <c r="M57" s="785"/>
      <c r="N57" s="784"/>
      <c r="O57" s="784"/>
      <c r="P57" s="786"/>
      <c r="Q57" s="784"/>
      <c r="R57" s="784"/>
      <c r="S57" s="785"/>
      <c r="T57" s="785"/>
      <c r="U57" s="785"/>
      <c r="V57" s="785"/>
      <c r="W57" s="784"/>
      <c r="X57" s="784"/>
      <c r="Y57" s="736"/>
    </row>
    <row r="58" spans="1:29" ht="26.25" customHeight="1">
      <c r="A58" s="330"/>
      <c r="B58" s="330"/>
      <c r="C58" s="330"/>
      <c r="D58" s="330"/>
      <c r="E58" s="330"/>
      <c r="F58" s="795"/>
      <c r="G58" s="796"/>
      <c r="H58" s="796"/>
      <c r="I58" s="330"/>
      <c r="J58" s="330"/>
      <c r="K58" s="330"/>
      <c r="L58" s="330"/>
      <c r="M58" s="330"/>
      <c r="N58" s="330"/>
      <c r="O58" s="330"/>
      <c r="P58" s="772"/>
      <c r="Q58" s="330"/>
      <c r="R58" s="330"/>
      <c r="S58" s="796"/>
      <c r="T58" s="796"/>
      <c r="U58" s="796"/>
      <c r="V58" s="796"/>
      <c r="W58" s="795"/>
      <c r="X58" s="330"/>
      <c r="Y58" s="330"/>
    </row>
    <row r="59" spans="1:29">
      <c r="A59" s="333"/>
      <c r="B59" s="333"/>
      <c r="C59" s="333"/>
      <c r="D59" s="333"/>
      <c r="E59" s="333"/>
      <c r="F59" s="333"/>
      <c r="G59" s="333"/>
      <c r="H59" s="333"/>
      <c r="I59" s="333"/>
      <c r="J59" s="333"/>
      <c r="K59" s="333"/>
      <c r="L59" s="333"/>
      <c r="M59" s="333"/>
      <c r="N59" s="333"/>
      <c r="O59" s="333"/>
      <c r="P59" s="797"/>
      <c r="Q59" s="333"/>
      <c r="R59" s="333"/>
      <c r="S59" s="333"/>
      <c r="T59" s="333"/>
      <c r="U59" s="333"/>
      <c r="V59" s="333"/>
      <c r="W59" s="333"/>
      <c r="X59" s="333"/>
      <c r="Y59" s="333"/>
    </row>
    <row r="60" spans="1:29">
      <c r="A60" s="333"/>
      <c r="B60" s="333"/>
      <c r="C60" s="333"/>
      <c r="D60" s="333"/>
      <c r="E60" s="333"/>
      <c r="F60" s="333"/>
      <c r="G60" s="333"/>
      <c r="H60" s="333"/>
      <c r="I60" s="333"/>
      <c r="J60" s="333"/>
      <c r="K60" s="333"/>
      <c r="L60" s="333"/>
      <c r="M60" s="333"/>
      <c r="N60" s="333"/>
      <c r="O60" s="333"/>
      <c r="P60" s="797"/>
      <c r="Q60" s="333"/>
      <c r="R60" s="333"/>
      <c r="S60" s="333"/>
      <c r="T60" s="333"/>
      <c r="U60" s="333"/>
      <c r="V60" s="333"/>
      <c r="W60" s="333"/>
      <c r="X60" s="333"/>
      <c r="Y60" s="333"/>
    </row>
    <row r="61" spans="1:29" ht="21.75" customHeight="1">
      <c r="A61" s="333"/>
      <c r="B61" s="333"/>
      <c r="C61" s="333"/>
      <c r="D61" s="333"/>
      <c r="E61" s="333"/>
      <c r="F61" s="333"/>
      <c r="G61" s="333"/>
      <c r="H61" s="333"/>
      <c r="I61" s="333"/>
      <c r="J61" s="333"/>
      <c r="K61" s="333"/>
      <c r="L61" s="333"/>
      <c r="M61" s="333"/>
      <c r="N61" s="333"/>
      <c r="O61" s="333"/>
      <c r="P61" s="797"/>
      <c r="Q61" s="333"/>
      <c r="R61" s="333"/>
      <c r="S61" s="333"/>
      <c r="T61" s="333"/>
      <c r="U61" s="333"/>
      <c r="V61" s="333"/>
      <c r="W61" s="333"/>
      <c r="X61" s="333"/>
      <c r="Y61" s="333"/>
    </row>
    <row r="62" spans="1:29" ht="30" hidden="1" customHeight="1">
      <c r="A62" s="333"/>
      <c r="B62" s="333"/>
      <c r="C62" s="333"/>
      <c r="D62" s="333"/>
      <c r="E62" s="333"/>
      <c r="F62" s="333"/>
      <c r="G62" s="333"/>
      <c r="H62" s="333"/>
      <c r="I62" s="333"/>
      <c r="J62" s="333"/>
      <c r="K62" s="333"/>
      <c r="L62" s="333"/>
      <c r="M62" s="333"/>
      <c r="N62" s="333"/>
      <c r="O62" s="333"/>
      <c r="P62" s="797"/>
      <c r="Q62" s="333"/>
      <c r="R62" s="333"/>
      <c r="S62" s="333"/>
      <c r="T62" s="333"/>
      <c r="U62" s="333"/>
      <c r="V62" s="333"/>
      <c r="W62" s="333"/>
      <c r="X62" s="333"/>
      <c r="Y62" s="333"/>
    </row>
    <row r="63" spans="1:29" hidden="1">
      <c r="A63" s="333"/>
      <c r="B63" s="333"/>
      <c r="C63" s="333"/>
      <c r="D63" s="333"/>
      <c r="E63" s="333"/>
      <c r="F63" s="333"/>
      <c r="G63" s="333"/>
      <c r="H63" s="333"/>
      <c r="I63" s="333"/>
      <c r="J63" s="333"/>
      <c r="K63" s="333"/>
      <c r="L63" s="333"/>
      <c r="M63" s="333"/>
      <c r="N63" s="333"/>
      <c r="O63" s="333"/>
      <c r="P63" s="797"/>
      <c r="Q63" s="333"/>
      <c r="R63" s="333"/>
      <c r="S63" s="333"/>
      <c r="T63" s="333"/>
      <c r="U63" s="333"/>
      <c r="V63" s="333"/>
      <c r="W63" s="333"/>
      <c r="X63" s="333"/>
      <c r="Y63" s="333"/>
    </row>
    <row r="64" spans="1:29" hidden="1">
      <c r="A64" s="333"/>
      <c r="B64" s="333"/>
      <c r="C64" s="333"/>
      <c r="D64" s="333"/>
      <c r="E64" s="333"/>
      <c r="F64" s="333"/>
      <c r="G64" s="333"/>
      <c r="H64" s="333"/>
      <c r="I64" s="333"/>
      <c r="J64" s="333"/>
      <c r="K64" s="333"/>
      <c r="L64" s="333"/>
      <c r="M64" s="333"/>
      <c r="N64" s="333"/>
      <c r="O64" s="333"/>
      <c r="P64" s="797"/>
      <c r="Q64" s="333"/>
      <c r="R64" s="333"/>
      <c r="S64" s="333"/>
      <c r="T64" s="333"/>
      <c r="U64" s="333"/>
      <c r="V64" s="333"/>
      <c r="W64" s="333"/>
      <c r="X64" s="333"/>
      <c r="Y64" s="333"/>
    </row>
    <row r="65" spans="1:25">
      <c r="A65" s="333"/>
      <c r="B65" s="333"/>
      <c r="C65" s="333"/>
      <c r="D65" s="333"/>
      <c r="E65" s="333"/>
      <c r="F65" s="333"/>
      <c r="G65" s="333"/>
      <c r="H65" s="333"/>
      <c r="I65" s="333"/>
      <c r="J65" s="333"/>
      <c r="K65" s="333"/>
      <c r="L65" s="333"/>
      <c r="M65" s="333"/>
      <c r="N65" s="333"/>
      <c r="O65" s="333"/>
      <c r="P65" s="797"/>
      <c r="Q65" s="333"/>
      <c r="R65" s="333"/>
      <c r="S65" s="333"/>
      <c r="T65" s="333"/>
      <c r="U65" s="333"/>
      <c r="V65" s="333"/>
      <c r="W65" s="333"/>
      <c r="X65" s="333"/>
      <c r="Y65" s="333"/>
    </row>
    <row r="66" spans="1:25">
      <c r="A66" s="333"/>
      <c r="B66" s="333"/>
      <c r="C66" s="333"/>
      <c r="D66" s="333"/>
      <c r="E66" s="333"/>
      <c r="F66" s="333"/>
      <c r="G66" s="333"/>
      <c r="H66" s="333"/>
      <c r="I66" s="333"/>
      <c r="J66" s="333"/>
      <c r="K66" s="333"/>
      <c r="L66" s="333"/>
      <c r="M66" s="333"/>
      <c r="N66" s="333"/>
      <c r="O66" s="333"/>
      <c r="P66" s="797"/>
      <c r="Q66" s="333"/>
      <c r="R66" s="333"/>
      <c r="S66" s="333"/>
      <c r="T66" s="333"/>
      <c r="U66" s="333"/>
      <c r="V66" s="333"/>
      <c r="W66" s="333"/>
      <c r="X66" s="333"/>
      <c r="Y66" s="333"/>
    </row>
    <row r="67" spans="1:25">
      <c r="A67" s="333"/>
      <c r="B67" s="333"/>
      <c r="C67" s="333"/>
      <c r="D67" s="333"/>
      <c r="E67" s="333"/>
      <c r="F67" s="333"/>
      <c r="G67" s="333"/>
      <c r="H67" s="333"/>
      <c r="I67" s="333"/>
      <c r="J67" s="333"/>
      <c r="K67" s="333"/>
      <c r="L67" s="333"/>
      <c r="M67" s="333"/>
      <c r="N67" s="333"/>
      <c r="O67" s="333"/>
      <c r="P67" s="797"/>
      <c r="Q67" s="333"/>
      <c r="R67" s="333"/>
      <c r="S67" s="333"/>
      <c r="T67" s="333"/>
      <c r="U67" s="333"/>
      <c r="V67" s="333"/>
      <c r="W67" s="333"/>
      <c r="X67" s="333"/>
      <c r="Y67" s="333"/>
    </row>
    <row r="68" spans="1:25">
      <c r="A68" s="333"/>
      <c r="B68" s="333"/>
      <c r="C68" s="333"/>
      <c r="D68" s="333"/>
      <c r="E68" s="333"/>
      <c r="F68" s="333"/>
      <c r="G68" s="333"/>
      <c r="H68" s="333"/>
      <c r="I68" s="333"/>
      <c r="J68" s="333"/>
      <c r="K68" s="333"/>
      <c r="L68" s="333"/>
      <c r="M68" s="333"/>
      <c r="N68" s="333"/>
      <c r="O68" s="333"/>
      <c r="P68" s="797"/>
      <c r="Q68" s="333"/>
      <c r="R68" s="333"/>
      <c r="S68" s="333"/>
      <c r="T68" s="333"/>
      <c r="U68" s="333"/>
      <c r="V68" s="333"/>
      <c r="W68" s="333"/>
      <c r="X68" s="333"/>
      <c r="Y68" s="333"/>
    </row>
    <row r="69" spans="1:25">
      <c r="A69" s="333"/>
      <c r="B69" s="333"/>
      <c r="C69" s="333"/>
      <c r="D69" s="333"/>
      <c r="E69" s="333"/>
      <c r="F69" s="333"/>
      <c r="G69" s="333"/>
      <c r="H69" s="333"/>
      <c r="I69" s="333"/>
      <c r="J69" s="333"/>
      <c r="K69" s="333"/>
      <c r="L69" s="333"/>
      <c r="M69" s="333"/>
      <c r="N69" s="333"/>
      <c r="O69" s="333"/>
      <c r="P69" s="797"/>
      <c r="Q69" s="333"/>
      <c r="R69" s="333"/>
      <c r="S69" s="333"/>
      <c r="T69" s="333"/>
      <c r="U69" s="333"/>
      <c r="V69" s="333"/>
      <c r="W69" s="333"/>
      <c r="X69" s="333"/>
      <c r="Y69" s="333"/>
    </row>
    <row r="70" spans="1:25">
      <c r="A70" s="333"/>
      <c r="B70" s="333"/>
      <c r="C70" s="333"/>
      <c r="D70" s="333"/>
      <c r="E70" s="333"/>
      <c r="F70" s="333"/>
      <c r="G70" s="333"/>
      <c r="H70" s="333"/>
      <c r="I70" s="333"/>
      <c r="J70" s="333"/>
      <c r="K70" s="333"/>
      <c r="L70" s="333"/>
      <c r="M70" s="333"/>
      <c r="N70" s="333"/>
      <c r="O70" s="333"/>
      <c r="P70" s="797"/>
      <c r="Q70" s="333"/>
      <c r="R70" s="333"/>
      <c r="S70" s="333"/>
      <c r="T70" s="333"/>
      <c r="U70" s="333"/>
      <c r="V70" s="333"/>
      <c r="W70" s="333"/>
      <c r="X70" s="333"/>
      <c r="Y70" s="333"/>
    </row>
    <row r="71" spans="1:25">
      <c r="A71" s="333"/>
      <c r="B71" s="333"/>
      <c r="C71" s="333"/>
      <c r="D71" s="333"/>
      <c r="E71" s="333"/>
      <c r="F71" s="333"/>
      <c r="G71" s="333"/>
      <c r="H71" s="333"/>
      <c r="I71" s="333"/>
      <c r="J71" s="333"/>
      <c r="K71" s="333"/>
      <c r="L71" s="333"/>
      <c r="M71" s="333"/>
      <c r="N71" s="333"/>
      <c r="O71" s="333"/>
      <c r="P71" s="797"/>
      <c r="Q71" s="333"/>
      <c r="R71" s="333"/>
      <c r="S71" s="333"/>
      <c r="T71" s="333"/>
      <c r="U71" s="333"/>
      <c r="V71" s="333"/>
      <c r="W71" s="333"/>
      <c r="X71" s="333"/>
      <c r="Y71" s="333"/>
    </row>
    <row r="72" spans="1:25">
      <c r="A72" s="333"/>
      <c r="B72" s="333"/>
      <c r="C72" s="333"/>
      <c r="D72" s="333"/>
      <c r="E72" s="333"/>
      <c r="F72" s="333"/>
      <c r="G72" s="333"/>
      <c r="H72" s="333"/>
      <c r="I72" s="333"/>
      <c r="J72" s="333"/>
      <c r="K72" s="333"/>
      <c r="L72" s="333"/>
      <c r="M72" s="333"/>
      <c r="N72" s="333"/>
      <c r="O72" s="333"/>
      <c r="P72" s="797"/>
      <c r="Q72" s="333"/>
      <c r="R72" s="333"/>
      <c r="S72" s="333"/>
      <c r="T72" s="333"/>
      <c r="U72" s="333"/>
      <c r="V72" s="333"/>
      <c r="W72" s="333"/>
      <c r="X72" s="333"/>
      <c r="Y72" s="333"/>
    </row>
    <row r="73" spans="1:25">
      <c r="A73" s="333"/>
      <c r="B73" s="333"/>
      <c r="C73" s="333"/>
      <c r="D73" s="333"/>
      <c r="E73" s="333"/>
      <c r="F73" s="333"/>
      <c r="G73" s="333"/>
      <c r="H73" s="333"/>
      <c r="I73" s="333"/>
      <c r="J73" s="333"/>
      <c r="K73" s="333"/>
      <c r="L73" s="333"/>
      <c r="M73" s="333"/>
      <c r="N73" s="333"/>
      <c r="O73" s="333"/>
      <c r="P73" s="797"/>
      <c r="Q73" s="333"/>
      <c r="R73" s="333"/>
      <c r="S73" s="333"/>
      <c r="T73" s="333"/>
      <c r="U73" s="333"/>
      <c r="V73" s="333"/>
      <c r="W73" s="333"/>
      <c r="X73" s="333"/>
      <c r="Y73" s="333"/>
    </row>
    <row r="74" spans="1:25">
      <c r="A74" s="333"/>
      <c r="B74" s="333"/>
      <c r="C74" s="333"/>
      <c r="D74" s="333"/>
      <c r="E74" s="333"/>
      <c r="F74" s="333"/>
      <c r="G74" s="333"/>
      <c r="H74" s="333"/>
      <c r="I74" s="333"/>
      <c r="J74" s="333"/>
      <c r="K74" s="333"/>
      <c r="L74" s="333"/>
      <c r="M74" s="333"/>
      <c r="N74" s="333"/>
      <c r="O74" s="333"/>
      <c r="P74" s="797"/>
      <c r="Q74" s="333"/>
      <c r="R74" s="333"/>
      <c r="S74" s="333"/>
      <c r="T74" s="333"/>
      <c r="U74" s="333"/>
      <c r="V74" s="333"/>
      <c r="W74" s="333"/>
      <c r="X74" s="333"/>
      <c r="Y74" s="333"/>
    </row>
    <row r="75" spans="1:25">
      <c r="A75" s="333"/>
      <c r="B75" s="333"/>
      <c r="C75" s="333"/>
      <c r="D75" s="333"/>
      <c r="E75" s="333"/>
      <c r="F75" s="333"/>
      <c r="G75" s="333"/>
      <c r="H75" s="333"/>
      <c r="I75" s="333"/>
      <c r="J75" s="333"/>
      <c r="K75" s="333"/>
      <c r="L75" s="333"/>
      <c r="M75" s="333"/>
      <c r="N75" s="333"/>
      <c r="O75" s="333"/>
      <c r="P75" s="797"/>
      <c r="Q75" s="333"/>
      <c r="R75" s="333"/>
      <c r="S75" s="333"/>
      <c r="T75" s="333"/>
      <c r="U75" s="333"/>
      <c r="V75" s="333"/>
      <c r="W75" s="333"/>
      <c r="X75" s="333"/>
      <c r="Y75" s="333"/>
    </row>
    <row r="76" spans="1:25">
      <c r="A76" s="333"/>
      <c r="B76" s="333"/>
      <c r="C76" s="333"/>
      <c r="D76" s="333"/>
      <c r="E76" s="333"/>
      <c r="F76" s="333"/>
      <c r="G76" s="333"/>
      <c r="H76" s="333"/>
      <c r="I76" s="333"/>
      <c r="J76" s="333"/>
      <c r="K76" s="333"/>
      <c r="L76" s="333"/>
      <c r="M76" s="333"/>
      <c r="N76" s="333"/>
      <c r="O76" s="333"/>
      <c r="P76" s="797"/>
      <c r="Q76" s="333"/>
      <c r="R76" s="333"/>
      <c r="S76" s="333"/>
      <c r="T76" s="333"/>
      <c r="U76" s="333"/>
      <c r="V76" s="333"/>
      <c r="W76" s="333"/>
      <c r="X76" s="333"/>
      <c r="Y76" s="333"/>
    </row>
    <row r="77" spans="1:25">
      <c r="A77" s="333"/>
      <c r="B77" s="333"/>
      <c r="C77" s="333"/>
      <c r="D77" s="333"/>
      <c r="E77" s="333"/>
      <c r="F77" s="333"/>
      <c r="G77" s="333"/>
      <c r="H77" s="333"/>
      <c r="I77" s="333"/>
      <c r="J77" s="333"/>
      <c r="K77" s="333"/>
      <c r="L77" s="333"/>
      <c r="M77" s="333"/>
      <c r="N77" s="333"/>
      <c r="O77" s="333"/>
      <c r="P77" s="797"/>
      <c r="Q77" s="333"/>
      <c r="R77" s="333"/>
      <c r="S77" s="333"/>
      <c r="T77" s="333"/>
      <c r="U77" s="333"/>
      <c r="V77" s="333"/>
      <c r="W77" s="333"/>
      <c r="X77" s="333"/>
      <c r="Y77" s="333"/>
    </row>
    <row r="78" spans="1:25">
      <c r="A78" s="333"/>
      <c r="B78" s="333"/>
      <c r="C78" s="333"/>
      <c r="D78" s="333"/>
      <c r="E78" s="333"/>
      <c r="F78" s="333"/>
      <c r="G78" s="333"/>
      <c r="H78" s="333"/>
      <c r="I78" s="333"/>
      <c r="J78" s="333"/>
      <c r="K78" s="333"/>
      <c r="L78" s="333"/>
      <c r="M78" s="333"/>
      <c r="N78" s="333"/>
      <c r="O78" s="333"/>
      <c r="P78" s="797"/>
      <c r="Q78" s="333"/>
      <c r="R78" s="333"/>
      <c r="S78" s="333"/>
      <c r="T78" s="333"/>
      <c r="U78" s="333"/>
      <c r="V78" s="333"/>
      <c r="W78" s="333"/>
      <c r="X78" s="333"/>
      <c r="Y78" s="333"/>
    </row>
    <row r="79" spans="1:25">
      <c r="A79" s="333"/>
      <c r="B79" s="333"/>
      <c r="C79" s="333"/>
      <c r="D79" s="333"/>
      <c r="E79" s="333"/>
      <c r="F79" s="333"/>
      <c r="G79" s="333"/>
      <c r="H79" s="333"/>
      <c r="I79" s="333"/>
      <c r="J79" s="333"/>
      <c r="K79" s="333"/>
      <c r="L79" s="333"/>
      <c r="M79" s="333"/>
      <c r="N79" s="333"/>
      <c r="O79" s="333"/>
      <c r="P79" s="797"/>
      <c r="Q79" s="333"/>
      <c r="R79" s="333"/>
      <c r="S79" s="333"/>
      <c r="T79" s="333"/>
      <c r="U79" s="333"/>
      <c r="V79" s="333"/>
      <c r="W79" s="333"/>
      <c r="X79" s="333"/>
      <c r="Y79" s="333"/>
    </row>
    <row r="80" spans="1:25">
      <c r="A80" s="333"/>
      <c r="B80" s="333"/>
      <c r="C80" s="333"/>
      <c r="D80" s="333"/>
      <c r="E80" s="333"/>
      <c r="F80" s="333"/>
      <c r="G80" s="333"/>
      <c r="H80" s="333"/>
      <c r="I80" s="333"/>
      <c r="J80" s="333"/>
      <c r="K80" s="333"/>
      <c r="L80" s="333"/>
      <c r="M80" s="333"/>
      <c r="N80" s="333"/>
      <c r="O80" s="333"/>
      <c r="P80" s="797"/>
      <c r="Q80" s="333"/>
      <c r="R80" s="333"/>
      <c r="S80" s="333"/>
      <c r="T80" s="333"/>
      <c r="U80" s="333"/>
      <c r="V80" s="333"/>
      <c r="W80" s="333"/>
      <c r="X80" s="333"/>
      <c r="Y80" s="333"/>
    </row>
    <row r="81" spans="1:25">
      <c r="A81" s="333"/>
      <c r="B81" s="333"/>
      <c r="C81" s="333"/>
      <c r="D81" s="333"/>
      <c r="E81" s="333"/>
      <c r="F81" s="333"/>
      <c r="G81" s="333"/>
      <c r="H81" s="333"/>
      <c r="I81" s="333"/>
      <c r="J81" s="333"/>
      <c r="K81" s="333"/>
      <c r="L81" s="333"/>
      <c r="M81" s="333"/>
      <c r="N81" s="333"/>
      <c r="O81" s="333"/>
      <c r="P81" s="797"/>
      <c r="Q81" s="333"/>
      <c r="R81" s="333"/>
      <c r="S81" s="333"/>
      <c r="T81" s="333"/>
      <c r="U81" s="333"/>
      <c r="V81" s="333"/>
      <c r="W81" s="333"/>
      <c r="X81" s="333"/>
      <c r="Y81" s="333"/>
    </row>
    <row r="82" spans="1:25">
      <c r="A82" s="333"/>
      <c r="B82" s="333"/>
      <c r="C82" s="333"/>
      <c r="D82" s="333"/>
      <c r="E82" s="333"/>
      <c r="F82" s="333"/>
      <c r="G82" s="333"/>
      <c r="H82" s="333"/>
      <c r="I82" s="333"/>
      <c r="J82" s="333"/>
      <c r="K82" s="333"/>
      <c r="L82" s="333"/>
      <c r="M82" s="333"/>
      <c r="N82" s="333"/>
      <c r="O82" s="333"/>
      <c r="P82" s="797"/>
      <c r="Q82" s="333"/>
      <c r="R82" s="333"/>
      <c r="S82" s="333"/>
      <c r="T82" s="333"/>
      <c r="U82" s="333"/>
      <c r="V82" s="333"/>
      <c r="W82" s="333"/>
      <c r="X82" s="333"/>
      <c r="Y82" s="333"/>
    </row>
    <row r="83" spans="1:25">
      <c r="A83" s="333"/>
      <c r="B83" s="333"/>
      <c r="C83" s="333"/>
      <c r="D83" s="333"/>
      <c r="E83" s="333"/>
      <c r="F83" s="333"/>
      <c r="G83" s="333"/>
      <c r="H83" s="333"/>
      <c r="I83" s="333"/>
      <c r="J83" s="333"/>
      <c r="K83" s="333"/>
      <c r="L83" s="333"/>
      <c r="M83" s="333"/>
      <c r="N83" s="333"/>
      <c r="O83" s="333"/>
      <c r="P83" s="797"/>
      <c r="Q83" s="333"/>
      <c r="R83" s="333"/>
      <c r="S83" s="333"/>
      <c r="T83" s="333"/>
      <c r="U83" s="333"/>
      <c r="V83" s="333"/>
      <c r="W83" s="333"/>
      <c r="X83" s="333"/>
      <c r="Y83" s="333"/>
    </row>
    <row r="84" spans="1:25">
      <c r="A84" s="333"/>
      <c r="B84" s="333"/>
      <c r="C84" s="333"/>
      <c r="D84" s="333"/>
      <c r="E84" s="333"/>
      <c r="F84" s="333"/>
      <c r="G84" s="333"/>
      <c r="H84" s="333"/>
      <c r="I84" s="333"/>
      <c r="J84" s="333"/>
      <c r="K84" s="333"/>
      <c r="L84" s="333"/>
      <c r="M84" s="333"/>
      <c r="N84" s="333"/>
      <c r="O84" s="333"/>
      <c r="P84" s="797"/>
      <c r="Q84" s="333"/>
      <c r="R84" s="333"/>
      <c r="S84" s="333"/>
      <c r="T84" s="333"/>
      <c r="U84" s="333"/>
      <c r="V84" s="333"/>
      <c r="W84" s="333"/>
      <c r="X84" s="333"/>
      <c r="Y84" s="333"/>
    </row>
    <row r="85" spans="1:25">
      <c r="A85" s="333"/>
      <c r="B85" s="333"/>
      <c r="C85" s="333"/>
      <c r="D85" s="333"/>
      <c r="E85" s="333"/>
      <c r="F85" s="333"/>
      <c r="G85" s="333"/>
      <c r="H85" s="333"/>
      <c r="I85" s="333"/>
      <c r="J85" s="333"/>
      <c r="K85" s="333"/>
      <c r="L85" s="333"/>
      <c r="M85" s="333"/>
      <c r="N85" s="333"/>
      <c r="O85" s="333"/>
      <c r="P85" s="797"/>
      <c r="Q85" s="333"/>
      <c r="R85" s="333"/>
      <c r="S85" s="333"/>
      <c r="T85" s="333"/>
      <c r="U85" s="333"/>
      <c r="V85" s="333"/>
      <c r="W85" s="333"/>
      <c r="X85" s="333"/>
      <c r="Y85" s="333"/>
    </row>
    <row r="86" spans="1:25">
      <c r="A86" s="333"/>
      <c r="B86" s="333"/>
      <c r="C86" s="333"/>
      <c r="D86" s="333"/>
      <c r="E86" s="333"/>
      <c r="F86" s="333"/>
      <c r="G86" s="333"/>
      <c r="H86" s="333"/>
      <c r="I86" s="333"/>
      <c r="J86" s="333"/>
      <c r="K86" s="333"/>
      <c r="L86" s="333"/>
      <c r="M86" s="333"/>
      <c r="N86" s="333"/>
      <c r="O86" s="333"/>
      <c r="P86" s="797"/>
      <c r="Q86" s="333"/>
      <c r="R86" s="333"/>
      <c r="S86" s="333"/>
      <c r="T86" s="333"/>
      <c r="U86" s="333"/>
      <c r="V86" s="333"/>
      <c r="W86" s="333"/>
      <c r="X86" s="333"/>
      <c r="Y86" s="333"/>
    </row>
    <row r="87" spans="1:25">
      <c r="A87" s="333"/>
      <c r="B87" s="333"/>
      <c r="C87" s="333"/>
      <c r="D87" s="333"/>
      <c r="E87" s="333"/>
      <c r="F87" s="333"/>
      <c r="G87" s="333"/>
      <c r="H87" s="333"/>
      <c r="I87" s="333"/>
      <c r="J87" s="333"/>
      <c r="K87" s="333"/>
      <c r="L87" s="333"/>
      <c r="M87" s="333"/>
      <c r="N87" s="333"/>
      <c r="O87" s="333"/>
      <c r="P87" s="797"/>
      <c r="Q87" s="333"/>
      <c r="R87" s="333"/>
      <c r="S87" s="333"/>
      <c r="T87" s="333"/>
      <c r="U87" s="333"/>
      <c r="V87" s="333"/>
      <c r="W87" s="333"/>
      <c r="X87" s="333"/>
      <c r="Y87" s="333"/>
    </row>
    <row r="88" spans="1:25">
      <c r="A88" s="333"/>
      <c r="B88" s="333"/>
      <c r="C88" s="333"/>
      <c r="D88" s="333"/>
      <c r="E88" s="333"/>
      <c r="F88" s="333"/>
      <c r="G88" s="333"/>
      <c r="H88" s="333"/>
      <c r="I88" s="333"/>
      <c r="J88" s="333"/>
      <c r="K88" s="333"/>
      <c r="L88" s="333"/>
      <c r="M88" s="333"/>
      <c r="N88" s="333"/>
      <c r="O88" s="333"/>
      <c r="P88" s="797"/>
      <c r="Q88" s="333"/>
      <c r="R88" s="333"/>
      <c r="S88" s="333"/>
      <c r="T88" s="333"/>
      <c r="U88" s="333"/>
      <c r="V88" s="333"/>
      <c r="W88" s="333"/>
      <c r="X88" s="333"/>
      <c r="Y88" s="333"/>
    </row>
    <row r="89" spans="1:25">
      <c r="A89" s="333"/>
      <c r="B89" s="333"/>
      <c r="C89" s="333"/>
      <c r="D89" s="333"/>
      <c r="E89" s="333"/>
      <c r="F89" s="333"/>
      <c r="G89" s="333"/>
      <c r="H89" s="333"/>
      <c r="I89" s="333"/>
      <c r="J89" s="333"/>
      <c r="K89" s="333"/>
      <c r="L89" s="333"/>
      <c r="M89" s="333"/>
      <c r="N89" s="333"/>
      <c r="O89" s="333"/>
      <c r="P89" s="797"/>
      <c r="Q89" s="333"/>
      <c r="R89" s="333"/>
      <c r="S89" s="333"/>
      <c r="T89" s="333"/>
      <c r="U89" s="333"/>
      <c r="V89" s="333"/>
      <c r="W89" s="333"/>
      <c r="X89" s="333"/>
      <c r="Y89" s="333"/>
    </row>
    <row r="90" spans="1:25">
      <c r="A90" s="333"/>
      <c r="B90" s="333"/>
      <c r="C90" s="333"/>
      <c r="D90" s="333"/>
      <c r="E90" s="333"/>
      <c r="F90" s="333"/>
      <c r="G90" s="333"/>
      <c r="H90" s="333"/>
      <c r="I90" s="333"/>
      <c r="J90" s="333"/>
      <c r="K90" s="333"/>
      <c r="L90" s="333"/>
      <c r="M90" s="333"/>
      <c r="N90" s="333"/>
      <c r="O90" s="333"/>
      <c r="P90" s="797"/>
      <c r="Q90" s="333"/>
      <c r="R90" s="333"/>
      <c r="S90" s="333"/>
      <c r="T90" s="333"/>
      <c r="U90" s="333"/>
      <c r="V90" s="333"/>
      <c r="W90" s="333"/>
      <c r="X90" s="333"/>
      <c r="Y90" s="333"/>
    </row>
  </sheetData>
  <mergeCells count="23">
    <mergeCell ref="A41:Y41"/>
    <mergeCell ref="N2:P2"/>
    <mergeCell ref="Q2:S2"/>
    <mergeCell ref="T2:V2"/>
    <mergeCell ref="A5:Y5"/>
    <mergeCell ref="A23:Y23"/>
    <mergeCell ref="A40:Y40"/>
    <mergeCell ref="A1:A3"/>
    <mergeCell ref="B1:B3"/>
    <mergeCell ref="C1:C3"/>
    <mergeCell ref="D1:D3"/>
    <mergeCell ref="E1:E3"/>
    <mergeCell ref="F1:F3"/>
    <mergeCell ref="G1:J1"/>
    <mergeCell ref="K1:V1"/>
    <mergeCell ref="W1:W3"/>
    <mergeCell ref="X1:X3"/>
    <mergeCell ref="Y1:Y3"/>
    <mergeCell ref="G2:G3"/>
    <mergeCell ref="H2:H3"/>
    <mergeCell ref="I2:I3"/>
    <mergeCell ref="J2:J3"/>
    <mergeCell ref="K2:M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workbookViewId="0">
      <selection activeCell="J8" sqref="J8"/>
    </sheetView>
  </sheetViews>
  <sheetFormatPr defaultColWidth="8.85546875" defaultRowHeight="15"/>
  <cols>
    <col min="1" max="1" width="8.85546875" style="805"/>
    <col min="2" max="2" width="25.140625" style="805" customWidth="1"/>
    <col min="3" max="3" width="23.140625" style="805" customWidth="1"/>
    <col min="4" max="4" width="20.7109375" style="805" customWidth="1"/>
    <col min="5" max="5" width="23.85546875" style="805" customWidth="1"/>
    <col min="6" max="6" width="16" style="805" customWidth="1"/>
    <col min="7" max="7" width="21" style="805" customWidth="1"/>
    <col min="8" max="8" width="18.28515625" style="805" bestFit="1" customWidth="1"/>
    <col min="9" max="9" width="14.140625" style="805" customWidth="1"/>
    <col min="10" max="10" width="9" style="805" bestFit="1" customWidth="1"/>
    <col min="11" max="12" width="9.140625" style="805" bestFit="1" customWidth="1"/>
    <col min="13" max="13" width="18.42578125" style="873" bestFit="1" customWidth="1"/>
    <col min="14" max="15" width="8.85546875" style="805"/>
    <col min="16" max="16" width="18.42578125" style="874" bestFit="1" customWidth="1"/>
    <col min="17" max="18" width="8.85546875" style="875"/>
    <col min="19" max="19" width="18.42578125" style="876" bestFit="1" customWidth="1"/>
    <col min="20" max="20" width="5.7109375" style="876" bestFit="1" customWidth="1"/>
    <col min="21" max="21" width="8.140625" style="876" bestFit="1" customWidth="1"/>
    <col min="22" max="22" width="14.5703125" style="876" bestFit="1" customWidth="1"/>
    <col min="23" max="23" width="21.140625" style="805" customWidth="1"/>
    <col min="24" max="24" width="21.85546875" style="805" customWidth="1"/>
    <col min="25" max="16384" width="8.85546875" style="805"/>
  </cols>
  <sheetData>
    <row r="1" spans="1:25">
      <c r="A1" s="1174" t="s">
        <v>0</v>
      </c>
      <c r="B1" s="1320" t="s">
        <v>1</v>
      </c>
      <c r="C1" s="1320" t="s">
        <v>2</v>
      </c>
      <c r="D1" s="1320" t="s">
        <v>3</v>
      </c>
      <c r="E1" s="1320" t="s">
        <v>4</v>
      </c>
      <c r="F1" s="1320" t="s">
        <v>5</v>
      </c>
      <c r="G1" s="1285" t="s">
        <v>6</v>
      </c>
      <c r="H1" s="1285"/>
      <c r="I1" s="1285"/>
      <c r="J1" s="1285"/>
      <c r="K1" s="1285" t="s">
        <v>7</v>
      </c>
      <c r="L1" s="1285"/>
      <c r="M1" s="1285"/>
      <c r="N1" s="1285"/>
      <c r="O1" s="1285"/>
      <c r="P1" s="1285"/>
      <c r="Q1" s="1285"/>
      <c r="R1" s="1285"/>
      <c r="S1" s="1285"/>
      <c r="T1" s="804"/>
      <c r="U1" s="804"/>
      <c r="V1" s="804"/>
      <c r="W1" s="1346" t="s">
        <v>8</v>
      </c>
      <c r="X1" s="1320" t="s">
        <v>9</v>
      </c>
      <c r="Y1" s="1321" t="s">
        <v>10</v>
      </c>
    </row>
    <row r="2" spans="1:25">
      <c r="A2" s="1174"/>
      <c r="B2" s="1320"/>
      <c r="C2" s="1320"/>
      <c r="D2" s="1320"/>
      <c r="E2" s="1320"/>
      <c r="F2" s="1320"/>
      <c r="G2" s="1324" t="s">
        <v>11</v>
      </c>
      <c r="H2" s="1324" t="s">
        <v>12</v>
      </c>
      <c r="I2" s="1324" t="s">
        <v>13</v>
      </c>
      <c r="J2" s="1324" t="s">
        <v>14</v>
      </c>
      <c r="K2" s="1286" t="s">
        <v>18</v>
      </c>
      <c r="L2" s="1286"/>
      <c r="M2" s="1286"/>
      <c r="N2" s="1286" t="s">
        <v>19</v>
      </c>
      <c r="O2" s="1286"/>
      <c r="P2" s="1286"/>
      <c r="Q2" s="1286" t="s">
        <v>20</v>
      </c>
      <c r="R2" s="1286"/>
      <c r="S2" s="1286"/>
      <c r="T2" s="1286" t="s">
        <v>21</v>
      </c>
      <c r="U2" s="1286"/>
      <c r="V2" s="1286"/>
      <c r="W2" s="1346"/>
      <c r="X2" s="1320"/>
      <c r="Y2" s="1322"/>
    </row>
    <row r="3" spans="1:25" ht="28.5">
      <c r="A3" s="1174"/>
      <c r="B3" s="1320"/>
      <c r="C3" s="1320"/>
      <c r="D3" s="1320"/>
      <c r="E3" s="1320"/>
      <c r="F3" s="1320"/>
      <c r="G3" s="1324"/>
      <c r="H3" s="1324"/>
      <c r="I3" s="1324"/>
      <c r="J3" s="1324"/>
      <c r="K3" s="711" t="s">
        <v>22</v>
      </c>
      <c r="L3" s="711" t="s">
        <v>23</v>
      </c>
      <c r="M3" s="806" t="s">
        <v>24</v>
      </c>
      <c r="N3" s="711" t="s">
        <v>22</v>
      </c>
      <c r="O3" s="711" t="s">
        <v>23</v>
      </c>
      <c r="P3" s="807" t="s">
        <v>24</v>
      </c>
      <c r="Q3" s="808" t="s">
        <v>22</v>
      </c>
      <c r="R3" s="808" t="s">
        <v>23</v>
      </c>
      <c r="S3" s="809" t="s">
        <v>24</v>
      </c>
      <c r="T3" s="808" t="s">
        <v>22</v>
      </c>
      <c r="U3" s="808" t="s">
        <v>23</v>
      </c>
      <c r="V3" s="809" t="s">
        <v>24</v>
      </c>
      <c r="W3" s="1346"/>
      <c r="X3" s="1320"/>
      <c r="Y3" s="1323"/>
    </row>
    <row r="4" spans="1:25">
      <c r="A4" s="1"/>
      <c r="B4" s="22">
        <v>1</v>
      </c>
      <c r="C4" s="22">
        <v>2</v>
      </c>
      <c r="D4" s="22">
        <v>3</v>
      </c>
      <c r="E4" s="22">
        <v>4</v>
      </c>
      <c r="F4" s="22">
        <v>5</v>
      </c>
      <c r="G4" s="22">
        <v>6.1</v>
      </c>
      <c r="H4" s="22">
        <v>6.2</v>
      </c>
      <c r="I4" s="22">
        <v>6.3</v>
      </c>
      <c r="J4" s="22">
        <v>6.4</v>
      </c>
      <c r="K4" s="23" t="s">
        <v>25</v>
      </c>
      <c r="L4" s="23" t="s">
        <v>26</v>
      </c>
      <c r="M4" s="24" t="s">
        <v>27</v>
      </c>
      <c r="N4" s="23" t="s">
        <v>28</v>
      </c>
      <c r="O4" s="23" t="s">
        <v>29</v>
      </c>
      <c r="P4" s="25" t="s">
        <v>30</v>
      </c>
      <c r="Q4" s="810" t="s">
        <v>31</v>
      </c>
      <c r="R4" s="810" t="s">
        <v>32</v>
      </c>
      <c r="S4" s="26" t="s">
        <v>33</v>
      </c>
      <c r="T4" s="26"/>
      <c r="U4" s="26"/>
      <c r="V4" s="26"/>
      <c r="W4" s="22">
        <v>8</v>
      </c>
      <c r="X4" s="22">
        <v>9</v>
      </c>
      <c r="Y4" s="22">
        <v>10</v>
      </c>
    </row>
    <row r="5" spans="1:25">
      <c r="A5" s="1329" t="s">
        <v>875</v>
      </c>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1"/>
    </row>
    <row r="6" spans="1:25" ht="180">
      <c r="A6" s="811">
        <v>1</v>
      </c>
      <c r="B6" s="812" t="s">
        <v>793</v>
      </c>
      <c r="C6" s="813" t="s">
        <v>876</v>
      </c>
      <c r="D6" s="814" t="s">
        <v>877</v>
      </c>
      <c r="E6" s="815" t="s">
        <v>878</v>
      </c>
      <c r="F6" s="815" t="s">
        <v>879</v>
      </c>
      <c r="G6" s="816">
        <f>M6*0.95</f>
        <v>577215.25</v>
      </c>
      <c r="H6" s="816">
        <f>M6*0.05</f>
        <v>30379.75</v>
      </c>
      <c r="I6" s="816"/>
      <c r="J6" s="816"/>
      <c r="K6" s="816" t="s">
        <v>880</v>
      </c>
      <c r="L6" s="816" t="s">
        <v>881</v>
      </c>
      <c r="M6" s="816">
        <v>607595</v>
      </c>
      <c r="N6" s="816"/>
      <c r="O6" s="816"/>
      <c r="P6" s="817"/>
      <c r="Q6" s="818"/>
      <c r="R6" s="818"/>
      <c r="S6" s="817"/>
      <c r="T6" s="817"/>
      <c r="U6" s="817"/>
      <c r="V6" s="817"/>
      <c r="W6" s="126" t="s">
        <v>882</v>
      </c>
      <c r="X6" s="280"/>
      <c r="Y6" s="280"/>
    </row>
    <row r="7" spans="1:25" ht="180">
      <c r="A7" s="811">
        <v>2</v>
      </c>
      <c r="B7" s="819" t="s">
        <v>793</v>
      </c>
      <c r="C7" s="813" t="s">
        <v>876</v>
      </c>
      <c r="D7" s="814" t="s">
        <v>883</v>
      </c>
      <c r="E7" s="815" t="s">
        <v>884</v>
      </c>
      <c r="F7" s="815" t="s">
        <v>885</v>
      </c>
      <c r="G7" s="816">
        <f t="shared" ref="G7:G10" si="0">M7*0.95</f>
        <v>76926.25</v>
      </c>
      <c r="H7" s="816">
        <f t="shared" ref="H7:H12" si="1">M7*0.05</f>
        <v>4048.75</v>
      </c>
      <c r="I7" s="816"/>
      <c r="J7" s="816"/>
      <c r="K7" s="818" t="s">
        <v>886</v>
      </c>
      <c r="L7" s="818" t="s">
        <v>887</v>
      </c>
      <c r="M7" s="816">
        <v>80975</v>
      </c>
      <c r="N7" s="816"/>
      <c r="O7" s="816"/>
      <c r="P7" s="817"/>
      <c r="Q7" s="818"/>
      <c r="R7" s="818"/>
      <c r="S7" s="817"/>
      <c r="T7" s="817"/>
      <c r="U7" s="817"/>
      <c r="V7" s="817"/>
      <c r="W7" s="126" t="s">
        <v>882</v>
      </c>
      <c r="X7" s="280"/>
      <c r="Y7" s="280"/>
    </row>
    <row r="8" spans="1:25" ht="180">
      <c r="A8" s="811">
        <v>3</v>
      </c>
      <c r="B8" s="819" t="s">
        <v>793</v>
      </c>
      <c r="C8" s="813" t="s">
        <v>876</v>
      </c>
      <c r="D8" s="814" t="s">
        <v>888</v>
      </c>
      <c r="E8" s="815" t="s">
        <v>889</v>
      </c>
      <c r="F8" s="126" t="s">
        <v>890</v>
      </c>
      <c r="G8" s="816">
        <f>M8*0.95</f>
        <v>359156.05</v>
      </c>
      <c r="H8" s="816">
        <f t="shared" si="1"/>
        <v>18902.95</v>
      </c>
      <c r="I8" s="816"/>
      <c r="J8" s="816"/>
      <c r="K8" s="816" t="s">
        <v>880</v>
      </c>
      <c r="L8" s="816" t="s">
        <v>881</v>
      </c>
      <c r="M8" s="817">
        <v>378059</v>
      </c>
      <c r="N8" s="818"/>
      <c r="O8" s="818"/>
      <c r="P8" s="817"/>
      <c r="Q8" s="818"/>
      <c r="R8" s="818"/>
      <c r="S8" s="817"/>
      <c r="T8" s="817"/>
      <c r="U8" s="817"/>
      <c r="V8" s="817"/>
      <c r="W8" s="126" t="s">
        <v>882</v>
      </c>
      <c r="X8" s="280"/>
      <c r="Y8" s="280"/>
    </row>
    <row r="9" spans="1:25" ht="180">
      <c r="A9" s="811">
        <v>4</v>
      </c>
      <c r="B9" s="819" t="s">
        <v>793</v>
      </c>
      <c r="C9" s="813" t="s">
        <v>876</v>
      </c>
      <c r="D9" s="814" t="s">
        <v>891</v>
      </c>
      <c r="E9" s="815" t="s">
        <v>892</v>
      </c>
      <c r="F9" s="820" t="s">
        <v>893</v>
      </c>
      <c r="G9" s="816">
        <f>(M9+P9+S9)*0.95</f>
        <v>1332339.8499999999</v>
      </c>
      <c r="H9" s="816">
        <f>(M9+P9+S9)*0.05</f>
        <v>70123.150000000009</v>
      </c>
      <c r="I9" s="816"/>
      <c r="J9" s="816"/>
      <c r="K9" s="816" t="s">
        <v>880</v>
      </c>
      <c r="L9" s="816" t="s">
        <v>881</v>
      </c>
      <c r="M9" s="817">
        <v>402463</v>
      </c>
      <c r="N9" s="818" t="s">
        <v>880</v>
      </c>
      <c r="O9" s="818" t="s">
        <v>881</v>
      </c>
      <c r="P9" s="817">
        <v>646000</v>
      </c>
      <c r="Q9" s="818" t="s">
        <v>797</v>
      </c>
      <c r="R9" s="818" t="s">
        <v>894</v>
      </c>
      <c r="S9" s="817">
        <v>354000</v>
      </c>
      <c r="T9" s="817"/>
      <c r="U9" s="817"/>
      <c r="V9" s="817"/>
      <c r="W9" s="126" t="s">
        <v>882</v>
      </c>
      <c r="X9" s="280"/>
      <c r="Y9" s="280"/>
    </row>
    <row r="10" spans="1:25" ht="180">
      <c r="A10" s="811">
        <v>5</v>
      </c>
      <c r="B10" s="819" t="s">
        <v>793</v>
      </c>
      <c r="C10" s="813" t="s">
        <v>876</v>
      </c>
      <c r="D10" s="814" t="s">
        <v>895</v>
      </c>
      <c r="E10" s="815" t="s">
        <v>896</v>
      </c>
      <c r="F10" s="820" t="s">
        <v>897</v>
      </c>
      <c r="G10" s="816">
        <f t="shared" si="0"/>
        <v>436829.94999999995</v>
      </c>
      <c r="H10" s="816">
        <f t="shared" si="1"/>
        <v>22991.050000000003</v>
      </c>
      <c r="I10" s="816"/>
      <c r="J10" s="816"/>
      <c r="K10" s="816" t="s">
        <v>880</v>
      </c>
      <c r="L10" s="816" t="s">
        <v>881</v>
      </c>
      <c r="M10" s="817">
        <v>459821</v>
      </c>
      <c r="N10" s="818"/>
      <c r="O10" s="818"/>
      <c r="P10" s="817"/>
      <c r="Q10" s="818"/>
      <c r="R10" s="818"/>
      <c r="S10" s="817"/>
      <c r="T10" s="817"/>
      <c r="U10" s="817"/>
      <c r="V10" s="817"/>
      <c r="W10" s="126" t="s">
        <v>882</v>
      </c>
      <c r="X10" s="280"/>
      <c r="Y10" s="280"/>
    </row>
    <row r="11" spans="1:25" ht="180">
      <c r="A11" s="811">
        <v>6</v>
      </c>
      <c r="B11" s="819" t="s">
        <v>793</v>
      </c>
      <c r="C11" s="813" t="s">
        <v>876</v>
      </c>
      <c r="D11" s="814" t="s">
        <v>898</v>
      </c>
      <c r="E11" s="815" t="s">
        <v>899</v>
      </c>
      <c r="F11" s="820" t="s">
        <v>900</v>
      </c>
      <c r="G11" s="816">
        <f>M11*0.95</f>
        <v>373608.39999999997</v>
      </c>
      <c r="H11" s="816">
        <f t="shared" si="1"/>
        <v>19663.600000000002</v>
      </c>
      <c r="I11" s="816"/>
      <c r="J11" s="816"/>
      <c r="K11" s="816" t="s">
        <v>880</v>
      </c>
      <c r="L11" s="816" t="s">
        <v>881</v>
      </c>
      <c r="M11" s="817">
        <v>393272</v>
      </c>
      <c r="N11" s="818"/>
      <c r="O11" s="818"/>
      <c r="P11" s="817"/>
      <c r="Q11" s="818"/>
      <c r="R11" s="818"/>
      <c r="S11" s="817"/>
      <c r="T11" s="817"/>
      <c r="U11" s="817"/>
      <c r="V11" s="817"/>
      <c r="W11" s="126" t="s">
        <v>882</v>
      </c>
      <c r="X11" s="280"/>
      <c r="Y11" s="280"/>
    </row>
    <row r="12" spans="1:25" ht="180">
      <c r="A12" s="811">
        <v>7</v>
      </c>
      <c r="B12" s="819" t="s">
        <v>793</v>
      </c>
      <c r="C12" s="813" t="s">
        <v>876</v>
      </c>
      <c r="D12" s="814" t="s">
        <v>901</v>
      </c>
      <c r="E12" s="815" t="s">
        <v>902</v>
      </c>
      <c r="F12" s="820" t="s">
        <v>903</v>
      </c>
      <c r="G12" s="816">
        <f>M12*0.95</f>
        <v>173747.4</v>
      </c>
      <c r="H12" s="816">
        <f t="shared" si="1"/>
        <v>9144.6</v>
      </c>
      <c r="I12" s="816"/>
      <c r="J12" s="816"/>
      <c r="K12" s="816" t="s">
        <v>880</v>
      </c>
      <c r="L12" s="816" t="s">
        <v>881</v>
      </c>
      <c r="M12" s="817">
        <v>182892</v>
      </c>
      <c r="N12" s="818"/>
      <c r="O12" s="818"/>
      <c r="P12" s="817"/>
      <c r="Q12" s="818"/>
      <c r="R12" s="818"/>
      <c r="S12" s="817"/>
      <c r="T12" s="817"/>
      <c r="U12" s="817"/>
      <c r="V12" s="817"/>
      <c r="W12" s="126" t="s">
        <v>882</v>
      </c>
      <c r="X12" s="280"/>
      <c r="Y12" s="280"/>
    </row>
    <row r="13" spans="1:25" ht="180">
      <c r="A13" s="811">
        <v>8</v>
      </c>
      <c r="B13" s="821" t="s">
        <v>793</v>
      </c>
      <c r="C13" s="822" t="s">
        <v>876</v>
      </c>
      <c r="D13" s="823" t="s">
        <v>904</v>
      </c>
      <c r="E13" s="824" t="s">
        <v>905</v>
      </c>
      <c r="F13" s="224" t="s">
        <v>906</v>
      </c>
      <c r="G13" s="825">
        <f>(M13+P13)*0.95</f>
        <v>835913.54999999993</v>
      </c>
      <c r="H13" s="825">
        <f>(M13+P13)*0.05</f>
        <v>43995.450000000004</v>
      </c>
      <c r="I13" s="826"/>
      <c r="J13" s="826"/>
      <c r="K13" s="816">
        <v>10</v>
      </c>
      <c r="L13" s="816">
        <v>12</v>
      </c>
      <c r="M13" s="827">
        <v>500000</v>
      </c>
      <c r="N13" s="818" t="s">
        <v>797</v>
      </c>
      <c r="O13" s="818" t="s">
        <v>880</v>
      </c>
      <c r="P13" s="817">
        <v>379909</v>
      </c>
      <c r="Q13" s="818"/>
      <c r="R13" s="818"/>
      <c r="S13" s="817"/>
      <c r="T13" s="817"/>
      <c r="U13" s="817"/>
      <c r="V13" s="817"/>
      <c r="W13" s="126" t="s">
        <v>882</v>
      </c>
      <c r="X13" s="280"/>
      <c r="Y13" s="280"/>
    </row>
    <row r="14" spans="1:25" ht="180">
      <c r="A14" s="811">
        <v>9</v>
      </c>
      <c r="B14" s="821" t="s">
        <v>793</v>
      </c>
      <c r="C14" s="822" t="s">
        <v>876</v>
      </c>
      <c r="D14" s="828" t="s">
        <v>907</v>
      </c>
      <c r="E14" s="824" t="s">
        <v>908</v>
      </c>
      <c r="F14" s="820" t="s">
        <v>909</v>
      </c>
      <c r="G14" s="825">
        <f>M14*0.95</f>
        <v>427500</v>
      </c>
      <c r="H14" s="825">
        <f>M14*0.05</f>
        <v>22500</v>
      </c>
      <c r="I14" s="816"/>
      <c r="J14" s="816"/>
      <c r="K14" s="816">
        <v>10</v>
      </c>
      <c r="L14" s="816">
        <v>12</v>
      </c>
      <c r="M14" s="817">
        <v>450000</v>
      </c>
      <c r="N14" s="818"/>
      <c r="O14" s="818"/>
      <c r="P14" s="817"/>
      <c r="Q14" s="818"/>
      <c r="R14" s="818"/>
      <c r="S14" s="817"/>
      <c r="T14" s="817"/>
      <c r="U14" s="817"/>
      <c r="V14" s="817"/>
      <c r="W14" s="126" t="s">
        <v>882</v>
      </c>
      <c r="X14" s="280"/>
      <c r="Y14" s="280"/>
    </row>
    <row r="15" spans="1:25" ht="180">
      <c r="A15" s="811">
        <v>10</v>
      </c>
      <c r="B15" s="821" t="s">
        <v>793</v>
      </c>
      <c r="C15" s="822" t="s">
        <v>876</v>
      </c>
      <c r="D15" s="829" t="s">
        <v>910</v>
      </c>
      <c r="E15" s="824" t="s">
        <v>911</v>
      </c>
      <c r="F15" s="820" t="s">
        <v>912</v>
      </c>
      <c r="G15" s="816">
        <f>(P15+S15)*0.95</f>
        <v>940500</v>
      </c>
      <c r="H15" s="816">
        <f>(P15+S15)*0.05</f>
        <v>49500</v>
      </c>
      <c r="I15" s="816"/>
      <c r="J15" s="816"/>
      <c r="K15" s="816"/>
      <c r="L15" s="816"/>
      <c r="M15" s="817"/>
      <c r="N15" s="818" t="s">
        <v>880</v>
      </c>
      <c r="O15" s="818" t="s">
        <v>881</v>
      </c>
      <c r="P15" s="817">
        <v>500000</v>
      </c>
      <c r="Q15" s="818" t="s">
        <v>797</v>
      </c>
      <c r="R15" s="818" t="s">
        <v>894</v>
      </c>
      <c r="S15" s="817">
        <v>490000</v>
      </c>
      <c r="T15" s="817"/>
      <c r="U15" s="817"/>
      <c r="V15" s="817"/>
      <c r="W15" s="126" t="s">
        <v>882</v>
      </c>
      <c r="X15" s="280"/>
      <c r="Y15" s="280"/>
    </row>
    <row r="16" spans="1:25" ht="180">
      <c r="A16" s="811">
        <v>11</v>
      </c>
      <c r="B16" s="821" t="s">
        <v>793</v>
      </c>
      <c r="C16" s="822" t="s">
        <v>876</v>
      </c>
      <c r="D16" s="830" t="s">
        <v>913</v>
      </c>
      <c r="E16" s="824" t="s">
        <v>914</v>
      </c>
      <c r="F16" s="820" t="s">
        <v>915</v>
      </c>
      <c r="G16" s="816">
        <f>(P16+S16)*0.95</f>
        <v>1900000</v>
      </c>
      <c r="H16" s="816">
        <f>(P16+S16)*0.05</f>
        <v>100000</v>
      </c>
      <c r="I16" s="816"/>
      <c r="J16" s="816"/>
      <c r="K16" s="816"/>
      <c r="L16" s="816"/>
      <c r="M16" s="817"/>
      <c r="N16" s="818" t="s">
        <v>880</v>
      </c>
      <c r="O16" s="818" t="s">
        <v>881</v>
      </c>
      <c r="P16" s="817">
        <v>940000</v>
      </c>
      <c r="Q16" s="818" t="s">
        <v>880</v>
      </c>
      <c r="R16" s="818" t="s">
        <v>881</v>
      </c>
      <c r="S16" s="817">
        <v>1060000</v>
      </c>
      <c r="T16" s="817"/>
      <c r="U16" s="817"/>
      <c r="V16" s="817"/>
      <c r="W16" s="126" t="s">
        <v>882</v>
      </c>
      <c r="X16" s="280"/>
      <c r="Y16" s="280"/>
    </row>
    <row r="17" spans="1:25" ht="180">
      <c r="A17" s="811">
        <v>12</v>
      </c>
      <c r="B17" s="821" t="s">
        <v>793</v>
      </c>
      <c r="C17" s="822" t="s">
        <v>876</v>
      </c>
      <c r="D17" s="831" t="s">
        <v>916</v>
      </c>
      <c r="E17" s="824" t="s">
        <v>917</v>
      </c>
      <c r="F17" s="820" t="s">
        <v>918</v>
      </c>
      <c r="G17" s="816">
        <f>(P17+S17)*0.95</f>
        <v>617500</v>
      </c>
      <c r="H17" s="816">
        <f>(P17+S17)*0.05</f>
        <v>32500</v>
      </c>
      <c r="I17" s="816"/>
      <c r="J17" s="816"/>
      <c r="K17" s="816"/>
      <c r="L17" s="816"/>
      <c r="M17" s="817"/>
      <c r="N17" s="818" t="s">
        <v>880</v>
      </c>
      <c r="O17" s="818" t="s">
        <v>881</v>
      </c>
      <c r="P17" s="817">
        <v>650000</v>
      </c>
      <c r="Q17" s="818"/>
      <c r="R17" s="818"/>
      <c r="S17" s="817"/>
      <c r="T17" s="817"/>
      <c r="U17" s="817"/>
      <c r="V17" s="817"/>
      <c r="W17" s="126" t="s">
        <v>882</v>
      </c>
      <c r="X17" s="280"/>
      <c r="Y17" s="280"/>
    </row>
    <row r="18" spans="1:25" ht="180">
      <c r="A18" s="811">
        <v>13</v>
      </c>
      <c r="B18" s="821" t="s">
        <v>793</v>
      </c>
      <c r="C18" s="822" t="s">
        <v>876</v>
      </c>
      <c r="D18" s="832" t="s">
        <v>919</v>
      </c>
      <c r="E18" s="824" t="s">
        <v>920</v>
      </c>
      <c r="F18" s="820" t="s">
        <v>921</v>
      </c>
      <c r="G18" s="816">
        <f>(P18+S18)*0.95</f>
        <v>1092500</v>
      </c>
      <c r="H18" s="816">
        <f>(P18+S18)*0.05</f>
        <v>57500</v>
      </c>
      <c r="I18" s="816"/>
      <c r="J18" s="816"/>
      <c r="K18" s="816"/>
      <c r="L18" s="816"/>
      <c r="M18" s="817"/>
      <c r="N18" s="818"/>
      <c r="O18" s="818"/>
      <c r="P18" s="817"/>
      <c r="Q18" s="818" t="s">
        <v>880</v>
      </c>
      <c r="R18" s="818" t="s">
        <v>881</v>
      </c>
      <c r="S18" s="817">
        <v>1150000</v>
      </c>
      <c r="T18" s="817"/>
      <c r="U18" s="817"/>
      <c r="V18" s="817"/>
      <c r="W18" s="126" t="s">
        <v>882</v>
      </c>
      <c r="X18" s="280"/>
      <c r="Y18" s="280"/>
    </row>
    <row r="19" spans="1:25" ht="180">
      <c r="A19" s="811">
        <v>14</v>
      </c>
      <c r="B19" s="821" t="s">
        <v>793</v>
      </c>
      <c r="C19" s="822" t="s">
        <v>876</v>
      </c>
      <c r="D19" s="833" t="s">
        <v>922</v>
      </c>
      <c r="E19" s="824" t="s">
        <v>923</v>
      </c>
      <c r="F19" s="820" t="s">
        <v>924</v>
      </c>
      <c r="G19" s="816">
        <f>(P19+S19+V19)*0.95</f>
        <v>1900000</v>
      </c>
      <c r="H19" s="816">
        <f>(P19+S19+V19)*0.05</f>
        <v>100000</v>
      </c>
      <c r="I19" s="816"/>
      <c r="J19" s="816"/>
      <c r="K19" s="816"/>
      <c r="L19" s="816"/>
      <c r="M19" s="817"/>
      <c r="N19" s="818"/>
      <c r="O19" s="818"/>
      <c r="P19" s="817"/>
      <c r="Q19" s="818" t="s">
        <v>880</v>
      </c>
      <c r="R19" s="818" t="s">
        <v>881</v>
      </c>
      <c r="S19" s="817">
        <v>1000000</v>
      </c>
      <c r="T19" s="818" t="s">
        <v>880</v>
      </c>
      <c r="U19" s="818" t="s">
        <v>881</v>
      </c>
      <c r="V19" s="817">
        <v>1000000</v>
      </c>
      <c r="W19" s="126" t="s">
        <v>882</v>
      </c>
      <c r="X19" s="280"/>
      <c r="Y19" s="280"/>
    </row>
    <row r="20" spans="1:25" ht="180">
      <c r="A20" s="811">
        <v>15</v>
      </c>
      <c r="B20" s="821" t="s">
        <v>793</v>
      </c>
      <c r="C20" s="822" t="s">
        <v>876</v>
      </c>
      <c r="D20" s="831" t="s">
        <v>925</v>
      </c>
      <c r="E20" s="824" t="s">
        <v>926</v>
      </c>
      <c r="F20" s="820" t="s">
        <v>927</v>
      </c>
      <c r="G20" s="816">
        <f>(P20+S20+V20)*0.95</f>
        <v>570000</v>
      </c>
      <c r="H20" s="816">
        <f>(P20+S20+V20)*0.05</f>
        <v>30000</v>
      </c>
      <c r="I20" s="816"/>
      <c r="J20" s="816"/>
      <c r="K20" s="816"/>
      <c r="L20" s="816"/>
      <c r="M20" s="817"/>
      <c r="N20" s="818"/>
      <c r="O20" s="818"/>
      <c r="P20" s="817"/>
      <c r="Q20" s="818" t="s">
        <v>880</v>
      </c>
      <c r="R20" s="818" t="s">
        <v>881</v>
      </c>
      <c r="S20" s="817">
        <v>600000</v>
      </c>
      <c r="T20" s="817"/>
      <c r="U20" s="817"/>
      <c r="V20" s="817"/>
      <c r="W20" s="126" t="s">
        <v>882</v>
      </c>
      <c r="X20" s="280"/>
      <c r="Y20" s="280"/>
    </row>
    <row r="21" spans="1:25" ht="180">
      <c r="A21" s="811">
        <v>16</v>
      </c>
      <c r="B21" s="821" t="s">
        <v>793</v>
      </c>
      <c r="C21" s="822" t="s">
        <v>876</v>
      </c>
      <c r="D21" s="831" t="s">
        <v>928</v>
      </c>
      <c r="E21" s="824" t="s">
        <v>929</v>
      </c>
      <c r="F21" s="820" t="s">
        <v>930</v>
      </c>
      <c r="G21" s="816">
        <f t="shared" ref="G21:G33" si="2">(P21+S21+V21)*0.95</f>
        <v>1425000</v>
      </c>
      <c r="H21" s="816">
        <f t="shared" ref="H21:H33" si="3">(P21+S21+V21)*0.05</f>
        <v>75000</v>
      </c>
      <c r="I21" s="816"/>
      <c r="J21" s="816"/>
      <c r="K21" s="816"/>
      <c r="L21" s="816"/>
      <c r="M21" s="817"/>
      <c r="N21" s="818"/>
      <c r="O21" s="818"/>
      <c r="P21" s="817"/>
      <c r="Q21" s="818" t="s">
        <v>880</v>
      </c>
      <c r="R21" s="818" t="s">
        <v>881</v>
      </c>
      <c r="S21" s="817">
        <v>1000000</v>
      </c>
      <c r="T21" s="818" t="s">
        <v>880</v>
      </c>
      <c r="U21" s="818" t="s">
        <v>881</v>
      </c>
      <c r="V21" s="817">
        <v>500000</v>
      </c>
      <c r="W21" s="126" t="s">
        <v>882</v>
      </c>
      <c r="X21" s="280"/>
      <c r="Y21" s="280"/>
    </row>
    <row r="22" spans="1:25" ht="180">
      <c r="A22" s="811">
        <v>17</v>
      </c>
      <c r="B22" s="821" t="s">
        <v>793</v>
      </c>
      <c r="C22" s="822" t="s">
        <v>876</v>
      </c>
      <c r="D22" s="831" t="s">
        <v>931</v>
      </c>
      <c r="E22" s="824" t="s">
        <v>932</v>
      </c>
      <c r="F22" s="820" t="s">
        <v>930</v>
      </c>
      <c r="G22" s="816">
        <f t="shared" si="2"/>
        <v>427500</v>
      </c>
      <c r="H22" s="816">
        <f t="shared" si="3"/>
        <v>22500</v>
      </c>
      <c r="I22" s="816"/>
      <c r="J22" s="816"/>
      <c r="K22" s="816"/>
      <c r="L22" s="816"/>
      <c r="M22" s="817"/>
      <c r="N22" s="818"/>
      <c r="O22" s="818"/>
      <c r="P22" s="817"/>
      <c r="Q22" s="818" t="s">
        <v>880</v>
      </c>
      <c r="R22" s="818" t="s">
        <v>881</v>
      </c>
      <c r="S22" s="817">
        <v>450000</v>
      </c>
      <c r="T22" s="817"/>
      <c r="U22" s="817"/>
      <c r="V22" s="817"/>
      <c r="W22" s="126" t="s">
        <v>882</v>
      </c>
      <c r="X22" s="280"/>
      <c r="Y22" s="280"/>
    </row>
    <row r="23" spans="1:25" ht="180">
      <c r="A23" s="811">
        <v>18</v>
      </c>
      <c r="B23" s="821" t="s">
        <v>793</v>
      </c>
      <c r="C23" s="822" t="s">
        <v>876</v>
      </c>
      <c r="D23" s="834" t="s">
        <v>933</v>
      </c>
      <c r="E23" s="824" t="s">
        <v>934</v>
      </c>
      <c r="F23" s="820" t="s">
        <v>930</v>
      </c>
      <c r="G23" s="816">
        <f t="shared" si="2"/>
        <v>285000</v>
      </c>
      <c r="H23" s="816">
        <f t="shared" si="3"/>
        <v>15000</v>
      </c>
      <c r="I23" s="816"/>
      <c r="J23" s="816"/>
      <c r="K23" s="816"/>
      <c r="L23" s="816"/>
      <c r="M23" s="817"/>
      <c r="N23" s="818"/>
      <c r="O23" s="818"/>
      <c r="P23" s="817"/>
      <c r="Q23" s="818" t="s">
        <v>880</v>
      </c>
      <c r="R23" s="818" t="s">
        <v>881</v>
      </c>
      <c r="S23" s="817">
        <v>300000</v>
      </c>
      <c r="T23" s="817"/>
      <c r="U23" s="817"/>
      <c r="V23" s="817"/>
      <c r="W23" s="126" t="s">
        <v>882</v>
      </c>
      <c r="X23" s="280"/>
      <c r="Y23" s="280"/>
    </row>
    <row r="24" spans="1:25" ht="180">
      <c r="A24" s="811">
        <v>19</v>
      </c>
      <c r="B24" s="821" t="s">
        <v>793</v>
      </c>
      <c r="C24" s="822" t="s">
        <v>876</v>
      </c>
      <c r="D24" s="831" t="s">
        <v>935</v>
      </c>
      <c r="E24" s="824" t="s">
        <v>936</v>
      </c>
      <c r="F24" s="820" t="s">
        <v>937</v>
      </c>
      <c r="G24" s="816">
        <f t="shared" si="2"/>
        <v>494000</v>
      </c>
      <c r="H24" s="816">
        <f t="shared" si="3"/>
        <v>26000</v>
      </c>
      <c r="I24" s="816"/>
      <c r="J24" s="816"/>
      <c r="K24" s="816"/>
      <c r="L24" s="816"/>
      <c r="M24" s="817"/>
      <c r="N24" s="818"/>
      <c r="O24" s="818"/>
      <c r="P24" s="817"/>
      <c r="Q24" s="818" t="s">
        <v>880</v>
      </c>
      <c r="R24" s="818" t="s">
        <v>881</v>
      </c>
      <c r="S24" s="817">
        <v>520000</v>
      </c>
      <c r="T24" s="817"/>
      <c r="U24" s="817"/>
      <c r="V24" s="817"/>
      <c r="W24" s="126" t="s">
        <v>882</v>
      </c>
      <c r="X24" s="280"/>
      <c r="Y24" s="280"/>
    </row>
    <row r="25" spans="1:25" ht="255">
      <c r="A25" s="811">
        <v>20</v>
      </c>
      <c r="B25" s="835" t="s">
        <v>794</v>
      </c>
      <c r="C25" s="836" t="s">
        <v>938</v>
      </c>
      <c r="D25" s="828" t="s">
        <v>939</v>
      </c>
      <c r="E25" s="824" t="s">
        <v>940</v>
      </c>
      <c r="F25" s="820" t="s">
        <v>941</v>
      </c>
      <c r="G25" s="816">
        <f t="shared" si="2"/>
        <v>950000</v>
      </c>
      <c r="H25" s="816">
        <f t="shared" si="3"/>
        <v>50000</v>
      </c>
      <c r="I25" s="816"/>
      <c r="J25" s="816"/>
      <c r="K25" s="816"/>
      <c r="L25" s="816"/>
      <c r="M25" s="817"/>
      <c r="N25" s="818"/>
      <c r="O25" s="818"/>
      <c r="P25" s="817"/>
      <c r="Q25" s="818" t="s">
        <v>880</v>
      </c>
      <c r="R25" s="818" t="s">
        <v>942</v>
      </c>
      <c r="S25" s="817">
        <v>1000000</v>
      </c>
      <c r="T25" s="817"/>
      <c r="U25" s="817"/>
      <c r="V25" s="817"/>
      <c r="W25" s="126" t="s">
        <v>882</v>
      </c>
      <c r="X25" s="280"/>
      <c r="Y25" s="280"/>
    </row>
    <row r="26" spans="1:25" ht="180">
      <c r="A26" s="811">
        <v>21</v>
      </c>
      <c r="B26" s="821" t="s">
        <v>793</v>
      </c>
      <c r="C26" s="822" t="s">
        <v>876</v>
      </c>
      <c r="D26" s="837" t="s">
        <v>943</v>
      </c>
      <c r="E26" s="824" t="s">
        <v>944</v>
      </c>
      <c r="F26" s="820" t="s">
        <v>945</v>
      </c>
      <c r="G26" s="816">
        <f t="shared" si="2"/>
        <v>902500</v>
      </c>
      <c r="H26" s="816">
        <f t="shared" si="3"/>
        <v>47500</v>
      </c>
      <c r="I26" s="816"/>
      <c r="J26" s="816"/>
      <c r="K26" s="816"/>
      <c r="L26" s="816"/>
      <c r="M26" s="817"/>
      <c r="N26" s="818"/>
      <c r="O26" s="818"/>
      <c r="P26" s="817"/>
      <c r="Q26" s="818"/>
      <c r="R26" s="818"/>
      <c r="S26" s="817"/>
      <c r="T26" s="818" t="s">
        <v>880</v>
      </c>
      <c r="U26" s="818" t="s">
        <v>881</v>
      </c>
      <c r="V26" s="817">
        <v>950000</v>
      </c>
      <c r="W26" s="126" t="s">
        <v>882</v>
      </c>
      <c r="X26" s="280"/>
      <c r="Y26" s="280"/>
    </row>
    <row r="27" spans="1:25" ht="180">
      <c r="A27" s="811">
        <v>22</v>
      </c>
      <c r="B27" s="821" t="s">
        <v>793</v>
      </c>
      <c r="C27" s="822" t="s">
        <v>876</v>
      </c>
      <c r="D27" s="837" t="s">
        <v>946</v>
      </c>
      <c r="E27" s="824" t="s">
        <v>947</v>
      </c>
      <c r="F27" s="820" t="s">
        <v>948</v>
      </c>
      <c r="G27" s="816">
        <f t="shared" si="2"/>
        <v>418000</v>
      </c>
      <c r="H27" s="816">
        <f t="shared" si="3"/>
        <v>22000</v>
      </c>
      <c r="I27" s="816"/>
      <c r="J27" s="816"/>
      <c r="K27" s="816"/>
      <c r="L27" s="816"/>
      <c r="M27" s="817"/>
      <c r="N27" s="818"/>
      <c r="O27" s="818"/>
      <c r="P27" s="817"/>
      <c r="Q27" s="818"/>
      <c r="R27" s="818"/>
      <c r="S27" s="817"/>
      <c r="T27" s="818" t="s">
        <v>880</v>
      </c>
      <c r="U27" s="818" t="s">
        <v>881</v>
      </c>
      <c r="V27" s="817">
        <v>440000</v>
      </c>
      <c r="W27" s="126" t="s">
        <v>882</v>
      </c>
      <c r="X27" s="280"/>
      <c r="Y27" s="280"/>
    </row>
    <row r="28" spans="1:25" ht="180">
      <c r="A28" s="811">
        <v>23</v>
      </c>
      <c r="B28" s="821" t="s">
        <v>793</v>
      </c>
      <c r="C28" s="822" t="s">
        <v>876</v>
      </c>
      <c r="D28" s="838" t="s">
        <v>949</v>
      </c>
      <c r="E28" s="824" t="s">
        <v>950</v>
      </c>
      <c r="F28" s="820" t="s">
        <v>879</v>
      </c>
      <c r="G28" s="816">
        <f t="shared" si="2"/>
        <v>1900000</v>
      </c>
      <c r="H28" s="816">
        <f t="shared" si="3"/>
        <v>100000</v>
      </c>
      <c r="I28" s="816"/>
      <c r="J28" s="816"/>
      <c r="K28" s="816"/>
      <c r="L28" s="816"/>
      <c r="M28" s="817"/>
      <c r="N28" s="818"/>
      <c r="O28" s="818"/>
      <c r="P28" s="817"/>
      <c r="Q28" s="818"/>
      <c r="R28" s="818"/>
      <c r="S28" s="817"/>
      <c r="T28" s="818" t="s">
        <v>880</v>
      </c>
      <c r="U28" s="818" t="s">
        <v>942</v>
      </c>
      <c r="V28" s="817">
        <v>2000000</v>
      </c>
      <c r="W28" s="126" t="s">
        <v>882</v>
      </c>
      <c r="X28" s="280"/>
      <c r="Y28" s="280"/>
    </row>
    <row r="29" spans="1:25" ht="180">
      <c r="A29" s="811">
        <v>24</v>
      </c>
      <c r="B29" s="821" t="s">
        <v>793</v>
      </c>
      <c r="C29" s="822" t="s">
        <v>876</v>
      </c>
      <c r="D29" s="839" t="s">
        <v>951</v>
      </c>
      <c r="E29" s="824" t="s">
        <v>952</v>
      </c>
      <c r="F29" s="824" t="s">
        <v>953</v>
      </c>
      <c r="G29" s="816">
        <f t="shared" si="2"/>
        <v>2375000</v>
      </c>
      <c r="H29" s="816">
        <f t="shared" si="3"/>
        <v>125000</v>
      </c>
      <c r="I29" s="816"/>
      <c r="J29" s="816"/>
      <c r="K29" s="816"/>
      <c r="L29" s="816"/>
      <c r="M29" s="817"/>
      <c r="N29" s="818"/>
      <c r="O29" s="818"/>
      <c r="P29" s="817"/>
      <c r="Q29" s="818"/>
      <c r="R29" s="818"/>
      <c r="S29" s="817"/>
      <c r="T29" s="818" t="s">
        <v>880</v>
      </c>
      <c r="U29" s="818" t="s">
        <v>942</v>
      </c>
      <c r="V29" s="817">
        <v>2500000</v>
      </c>
      <c r="W29" s="126" t="s">
        <v>882</v>
      </c>
      <c r="X29" s="280"/>
      <c r="Y29" s="280"/>
    </row>
    <row r="30" spans="1:25" ht="255">
      <c r="A30" s="811">
        <v>25</v>
      </c>
      <c r="B30" s="835" t="s">
        <v>794</v>
      </c>
      <c r="C30" s="836" t="s">
        <v>938</v>
      </c>
      <c r="D30" s="840" t="s">
        <v>939</v>
      </c>
      <c r="E30" s="824" t="s">
        <v>940</v>
      </c>
      <c r="F30" s="820"/>
      <c r="G30" s="816">
        <f t="shared" si="2"/>
        <v>950000</v>
      </c>
      <c r="H30" s="816">
        <f t="shared" si="3"/>
        <v>50000</v>
      </c>
      <c r="I30" s="816"/>
      <c r="J30" s="816"/>
      <c r="K30" s="816"/>
      <c r="L30" s="816"/>
      <c r="M30" s="817"/>
      <c r="N30" s="818"/>
      <c r="O30" s="818"/>
      <c r="P30" s="817"/>
      <c r="Q30" s="818"/>
      <c r="R30" s="818"/>
      <c r="S30" s="817"/>
      <c r="T30" s="818" t="s">
        <v>880</v>
      </c>
      <c r="U30" s="818" t="s">
        <v>942</v>
      </c>
      <c r="V30" s="817">
        <v>1000000</v>
      </c>
      <c r="W30" s="126" t="s">
        <v>882</v>
      </c>
      <c r="X30" s="280"/>
      <c r="Y30" s="280"/>
    </row>
    <row r="31" spans="1:25" ht="252">
      <c r="A31" s="811">
        <v>26</v>
      </c>
      <c r="B31" s="835" t="s">
        <v>794</v>
      </c>
      <c r="C31" s="841" t="s">
        <v>795</v>
      </c>
      <c r="D31" s="831" t="s">
        <v>954</v>
      </c>
      <c r="E31" s="824"/>
      <c r="F31" s="820"/>
      <c r="G31" s="816">
        <f t="shared" si="2"/>
        <v>1425000</v>
      </c>
      <c r="H31" s="816">
        <f t="shared" si="3"/>
        <v>75000</v>
      </c>
      <c r="I31" s="816"/>
      <c r="J31" s="816"/>
      <c r="K31" s="816"/>
      <c r="L31" s="816"/>
      <c r="M31" s="817"/>
      <c r="N31" s="818"/>
      <c r="O31" s="818"/>
      <c r="P31" s="817"/>
      <c r="Q31" s="818"/>
      <c r="R31" s="818"/>
      <c r="S31" s="817"/>
      <c r="T31" s="818" t="s">
        <v>880</v>
      </c>
      <c r="U31" s="818" t="s">
        <v>942</v>
      </c>
      <c r="V31" s="817">
        <v>1500000</v>
      </c>
      <c r="W31" s="126" t="s">
        <v>882</v>
      </c>
      <c r="X31" s="280"/>
      <c r="Y31" s="280"/>
    </row>
    <row r="32" spans="1:25" s="846" customFormat="1">
      <c r="A32" s="811">
        <v>27</v>
      </c>
      <c r="B32" s="819"/>
      <c r="C32" s="842"/>
      <c r="D32" s="831"/>
      <c r="E32" s="824"/>
      <c r="F32" s="820"/>
      <c r="G32" s="816">
        <f t="shared" si="2"/>
        <v>0</v>
      </c>
      <c r="H32" s="816">
        <f t="shared" si="3"/>
        <v>0</v>
      </c>
      <c r="I32" s="816"/>
      <c r="J32" s="816"/>
      <c r="K32" s="816"/>
      <c r="L32" s="816"/>
      <c r="M32" s="843"/>
      <c r="N32" s="818"/>
      <c r="O32" s="818"/>
      <c r="P32" s="844"/>
      <c r="Q32" s="818"/>
      <c r="R32" s="818"/>
      <c r="S32" s="845"/>
      <c r="T32" s="845"/>
      <c r="U32" s="845"/>
      <c r="V32" s="845"/>
      <c r="W32" s="126"/>
      <c r="X32" s="280"/>
      <c r="Y32" s="280"/>
    </row>
    <row r="33" spans="1:25" s="846" customFormat="1">
      <c r="A33" s="811">
        <v>28</v>
      </c>
      <c r="B33" s="819"/>
      <c r="C33" s="842"/>
      <c r="D33" s="828"/>
      <c r="E33" s="824"/>
      <c r="F33" s="820"/>
      <c r="G33" s="816">
        <f t="shared" si="2"/>
        <v>0</v>
      </c>
      <c r="H33" s="816">
        <f t="shared" si="3"/>
        <v>0</v>
      </c>
      <c r="I33" s="816"/>
      <c r="J33" s="816"/>
      <c r="K33" s="816"/>
      <c r="L33" s="816"/>
      <c r="M33" s="843"/>
      <c r="N33" s="818"/>
      <c r="O33" s="818"/>
      <c r="P33" s="844"/>
      <c r="Q33" s="847"/>
      <c r="R33" s="847"/>
      <c r="S33" s="845"/>
      <c r="T33" s="845"/>
      <c r="U33" s="845"/>
      <c r="V33" s="845"/>
      <c r="W33" s="126"/>
      <c r="X33" s="280"/>
      <c r="Y33" s="280"/>
    </row>
    <row r="34" spans="1:25">
      <c r="A34" s="322"/>
      <c r="B34" s="1343"/>
      <c r="C34" s="1344"/>
      <c r="D34" s="1344"/>
      <c r="E34" s="1344"/>
      <c r="F34" s="1345"/>
      <c r="G34" s="825"/>
      <c r="H34" s="848"/>
      <c r="I34" s="825"/>
      <c r="J34" s="825"/>
      <c r="K34" s="825"/>
      <c r="L34" s="825"/>
      <c r="M34" s="849"/>
      <c r="N34" s="825"/>
      <c r="O34" s="825"/>
      <c r="P34" s="844"/>
      <c r="Q34" s="847"/>
      <c r="R34" s="847"/>
      <c r="S34" s="845"/>
      <c r="T34" s="845"/>
      <c r="U34" s="845"/>
      <c r="V34" s="845"/>
      <c r="W34" s="850"/>
      <c r="X34" s="225"/>
      <c r="Y34" s="225"/>
    </row>
    <row r="35" spans="1:25" s="858" customFormat="1" ht="18.75">
      <c r="A35" s="851" t="s">
        <v>642</v>
      </c>
      <c r="B35" s="1339" t="s">
        <v>49</v>
      </c>
      <c r="C35" s="1340"/>
      <c r="D35" s="1340"/>
      <c r="E35" s="1340"/>
      <c r="F35" s="1341"/>
      <c r="G35" s="852">
        <f>SUM(G6:G34)</f>
        <v>23165736.699999999</v>
      </c>
      <c r="H35" s="852">
        <f>SUM(H6:H34)</f>
        <v>1219249.3</v>
      </c>
      <c r="I35" s="851"/>
      <c r="J35" s="851"/>
      <c r="K35" s="851"/>
      <c r="L35" s="851"/>
      <c r="M35" s="853">
        <f>SUM(M6:M34)</f>
        <v>3455077</v>
      </c>
      <c r="N35" s="852"/>
      <c r="O35" s="852"/>
      <c r="P35" s="854">
        <f>SUM(P6:P33)</f>
        <v>3115909</v>
      </c>
      <c r="Q35" s="855"/>
      <c r="R35" s="855"/>
      <c r="S35" s="315">
        <f>SUM(S6:S33)</f>
        <v>7924000</v>
      </c>
      <c r="T35" s="315"/>
      <c r="U35" s="315"/>
      <c r="V35" s="315">
        <f>SUM(V6:V33)</f>
        <v>9890000</v>
      </c>
      <c r="W35" s="856"/>
      <c r="X35" s="857">
        <f>G35-M35-P35-S35</f>
        <v>8670750.6999999993</v>
      </c>
      <c r="Y35" s="856"/>
    </row>
    <row r="36" spans="1:25" s="858" customFormat="1" ht="18.75">
      <c r="A36" s="859"/>
      <c r="B36" s="860"/>
      <c r="C36" s="860"/>
      <c r="D36" s="860"/>
      <c r="E36" s="860"/>
      <c r="F36" s="860"/>
      <c r="G36" s="861"/>
      <c r="H36" s="861"/>
      <c r="I36" s="859"/>
      <c r="J36" s="859"/>
      <c r="K36" s="859"/>
      <c r="L36" s="859"/>
      <c r="M36" s="862"/>
      <c r="N36" s="861"/>
      <c r="O36" s="861"/>
      <c r="P36" s="863"/>
      <c r="Q36" s="864"/>
      <c r="R36" s="864"/>
      <c r="S36" s="865"/>
      <c r="T36" s="865"/>
      <c r="U36" s="865"/>
      <c r="V36" s="865"/>
      <c r="W36" s="866"/>
      <c r="X36" s="867"/>
      <c r="Y36" s="866"/>
    </row>
    <row r="37" spans="1:25" s="858" customFormat="1" ht="18.75">
      <c r="A37" s="859"/>
      <c r="B37" s="860"/>
      <c r="C37" s="860"/>
      <c r="D37" s="860"/>
      <c r="E37" s="1338" t="s">
        <v>955</v>
      </c>
      <c r="F37" s="1338"/>
      <c r="G37" s="1338"/>
      <c r="H37" s="1338"/>
      <c r="I37" s="1338"/>
      <c r="J37" s="859"/>
      <c r="K37" s="859"/>
      <c r="L37" s="859"/>
      <c r="M37" s="862"/>
      <c r="N37" s="861"/>
      <c r="O37" s="861"/>
      <c r="P37" s="863">
        <v>155795</v>
      </c>
      <c r="Q37" s="864"/>
      <c r="R37" s="864"/>
      <c r="S37" s="865"/>
      <c r="T37" s="865"/>
      <c r="U37" s="865"/>
      <c r="V37" s="865"/>
      <c r="W37" s="866"/>
      <c r="X37" s="867"/>
      <c r="Y37" s="866"/>
    </row>
    <row r="39" spans="1:25" ht="18.75">
      <c r="A39" s="868"/>
      <c r="B39" s="1339" t="s">
        <v>284</v>
      </c>
      <c r="C39" s="1340"/>
      <c r="D39" s="1340"/>
      <c r="E39" s="1340"/>
      <c r="F39" s="1340"/>
      <c r="G39" s="1340"/>
      <c r="H39" s="1340"/>
      <c r="I39" s="1340"/>
      <c r="J39" s="1340"/>
      <c r="K39" s="1340"/>
      <c r="L39" s="1340"/>
      <c r="M39" s="1340"/>
      <c r="N39" s="1340"/>
      <c r="O39" s="1340"/>
      <c r="P39" s="1340"/>
      <c r="Q39" s="1340"/>
      <c r="R39" s="1340"/>
      <c r="S39" s="1340"/>
      <c r="T39" s="1340"/>
      <c r="U39" s="1340"/>
      <c r="V39" s="1340"/>
      <c r="W39" s="1340"/>
      <c r="X39" s="1340"/>
      <c r="Y39" s="1340"/>
    </row>
    <row r="40" spans="1:25">
      <c r="A40" s="868"/>
      <c r="B40" s="821"/>
      <c r="C40" s="822"/>
      <c r="D40" s="823"/>
      <c r="E40" s="824"/>
      <c r="F40" s="224"/>
      <c r="G40" s="825"/>
      <c r="H40" s="825"/>
      <c r="I40" s="826"/>
      <c r="J40" s="826"/>
      <c r="K40" s="816"/>
      <c r="L40" s="816"/>
      <c r="M40" s="827"/>
      <c r="N40" s="826"/>
      <c r="O40" s="826"/>
      <c r="P40" s="869"/>
      <c r="Q40" s="870"/>
      <c r="R40" s="870"/>
      <c r="S40" s="826"/>
      <c r="T40" s="826"/>
      <c r="U40" s="826"/>
      <c r="V40" s="826"/>
      <c r="W40" s="126"/>
      <c r="X40" s="826"/>
      <c r="Y40" s="826"/>
    </row>
    <row r="41" spans="1:25">
      <c r="A41" s="868"/>
      <c r="B41" s="821"/>
      <c r="C41" s="822"/>
      <c r="D41" s="829"/>
      <c r="E41" s="824"/>
      <c r="F41" s="224"/>
      <c r="G41" s="825"/>
      <c r="H41" s="825"/>
      <c r="I41" s="825"/>
      <c r="J41" s="825"/>
      <c r="K41" s="816"/>
      <c r="L41" s="816"/>
      <c r="M41" s="827"/>
      <c r="N41" s="825"/>
      <c r="O41" s="825"/>
      <c r="P41" s="869"/>
      <c r="Q41" s="847"/>
      <c r="R41" s="847"/>
      <c r="S41" s="827"/>
      <c r="T41" s="827"/>
      <c r="U41" s="827"/>
      <c r="V41" s="827"/>
      <c r="W41" s="126"/>
      <c r="X41" s="280"/>
      <c r="Y41" s="280"/>
    </row>
    <row r="42" spans="1:25">
      <c r="A42" s="868"/>
      <c r="B42" s="871"/>
      <c r="C42" s="836"/>
      <c r="D42" s="829"/>
      <c r="E42" s="824"/>
      <c r="F42" s="224"/>
      <c r="G42" s="825"/>
      <c r="H42" s="825"/>
      <c r="I42" s="825"/>
      <c r="J42" s="825"/>
      <c r="K42" s="816"/>
      <c r="L42" s="816"/>
      <c r="M42" s="827"/>
      <c r="N42" s="825"/>
      <c r="O42" s="825"/>
      <c r="P42" s="869"/>
      <c r="Q42" s="847"/>
      <c r="R42" s="847"/>
      <c r="S42" s="827"/>
      <c r="T42" s="827"/>
      <c r="U42" s="827"/>
      <c r="V42" s="827"/>
      <c r="W42" s="126"/>
      <c r="X42" s="225"/>
      <c r="Y42" s="225"/>
    </row>
    <row r="43" spans="1:25">
      <c r="A43" s="868"/>
      <c r="B43" s="871"/>
      <c r="C43" s="836"/>
      <c r="D43" s="829"/>
      <c r="E43" s="824"/>
      <c r="F43" s="224"/>
      <c r="G43" s="825"/>
      <c r="H43" s="825"/>
      <c r="I43" s="825"/>
      <c r="J43" s="825"/>
      <c r="K43" s="816"/>
      <c r="L43" s="816"/>
      <c r="M43" s="827"/>
      <c r="N43" s="825"/>
      <c r="O43" s="825"/>
      <c r="P43" s="869"/>
      <c r="Q43" s="847"/>
      <c r="R43" s="847"/>
      <c r="S43" s="827"/>
      <c r="T43" s="827"/>
      <c r="U43" s="827"/>
      <c r="V43" s="827"/>
      <c r="W43" s="126"/>
      <c r="X43" s="225"/>
      <c r="Y43" s="225"/>
    </row>
    <row r="44" spans="1:25">
      <c r="A44" s="868"/>
      <c r="B44" s="871"/>
      <c r="C44" s="836"/>
      <c r="D44" s="829"/>
      <c r="E44" s="824"/>
      <c r="F44" s="872"/>
      <c r="G44" s="825"/>
      <c r="H44" s="825"/>
      <c r="I44" s="825"/>
      <c r="J44" s="825"/>
      <c r="K44" s="816"/>
      <c r="L44" s="816"/>
      <c r="M44" s="827"/>
      <c r="N44" s="825"/>
      <c r="O44" s="825"/>
      <c r="P44" s="869"/>
      <c r="Q44" s="847"/>
      <c r="R44" s="847"/>
      <c r="S44" s="827"/>
      <c r="T44" s="827"/>
      <c r="U44" s="827"/>
      <c r="V44" s="827"/>
      <c r="W44" s="126"/>
      <c r="X44" s="225"/>
      <c r="Y44" s="225"/>
    </row>
    <row r="45" spans="1:25" ht="18.75">
      <c r="A45" s="868"/>
      <c r="B45" s="1341" t="s">
        <v>49</v>
      </c>
      <c r="C45" s="1342"/>
      <c r="D45" s="1342"/>
      <c r="E45" s="1342"/>
      <c r="F45" s="1342"/>
      <c r="G45" s="825">
        <f>SUM(G40:G44)</f>
        <v>0</v>
      </c>
      <c r="H45" s="825">
        <f>SUM(H40:H44)</f>
        <v>0</v>
      </c>
      <c r="I45" s="825">
        <f t="shared" ref="I45:S45" si="4">SUM(I41:I43)</f>
        <v>0</v>
      </c>
      <c r="J45" s="825">
        <f t="shared" si="4"/>
        <v>0</v>
      </c>
      <c r="K45" s="825">
        <f t="shared" si="4"/>
        <v>0</v>
      </c>
      <c r="L45" s="825">
        <f t="shared" si="4"/>
        <v>0</v>
      </c>
      <c r="M45" s="825">
        <f>SUM(M40:M44)</f>
        <v>0</v>
      </c>
      <c r="N45" s="825">
        <f t="shared" si="4"/>
        <v>0</v>
      </c>
      <c r="O45" s="825">
        <f t="shared" si="4"/>
        <v>0</v>
      </c>
      <c r="P45" s="825">
        <f t="shared" si="4"/>
        <v>0</v>
      </c>
      <c r="Q45" s="847">
        <f t="shared" si="4"/>
        <v>0</v>
      </c>
      <c r="R45" s="847"/>
      <c r="S45" s="825">
        <f t="shared" si="4"/>
        <v>0</v>
      </c>
      <c r="T45" s="825"/>
      <c r="U45" s="825"/>
      <c r="V45" s="825"/>
      <c r="W45" s="850"/>
      <c r="X45" s="225"/>
      <c r="Y45" s="225"/>
    </row>
  </sheetData>
  <mergeCells count="25">
    <mergeCell ref="K1:S1"/>
    <mergeCell ref="W1:W3"/>
    <mergeCell ref="X1:X3"/>
    <mergeCell ref="Y1:Y3"/>
    <mergeCell ref="G2:G3"/>
    <mergeCell ref="H2:H3"/>
    <mergeCell ref="I2:I3"/>
    <mergeCell ref="J2:J3"/>
    <mergeCell ref="K2:M2"/>
    <mergeCell ref="E37:I37"/>
    <mergeCell ref="B39:Y39"/>
    <mergeCell ref="B45:F45"/>
    <mergeCell ref="N2:P2"/>
    <mergeCell ref="Q2:S2"/>
    <mergeCell ref="T2:V2"/>
    <mergeCell ref="A5:Y5"/>
    <mergeCell ref="B34:F34"/>
    <mergeCell ref="B35:F35"/>
    <mergeCell ref="A1:A3"/>
    <mergeCell ref="B1:B3"/>
    <mergeCell ref="C1:C3"/>
    <mergeCell ref="D1:D3"/>
    <mergeCell ref="E1:E3"/>
    <mergeCell ref="F1:F3"/>
    <mergeCell ref="G1:J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1"/>
  <sheetViews>
    <sheetView tabSelected="1" topLeftCell="A46" workbookViewId="0">
      <selection activeCell="H6" sqref="H6"/>
    </sheetView>
  </sheetViews>
  <sheetFormatPr defaultRowHeight="15"/>
  <cols>
    <col min="1" max="1" width="5.140625" customWidth="1"/>
    <col min="2" max="2" width="31.85546875" customWidth="1"/>
    <col min="3" max="3" width="44.28515625" customWidth="1"/>
    <col min="4" max="4" width="31.7109375" customWidth="1"/>
    <col min="5" max="5" width="67.7109375" customWidth="1"/>
    <col min="6" max="6" width="0.140625" customWidth="1"/>
    <col min="7" max="7" width="22.5703125" customWidth="1"/>
    <col min="8" max="8" width="27.7109375" customWidth="1"/>
    <col min="9" max="9" width="14.28515625" customWidth="1"/>
    <col min="10" max="10" width="21" customWidth="1"/>
    <col min="11" max="11" width="24.7109375" customWidth="1"/>
    <col min="12" max="12" width="28.140625" customWidth="1"/>
    <col min="13" max="13" width="21.85546875" customWidth="1"/>
    <col min="14" max="14" width="19.42578125" customWidth="1"/>
    <col min="15" max="15" width="18" customWidth="1"/>
    <col min="16" max="16" width="17.140625" style="381" customWidth="1"/>
    <col min="17" max="17" width="15.85546875" customWidth="1"/>
    <col min="18" max="18" width="14.42578125" customWidth="1"/>
    <col min="19" max="19" width="16.7109375" style="384" customWidth="1"/>
    <col min="20" max="21" width="9.140625" customWidth="1"/>
    <col min="22" max="22" width="23.28515625" style="384" customWidth="1"/>
    <col min="23" max="23" width="11.85546875" style="384" customWidth="1"/>
    <col min="24" max="24" width="13.7109375" style="384" customWidth="1"/>
    <col min="25" max="25" width="23.28515625" style="384" customWidth="1"/>
    <col min="26" max="26" width="16.42578125" customWidth="1"/>
    <col min="27" max="27" width="6.7109375" customWidth="1"/>
    <col min="28" max="28" width="61" customWidth="1"/>
  </cols>
  <sheetData>
    <row r="1" spans="1:28" ht="15" customHeight="1">
      <c r="A1" s="1299" t="s">
        <v>0</v>
      </c>
      <c r="B1" s="1301" t="s">
        <v>1</v>
      </c>
      <c r="C1" s="1301" t="s">
        <v>2</v>
      </c>
      <c r="D1" s="1301" t="s">
        <v>3</v>
      </c>
      <c r="E1" s="1301" t="s">
        <v>4</v>
      </c>
      <c r="F1" s="1301" t="s">
        <v>5</v>
      </c>
      <c r="G1" s="1299" t="s">
        <v>6</v>
      </c>
      <c r="H1" s="1299"/>
      <c r="I1" s="1299"/>
      <c r="J1" s="1299"/>
      <c r="K1" s="1299" t="s">
        <v>7</v>
      </c>
      <c r="L1" s="1299"/>
      <c r="M1" s="1299"/>
      <c r="N1" s="1299"/>
      <c r="O1" s="1299"/>
      <c r="P1" s="1299"/>
      <c r="Q1" s="1299"/>
      <c r="R1" s="1299"/>
      <c r="S1" s="1299"/>
      <c r="T1" s="1061"/>
      <c r="U1" s="1061"/>
      <c r="V1" s="1061"/>
      <c r="W1" s="1061"/>
      <c r="X1" s="1061"/>
      <c r="Y1" s="1061"/>
      <c r="Z1" s="1347" t="s">
        <v>8</v>
      </c>
      <c r="AA1" s="1302" t="s">
        <v>9</v>
      </c>
      <c r="AB1" s="1302" t="s">
        <v>10</v>
      </c>
    </row>
    <row r="2" spans="1:28">
      <c r="A2" s="1299"/>
      <c r="B2" s="1301"/>
      <c r="C2" s="1301"/>
      <c r="D2" s="1301"/>
      <c r="E2" s="1301"/>
      <c r="F2" s="1301"/>
      <c r="G2" s="1305" t="s">
        <v>11</v>
      </c>
      <c r="H2" s="1305" t="s">
        <v>12</v>
      </c>
      <c r="I2" s="1305" t="s">
        <v>13</v>
      </c>
      <c r="J2" s="1305" t="s">
        <v>14</v>
      </c>
      <c r="K2" s="1299" t="s">
        <v>15</v>
      </c>
      <c r="L2" s="1299"/>
      <c r="M2" s="1299"/>
      <c r="N2" s="1299" t="s">
        <v>16</v>
      </c>
      <c r="O2" s="1299"/>
      <c r="P2" s="1299"/>
      <c r="Q2" s="1299" t="s">
        <v>17</v>
      </c>
      <c r="R2" s="1299"/>
      <c r="S2" s="1299"/>
      <c r="T2" s="1299" t="s">
        <v>18</v>
      </c>
      <c r="U2" s="1299"/>
      <c r="V2" s="1299"/>
      <c r="W2" s="1299" t="s">
        <v>19</v>
      </c>
      <c r="X2" s="1299"/>
      <c r="Y2" s="1299"/>
      <c r="Z2" s="1348"/>
      <c r="AA2" s="1303"/>
      <c r="AB2" s="1303"/>
    </row>
    <row r="3" spans="1:28" ht="39.75">
      <c r="A3" s="1299"/>
      <c r="B3" s="1301"/>
      <c r="C3" s="1301"/>
      <c r="D3" s="1301"/>
      <c r="E3" s="1301"/>
      <c r="F3" s="1301"/>
      <c r="G3" s="1305"/>
      <c r="H3" s="1305"/>
      <c r="I3" s="1305"/>
      <c r="J3" s="1305"/>
      <c r="K3" s="1163" t="s">
        <v>22</v>
      </c>
      <c r="L3" s="1163" t="s">
        <v>23</v>
      </c>
      <c r="M3" s="1163" t="s">
        <v>24</v>
      </c>
      <c r="N3" s="1163" t="s">
        <v>22</v>
      </c>
      <c r="O3" s="1163" t="s">
        <v>23</v>
      </c>
      <c r="P3" s="1165" t="s">
        <v>24</v>
      </c>
      <c r="Q3" s="1163" t="s">
        <v>22</v>
      </c>
      <c r="R3" s="1163" t="s">
        <v>23</v>
      </c>
      <c r="S3" s="1062" t="s">
        <v>24</v>
      </c>
      <c r="T3" s="1163" t="s">
        <v>22</v>
      </c>
      <c r="U3" s="1163" t="s">
        <v>23</v>
      </c>
      <c r="V3" s="1062" t="s">
        <v>24</v>
      </c>
      <c r="W3" s="710" t="s">
        <v>22</v>
      </c>
      <c r="X3" s="710" t="s">
        <v>23</v>
      </c>
      <c r="Y3" s="1166" t="s">
        <v>24</v>
      </c>
      <c r="Z3" s="1349"/>
      <c r="AA3" s="1304"/>
      <c r="AB3" s="1304"/>
    </row>
    <row r="4" spans="1:28">
      <c r="A4" s="8"/>
      <c r="B4" s="8">
        <v>1</v>
      </c>
      <c r="C4" s="8">
        <v>2</v>
      </c>
      <c r="D4" s="8">
        <v>3</v>
      </c>
      <c r="E4" s="8">
        <v>4</v>
      </c>
      <c r="F4" s="8">
        <v>5</v>
      </c>
      <c r="G4" s="8">
        <v>6.1</v>
      </c>
      <c r="H4" s="8">
        <v>6.2</v>
      </c>
      <c r="I4" s="8">
        <v>6.3</v>
      </c>
      <c r="J4" s="8">
        <v>6.4</v>
      </c>
      <c r="K4" s="9" t="s">
        <v>25</v>
      </c>
      <c r="L4" s="9" t="s">
        <v>26</v>
      </c>
      <c r="M4" s="9" t="s">
        <v>27</v>
      </c>
      <c r="N4" s="9" t="s">
        <v>28</v>
      </c>
      <c r="O4" s="9" t="s">
        <v>29</v>
      </c>
      <c r="P4" s="1167" t="s">
        <v>30</v>
      </c>
      <c r="Q4" s="9" t="s">
        <v>31</v>
      </c>
      <c r="R4" s="9" t="s">
        <v>32</v>
      </c>
      <c r="S4" s="1063" t="s">
        <v>33</v>
      </c>
      <c r="T4" s="9" t="s">
        <v>1427</v>
      </c>
      <c r="U4" s="9" t="s">
        <v>1428</v>
      </c>
      <c r="V4" s="1063" t="s">
        <v>1429</v>
      </c>
      <c r="W4" s="14"/>
      <c r="X4" s="14"/>
      <c r="Y4" s="1168"/>
      <c r="Z4" s="8">
        <v>8</v>
      </c>
      <c r="AA4" s="8">
        <v>9</v>
      </c>
      <c r="AB4" s="8">
        <v>10</v>
      </c>
    </row>
    <row r="5" spans="1:28" ht="19.5" customHeight="1">
      <c r="A5" s="1356"/>
      <c r="B5" s="1357"/>
      <c r="C5" s="1357"/>
      <c r="D5" s="1357"/>
      <c r="E5" s="1357"/>
      <c r="F5" s="1357"/>
      <c r="G5" s="1357"/>
      <c r="H5" s="1357"/>
      <c r="I5" s="1357"/>
      <c r="J5" s="1357"/>
      <c r="K5" s="1357"/>
      <c r="L5" s="1357"/>
      <c r="M5" s="1357"/>
      <c r="N5" s="1357"/>
      <c r="O5" s="1357"/>
      <c r="P5" s="1357"/>
      <c r="Q5" s="1357"/>
      <c r="R5" s="1357"/>
      <c r="S5" s="1357"/>
      <c r="T5" s="1357"/>
      <c r="U5" s="1357"/>
      <c r="V5" s="1357"/>
      <c r="W5" s="1357"/>
      <c r="X5" s="1357"/>
      <c r="Y5" s="1357"/>
      <c r="Z5" s="1357"/>
      <c r="AA5" s="1357"/>
      <c r="AB5" s="1358"/>
    </row>
    <row r="6" spans="1:28" ht="153">
      <c r="A6" s="8">
        <v>1</v>
      </c>
      <c r="B6" s="1064" t="s">
        <v>793</v>
      </c>
      <c r="C6" s="1064" t="s">
        <v>1430</v>
      </c>
      <c r="D6" s="1064" t="s">
        <v>1431</v>
      </c>
      <c r="E6" s="1064" t="s">
        <v>1432</v>
      </c>
      <c r="F6" s="1065" t="s">
        <v>1433</v>
      </c>
      <c r="G6" s="1066">
        <v>680000</v>
      </c>
      <c r="H6" s="1067"/>
      <c r="I6" s="1067"/>
      <c r="J6" s="1067"/>
      <c r="K6" s="1068" t="s">
        <v>60</v>
      </c>
      <c r="L6" s="1068" t="s">
        <v>59</v>
      </c>
      <c r="M6" s="1069">
        <v>680000</v>
      </c>
      <c r="N6" s="1070"/>
      <c r="O6" s="1070"/>
      <c r="Q6" s="1070"/>
      <c r="R6" s="1070"/>
      <c r="S6" s="1073"/>
      <c r="T6" s="1070"/>
      <c r="U6" s="1070"/>
      <c r="V6" s="1073"/>
      <c r="W6" s="1072"/>
      <c r="X6" s="1072"/>
      <c r="Y6" s="1107"/>
      <c r="Z6" s="1074" t="s">
        <v>1434</v>
      </c>
      <c r="AA6" s="1067"/>
      <c r="AB6" s="1075" t="s">
        <v>1435</v>
      </c>
    </row>
    <row r="7" spans="1:28" ht="127.5">
      <c r="A7" s="8">
        <v>2</v>
      </c>
      <c r="B7" s="1076" t="s">
        <v>793</v>
      </c>
      <c r="C7" s="1076" t="s">
        <v>1430</v>
      </c>
      <c r="D7" s="1076" t="s">
        <v>1436</v>
      </c>
      <c r="E7" s="1076" t="s">
        <v>1437</v>
      </c>
      <c r="F7" s="1077" t="s">
        <v>1433</v>
      </c>
      <c r="G7" s="1069">
        <f>(S7+P7+M7)-H7</f>
        <v>2090276</v>
      </c>
      <c r="H7" s="1078">
        <f>P7*0.05</f>
        <v>25804</v>
      </c>
      <c r="I7" s="1078"/>
      <c r="J7" s="1078"/>
      <c r="K7" s="1079" t="s">
        <v>1438</v>
      </c>
      <c r="L7" s="1079" t="s">
        <v>59</v>
      </c>
      <c r="M7" s="1069">
        <v>1600000</v>
      </c>
      <c r="N7" s="1079" t="s">
        <v>1439</v>
      </c>
      <c r="O7" s="1079" t="s">
        <v>1440</v>
      </c>
      <c r="P7" s="1071">
        <v>516080</v>
      </c>
      <c r="Q7" s="1079"/>
      <c r="R7" s="1079"/>
      <c r="S7" s="1080"/>
      <c r="T7" s="1079"/>
      <c r="U7" s="1079"/>
      <c r="V7" s="1080"/>
      <c r="W7" s="1070"/>
      <c r="X7" s="1070"/>
      <c r="Y7" s="1109"/>
      <c r="Z7" s="1081" t="s">
        <v>1434</v>
      </c>
      <c r="AA7" s="1082"/>
      <c r="AB7" s="1083"/>
    </row>
    <row r="8" spans="1:28" ht="153">
      <c r="A8" s="8"/>
      <c r="B8" s="1076" t="s">
        <v>793</v>
      </c>
      <c r="C8" s="1076" t="s">
        <v>1430</v>
      </c>
      <c r="D8" s="1076" t="s">
        <v>1441</v>
      </c>
      <c r="E8" s="1076" t="s">
        <v>1442</v>
      </c>
      <c r="F8" s="1077" t="s">
        <v>1443</v>
      </c>
      <c r="G8" s="1069">
        <f>(S8+P8+M8)-H8</f>
        <v>3520000</v>
      </c>
      <c r="H8" s="1078">
        <f>P8*0.05</f>
        <v>80000</v>
      </c>
      <c r="I8" s="1078"/>
      <c r="J8" s="1078"/>
      <c r="K8" s="1079" t="s">
        <v>1444</v>
      </c>
      <c r="L8" s="1079" t="s">
        <v>59</v>
      </c>
      <c r="M8" s="1069">
        <v>2000000</v>
      </c>
      <c r="N8" s="1079" t="s">
        <v>1445</v>
      </c>
      <c r="O8" s="1079" t="s">
        <v>59</v>
      </c>
      <c r="P8" s="1071">
        <v>1600000</v>
      </c>
      <c r="Q8" s="1079"/>
      <c r="R8" s="1079"/>
      <c r="S8" s="1080"/>
      <c r="T8" s="1079"/>
      <c r="U8" s="1079"/>
      <c r="V8" s="1080"/>
      <c r="W8" s="1070"/>
      <c r="X8" s="1070"/>
      <c r="Y8" s="1109"/>
      <c r="Z8" s="1084" t="s">
        <v>1434</v>
      </c>
      <c r="AA8" s="1082"/>
      <c r="AB8" s="1083"/>
    </row>
    <row r="9" spans="1:28" ht="409.5">
      <c r="A9" s="8">
        <v>3</v>
      </c>
      <c r="B9" s="1085" t="s">
        <v>794</v>
      </c>
      <c r="C9" s="502" t="s">
        <v>795</v>
      </c>
      <c r="D9" s="1076" t="s">
        <v>1446</v>
      </c>
      <c r="E9" s="1085" t="s">
        <v>1447</v>
      </c>
      <c r="F9" s="1086" t="s">
        <v>1448</v>
      </c>
      <c r="G9" s="1078">
        <v>591916</v>
      </c>
      <c r="H9" s="1078"/>
      <c r="I9" s="1078"/>
      <c r="J9" s="1078"/>
      <c r="K9" s="1079" t="s">
        <v>1449</v>
      </c>
      <c r="L9" s="1079" t="s">
        <v>59</v>
      </c>
      <c r="M9" s="1069">
        <v>591916</v>
      </c>
      <c r="N9" s="1079" t="s">
        <v>1449</v>
      </c>
      <c r="O9" s="1079" t="s">
        <v>59</v>
      </c>
      <c r="P9" s="1071"/>
      <c r="Q9" s="1079"/>
      <c r="R9" s="1079"/>
      <c r="S9" s="1073"/>
      <c r="T9" s="1079"/>
      <c r="U9" s="1079"/>
      <c r="V9" s="1073"/>
      <c r="W9" s="1072"/>
      <c r="X9" s="1072"/>
      <c r="Y9" s="1107"/>
      <c r="Z9" s="1081" t="s">
        <v>1434</v>
      </c>
      <c r="AA9" s="1078"/>
      <c r="AB9" s="1077"/>
    </row>
    <row r="10" spans="1:28" ht="409.5">
      <c r="A10" s="8">
        <v>4</v>
      </c>
      <c r="B10" s="1085" t="s">
        <v>794</v>
      </c>
      <c r="C10" s="502" t="s">
        <v>795</v>
      </c>
      <c r="D10" s="1076" t="s">
        <v>1450</v>
      </c>
      <c r="E10" s="1085" t="s">
        <v>1451</v>
      </c>
      <c r="F10" s="1086" t="s">
        <v>1452</v>
      </c>
      <c r="G10" s="1078">
        <v>352388.25</v>
      </c>
      <c r="H10" s="1078">
        <v>18546.75</v>
      </c>
      <c r="I10" s="1069"/>
      <c r="J10" s="1078"/>
      <c r="K10" s="1079"/>
      <c r="L10" s="1079"/>
      <c r="M10" s="1069"/>
      <c r="N10" s="1079"/>
      <c r="O10" s="1079"/>
      <c r="P10" s="1071"/>
      <c r="Q10" s="1079" t="s">
        <v>1449</v>
      </c>
      <c r="R10" s="1079" t="s">
        <v>1453</v>
      </c>
      <c r="S10" s="1088">
        <v>370935</v>
      </c>
      <c r="T10" s="1079"/>
      <c r="U10" s="1079"/>
      <c r="V10" s="1088"/>
      <c r="W10" s="1087"/>
      <c r="X10" s="1087"/>
      <c r="Y10" s="1112"/>
      <c r="Z10" s="1081" t="s">
        <v>1434</v>
      </c>
      <c r="AA10" s="1078"/>
      <c r="AB10" s="1077"/>
    </row>
    <row r="11" spans="1:28" ht="126">
      <c r="A11" s="8"/>
      <c r="B11" s="1085" t="s">
        <v>794</v>
      </c>
      <c r="C11" s="502" t="s">
        <v>795</v>
      </c>
      <c r="D11" s="1076" t="s">
        <v>1454</v>
      </c>
      <c r="E11" s="1085" t="s">
        <v>1455</v>
      </c>
      <c r="F11" s="1086"/>
      <c r="G11" s="1078">
        <v>356331.7</v>
      </c>
      <c r="H11" s="1078">
        <v>18754.3</v>
      </c>
      <c r="I11" s="1069"/>
      <c r="J11" s="1078"/>
      <c r="K11" s="1079"/>
      <c r="L11" s="1079"/>
      <c r="M11" s="1069"/>
      <c r="N11" s="1079"/>
      <c r="O11" s="1079"/>
      <c r="P11" s="1071"/>
      <c r="Q11" s="1079" t="s">
        <v>1449</v>
      </c>
      <c r="R11" s="1079" t="s">
        <v>1453</v>
      </c>
      <c r="S11" s="1088">
        <v>375086</v>
      </c>
      <c r="T11" s="1079"/>
      <c r="U11" s="1079"/>
      <c r="V11" s="1088"/>
      <c r="W11" s="1087"/>
      <c r="X11" s="1087"/>
      <c r="Y11" s="1112"/>
      <c r="Z11" s="1081" t="s">
        <v>1434</v>
      </c>
      <c r="AA11" s="1078"/>
      <c r="AB11" s="1077"/>
    </row>
    <row r="12" spans="1:28" ht="126">
      <c r="A12" s="8"/>
      <c r="B12" s="1085" t="s">
        <v>794</v>
      </c>
      <c r="C12" s="502" t="s">
        <v>795</v>
      </c>
      <c r="D12" s="1076" t="s">
        <v>1456</v>
      </c>
      <c r="E12" s="1085" t="s">
        <v>1455</v>
      </c>
      <c r="F12" s="1086"/>
      <c r="G12" s="1078">
        <v>344057.7</v>
      </c>
      <c r="H12" s="1078">
        <v>18108.3</v>
      </c>
      <c r="I12" s="1069"/>
      <c r="J12" s="1078"/>
      <c r="K12" s="1079"/>
      <c r="L12" s="1079"/>
      <c r="M12" s="1069"/>
      <c r="N12" s="1079"/>
      <c r="O12" s="1079"/>
      <c r="P12" s="1071"/>
      <c r="Q12" s="1079" t="s">
        <v>1449</v>
      </c>
      <c r="R12" s="1079" t="s">
        <v>1453</v>
      </c>
      <c r="S12" s="1088">
        <v>362166</v>
      </c>
      <c r="T12" s="1079"/>
      <c r="U12" s="1079"/>
      <c r="V12" s="1088"/>
      <c r="W12" s="1087"/>
      <c r="X12" s="1087"/>
      <c r="Y12" s="1112"/>
      <c r="Z12" s="1081" t="s">
        <v>1434</v>
      </c>
      <c r="AA12" s="1078"/>
      <c r="AB12" s="1077"/>
    </row>
    <row r="13" spans="1:28" ht="182.25" customHeight="1">
      <c r="A13" s="8"/>
      <c r="B13" s="1089" t="s">
        <v>794</v>
      </c>
      <c r="C13" s="1090" t="s">
        <v>796</v>
      </c>
      <c r="D13" s="1091" t="s">
        <v>1457</v>
      </c>
      <c r="E13" s="1092" t="s">
        <v>1458</v>
      </c>
      <c r="F13" s="1093" t="s">
        <v>1459</v>
      </c>
      <c r="G13" s="1094">
        <v>156356</v>
      </c>
      <c r="H13" s="1094">
        <v>7817.8</v>
      </c>
      <c r="I13" s="1095"/>
      <c r="J13" s="1094"/>
      <c r="K13" s="1096"/>
      <c r="L13" s="1096"/>
      <c r="M13" s="1095"/>
      <c r="N13" s="1096"/>
      <c r="O13" s="1096"/>
      <c r="P13" s="1095"/>
      <c r="Q13" s="1096" t="s">
        <v>1460</v>
      </c>
      <c r="R13" s="1096" t="s">
        <v>1453</v>
      </c>
      <c r="S13" s="1099">
        <v>156356</v>
      </c>
      <c r="T13" s="1096"/>
      <c r="U13" s="1096"/>
      <c r="V13" s="1099"/>
      <c r="W13" s="1087"/>
      <c r="X13" s="1087"/>
      <c r="Y13" s="1112"/>
      <c r="Z13" s="1097" t="s">
        <v>1434</v>
      </c>
      <c r="AA13" s="1094"/>
      <c r="AB13" s="1098" t="s">
        <v>1461</v>
      </c>
    </row>
    <row r="14" spans="1:28" ht="206.25" customHeight="1">
      <c r="A14" s="8"/>
      <c r="B14" s="1089" t="s">
        <v>794</v>
      </c>
      <c r="C14" s="1090" t="s">
        <v>796</v>
      </c>
      <c r="D14" s="1091" t="s">
        <v>1462</v>
      </c>
      <c r="E14" s="1092" t="s">
        <v>1463</v>
      </c>
      <c r="F14" s="1093" t="s">
        <v>1464</v>
      </c>
      <c r="G14" s="1094">
        <v>205791</v>
      </c>
      <c r="H14" s="1094">
        <v>10831.1</v>
      </c>
      <c r="I14" s="1095"/>
      <c r="J14" s="1094"/>
      <c r="K14" s="1096"/>
      <c r="L14" s="1096"/>
      <c r="M14" s="1095"/>
      <c r="N14" s="1096"/>
      <c r="O14" s="1096"/>
      <c r="P14" s="1095"/>
      <c r="Q14" s="1096" t="s">
        <v>1460</v>
      </c>
      <c r="R14" s="1096" t="s">
        <v>1453</v>
      </c>
      <c r="S14" s="1099">
        <v>216622</v>
      </c>
      <c r="T14" s="1096"/>
      <c r="U14" s="1096"/>
      <c r="V14" s="1099"/>
      <c r="W14" s="1087"/>
      <c r="X14" s="1087"/>
      <c r="Y14" s="1112"/>
      <c r="Z14" s="1097" t="s">
        <v>1434</v>
      </c>
      <c r="AA14" s="1094"/>
      <c r="AB14" s="1098" t="s">
        <v>1465</v>
      </c>
    </row>
    <row r="15" spans="1:28" ht="182.25" customHeight="1">
      <c r="A15" s="8"/>
      <c r="B15" s="1089" t="s">
        <v>794</v>
      </c>
      <c r="C15" s="1090" t="s">
        <v>796</v>
      </c>
      <c r="D15" s="1091" t="s">
        <v>1466</v>
      </c>
      <c r="E15" s="1092" t="s">
        <v>1467</v>
      </c>
      <c r="F15" s="1093" t="s">
        <v>1468</v>
      </c>
      <c r="G15" s="1094">
        <v>152415</v>
      </c>
      <c r="H15" s="1094">
        <v>7620.75</v>
      </c>
      <c r="I15" s="1095"/>
      <c r="J15" s="1094"/>
      <c r="K15" s="1096"/>
      <c r="L15" s="1096"/>
      <c r="M15" s="1095"/>
      <c r="N15" s="1096"/>
      <c r="O15" s="1096"/>
      <c r="P15" s="1095"/>
      <c r="Q15" s="1096" t="s">
        <v>1460</v>
      </c>
      <c r="R15" s="1096" t="s">
        <v>1453</v>
      </c>
      <c r="S15" s="1099">
        <v>152415</v>
      </c>
      <c r="T15" s="1096"/>
      <c r="U15" s="1096"/>
      <c r="V15" s="1099"/>
      <c r="W15" s="1099"/>
      <c r="X15" s="1099"/>
      <c r="Y15" s="1112"/>
      <c r="Z15" s="1097" t="s">
        <v>1434</v>
      </c>
      <c r="AA15" s="1094"/>
      <c r="AB15" s="1098" t="s">
        <v>1469</v>
      </c>
    </row>
    <row r="16" spans="1:28" ht="182.25" customHeight="1">
      <c r="A16" s="8"/>
      <c r="B16" s="1089" t="s">
        <v>1470</v>
      </c>
      <c r="C16" s="1090" t="s">
        <v>1471</v>
      </c>
      <c r="D16" s="1091" t="s">
        <v>1472</v>
      </c>
      <c r="E16" s="1092" t="s">
        <v>1473</v>
      </c>
      <c r="F16" s="1093" t="s">
        <v>1474</v>
      </c>
      <c r="G16" s="1094">
        <v>175185</v>
      </c>
      <c r="H16" s="1094">
        <v>8759</v>
      </c>
      <c r="I16" s="1095"/>
      <c r="J16" s="1094"/>
      <c r="K16" s="1096"/>
      <c r="L16" s="1096"/>
      <c r="M16" s="1095"/>
      <c r="N16" s="1096"/>
      <c r="O16" s="1096"/>
      <c r="P16" s="1095"/>
      <c r="Q16" s="1096" t="s">
        <v>1460</v>
      </c>
      <c r="R16" s="1096" t="s">
        <v>1453</v>
      </c>
      <c r="S16" s="1099">
        <v>175185</v>
      </c>
      <c r="T16" s="1096"/>
      <c r="U16" s="1096"/>
      <c r="V16" s="1099"/>
      <c r="W16" s="1099"/>
      <c r="X16" s="1099"/>
      <c r="Y16" s="1112"/>
      <c r="Z16" s="1097" t="s">
        <v>1434</v>
      </c>
      <c r="AA16" s="1094"/>
      <c r="AB16" s="1098" t="s">
        <v>1475</v>
      </c>
    </row>
    <row r="17" spans="1:28" ht="182.25" customHeight="1">
      <c r="A17" s="8"/>
      <c r="B17" s="1089" t="s">
        <v>794</v>
      </c>
      <c r="C17" s="1090" t="s">
        <v>1476</v>
      </c>
      <c r="D17" s="1091" t="s">
        <v>1477</v>
      </c>
      <c r="E17" s="1092" t="s">
        <v>1478</v>
      </c>
      <c r="F17" s="1093" t="s">
        <v>1479</v>
      </c>
      <c r="G17" s="1094">
        <v>73930</v>
      </c>
      <c r="H17" s="1094">
        <v>3698.5</v>
      </c>
      <c r="I17" s="1095"/>
      <c r="J17" s="1094"/>
      <c r="K17" s="1096"/>
      <c r="L17" s="1096"/>
      <c r="M17" s="1095"/>
      <c r="N17" s="1096"/>
      <c r="O17" s="1096"/>
      <c r="P17" s="1095"/>
      <c r="Q17" s="1096" t="s">
        <v>1460</v>
      </c>
      <c r="R17" s="1096" t="s">
        <v>1453</v>
      </c>
      <c r="S17" s="1099">
        <v>73930</v>
      </c>
      <c r="T17" s="1096"/>
      <c r="U17" s="1096"/>
      <c r="V17" s="1099"/>
      <c r="W17" s="1099"/>
      <c r="X17" s="1099"/>
      <c r="Y17" s="1112"/>
      <c r="Z17" s="1097" t="s">
        <v>1434</v>
      </c>
      <c r="AA17" s="1094"/>
      <c r="AB17" s="1098" t="s">
        <v>1480</v>
      </c>
    </row>
    <row r="18" spans="1:28" ht="208.5" customHeight="1">
      <c r="A18" s="8"/>
      <c r="B18" s="1089" t="s">
        <v>1481</v>
      </c>
      <c r="C18" s="1090" t="s">
        <v>1482</v>
      </c>
      <c r="D18" s="1091" t="s">
        <v>1483</v>
      </c>
      <c r="E18" s="1092" t="s">
        <v>1484</v>
      </c>
      <c r="F18" s="1093" t="s">
        <v>1485</v>
      </c>
      <c r="G18" s="1094">
        <v>147835</v>
      </c>
      <c r="H18" s="1094">
        <v>6718.75</v>
      </c>
      <c r="I18" s="1095"/>
      <c r="J18" s="1094"/>
      <c r="K18" s="1096"/>
      <c r="L18" s="1096"/>
      <c r="M18" s="1095"/>
      <c r="N18" s="1096"/>
      <c r="O18" s="1096"/>
      <c r="P18" s="1095"/>
      <c r="Q18" s="1096" t="s">
        <v>1460</v>
      </c>
      <c r="R18" s="1096" t="s">
        <v>1453</v>
      </c>
      <c r="S18" s="1099">
        <v>147835</v>
      </c>
      <c r="T18" s="1096"/>
      <c r="U18" s="1096"/>
      <c r="V18" s="1099"/>
      <c r="W18" s="1099"/>
      <c r="X18" s="1099"/>
      <c r="Y18" s="1112"/>
      <c r="Z18" s="1097" t="s">
        <v>1434</v>
      </c>
      <c r="AA18" s="1094"/>
      <c r="AB18" s="1098"/>
    </row>
    <row r="19" spans="1:28" ht="180.75" customHeight="1">
      <c r="A19" s="8"/>
      <c r="B19" s="1100" t="s">
        <v>1486</v>
      </c>
      <c r="C19" s="1100" t="s">
        <v>1487</v>
      </c>
      <c r="D19" s="1101" t="s">
        <v>1488</v>
      </c>
      <c r="E19" s="1089" t="s">
        <v>1489</v>
      </c>
      <c r="F19" s="1093" t="s">
        <v>1433</v>
      </c>
      <c r="G19" s="1094">
        <v>142655</v>
      </c>
      <c r="H19" s="1094">
        <f>G19*0.05</f>
        <v>7132.75</v>
      </c>
      <c r="I19" s="1095"/>
      <c r="J19" s="1094"/>
      <c r="K19" s="1096"/>
      <c r="L19" s="1096"/>
      <c r="M19" s="1095"/>
      <c r="N19" s="1096"/>
      <c r="O19" s="1096"/>
      <c r="P19" s="1095"/>
      <c r="Q19" s="1096" t="s">
        <v>1490</v>
      </c>
      <c r="R19" s="1096" t="s">
        <v>59</v>
      </c>
      <c r="S19" s="1094">
        <v>142655</v>
      </c>
      <c r="T19" s="1096"/>
      <c r="U19" s="1096"/>
      <c r="V19" s="1094"/>
      <c r="W19" s="1094"/>
      <c r="X19" s="1094"/>
      <c r="Y19" s="1108"/>
      <c r="Z19" s="1097" t="s">
        <v>1434</v>
      </c>
      <c r="AA19" s="1094"/>
      <c r="AB19" s="1098"/>
    </row>
    <row r="20" spans="1:28" ht="180.75" customHeight="1">
      <c r="A20" s="8"/>
      <c r="B20" s="1102" t="s">
        <v>794</v>
      </c>
      <c r="C20" s="469" t="s">
        <v>795</v>
      </c>
      <c r="D20" s="1103" t="s">
        <v>1491</v>
      </c>
      <c r="E20" s="1102" t="s">
        <v>1492</v>
      </c>
      <c r="F20" s="1093" t="s">
        <v>1493</v>
      </c>
      <c r="G20" s="1094">
        <v>353701</v>
      </c>
      <c r="H20" s="1094">
        <f>G20*0.05</f>
        <v>17685.05</v>
      </c>
      <c r="I20" s="1095"/>
      <c r="J20" s="1094"/>
      <c r="K20" s="1096"/>
      <c r="L20" s="1096"/>
      <c r="M20" s="1095"/>
      <c r="N20" s="1096"/>
      <c r="O20" s="1096"/>
      <c r="P20" s="1095"/>
      <c r="Q20" s="1096"/>
      <c r="R20" s="1096"/>
      <c r="S20" s="1094"/>
      <c r="T20" s="1096" t="s">
        <v>1494</v>
      </c>
      <c r="U20" s="1096" t="s">
        <v>1495</v>
      </c>
      <c r="V20" s="1094">
        <v>336015.95</v>
      </c>
      <c r="W20" s="1094"/>
      <c r="X20" s="1094"/>
      <c r="Y20" s="1108"/>
      <c r="Z20" s="1097" t="s">
        <v>1434</v>
      </c>
      <c r="AA20" s="1094"/>
      <c r="AB20" s="1098"/>
    </row>
    <row r="21" spans="1:28" ht="249.75" customHeight="1">
      <c r="A21" s="8"/>
      <c r="B21" s="1104" t="s">
        <v>793</v>
      </c>
      <c r="C21" s="1104" t="s">
        <v>1430</v>
      </c>
      <c r="D21" s="1104" t="s">
        <v>1603</v>
      </c>
      <c r="E21" s="1105" t="s">
        <v>1496</v>
      </c>
      <c r="F21" s="1106" t="s">
        <v>1433</v>
      </c>
      <c r="G21" s="1108">
        <v>11000000</v>
      </c>
      <c r="H21" s="1108"/>
      <c r="I21" s="1107"/>
      <c r="J21" s="1108"/>
      <c r="K21" s="1109"/>
      <c r="L21" s="1109"/>
      <c r="M21" s="1107"/>
      <c r="N21" s="1109"/>
      <c r="O21" s="1109"/>
      <c r="P21" s="1107"/>
      <c r="Q21" s="1109"/>
      <c r="R21" s="1109"/>
      <c r="S21" s="1108"/>
      <c r="T21" s="1109" t="s">
        <v>1497</v>
      </c>
      <c r="U21" s="1109" t="s">
        <v>1498</v>
      </c>
      <c r="V21" s="1108">
        <v>1663985</v>
      </c>
      <c r="W21" s="1108" t="s">
        <v>1499</v>
      </c>
      <c r="X21" s="1108" t="s">
        <v>1500</v>
      </c>
      <c r="Y21" s="1108">
        <v>8042087</v>
      </c>
      <c r="Z21" s="1097" t="s">
        <v>1434</v>
      </c>
      <c r="AA21" s="1094"/>
      <c r="AB21" s="1169" t="s">
        <v>1615</v>
      </c>
    </row>
    <row r="22" spans="1:28" ht="226.5" customHeight="1">
      <c r="A22" s="8"/>
      <c r="B22" s="1085" t="s">
        <v>794</v>
      </c>
      <c r="C22" s="502" t="s">
        <v>795</v>
      </c>
      <c r="D22" s="1091" t="s">
        <v>1501</v>
      </c>
      <c r="E22" s="1102" t="s">
        <v>1502</v>
      </c>
      <c r="F22" s="1093" t="s">
        <v>1503</v>
      </c>
      <c r="G22" s="1094">
        <v>1153303</v>
      </c>
      <c r="H22" s="1094">
        <v>118709</v>
      </c>
      <c r="I22" s="1095"/>
      <c r="J22" s="1094"/>
      <c r="K22" s="1096"/>
      <c r="L22" s="1096"/>
      <c r="M22" s="1095"/>
      <c r="N22" s="1096"/>
      <c r="O22" s="1096"/>
      <c r="P22" s="1095"/>
      <c r="Q22" s="1096"/>
      <c r="R22" s="1096"/>
      <c r="S22" s="1099"/>
      <c r="T22" s="1096" t="s">
        <v>1439</v>
      </c>
      <c r="U22" s="1096" t="s">
        <v>1453</v>
      </c>
      <c r="V22" s="1099"/>
      <c r="W22" s="1094"/>
      <c r="X22" s="1094"/>
      <c r="Y22" s="1087"/>
      <c r="Z22" s="1097" t="s">
        <v>1434</v>
      </c>
      <c r="AA22" s="1094"/>
      <c r="AB22" s="1098"/>
    </row>
    <row r="23" spans="1:28" ht="208.5" customHeight="1">
      <c r="A23" s="8"/>
      <c r="B23" s="1105" t="s">
        <v>1481</v>
      </c>
      <c r="C23" s="1110" t="s">
        <v>1482</v>
      </c>
      <c r="D23" s="1111" t="s">
        <v>1504</v>
      </c>
      <c r="E23" s="1105" t="s">
        <v>1505</v>
      </c>
      <c r="F23" s="1093"/>
      <c r="G23" s="1112">
        <v>550000</v>
      </c>
      <c r="H23" s="1094">
        <f>G23*0.05</f>
        <v>27500</v>
      </c>
      <c r="I23" s="1095"/>
      <c r="J23" s="1094"/>
      <c r="K23" s="1096"/>
      <c r="L23" s="1096"/>
      <c r="M23" s="1095"/>
      <c r="N23" s="1096"/>
      <c r="O23" s="1096"/>
      <c r="P23" s="1095"/>
      <c r="Q23" s="1096"/>
      <c r="R23" s="1096"/>
      <c r="S23" s="1099"/>
      <c r="T23" s="1096"/>
      <c r="U23" s="1096"/>
      <c r="V23" s="1099"/>
      <c r="W23" s="1099" t="s">
        <v>1506</v>
      </c>
      <c r="X23" s="1099" t="s">
        <v>1500</v>
      </c>
      <c r="Y23" s="1112">
        <v>550000</v>
      </c>
      <c r="Z23" s="1097" t="s">
        <v>1434</v>
      </c>
      <c r="AA23" s="1094"/>
      <c r="AB23" s="1113"/>
    </row>
    <row r="24" spans="1:28" ht="208.5" customHeight="1">
      <c r="A24" s="8"/>
      <c r="B24" s="1114" t="s">
        <v>53</v>
      </c>
      <c r="C24" s="1114" t="s">
        <v>1507</v>
      </c>
      <c r="D24" s="1115" t="s">
        <v>1508</v>
      </c>
      <c r="E24" s="1105" t="s">
        <v>1509</v>
      </c>
      <c r="F24" s="1093"/>
      <c r="G24" s="1112">
        <v>450000</v>
      </c>
      <c r="H24" s="1094">
        <f>G24*0.05</f>
        <v>22500</v>
      </c>
      <c r="I24" s="1095"/>
      <c r="J24" s="1094"/>
      <c r="K24" s="1096"/>
      <c r="L24" s="1096"/>
      <c r="M24" s="1095"/>
      <c r="N24" s="1096"/>
      <c r="O24" s="1096"/>
      <c r="P24" s="1095"/>
      <c r="Q24" s="1096"/>
      <c r="R24" s="1096"/>
      <c r="S24" s="1099"/>
      <c r="T24" s="1096"/>
      <c r="U24" s="1096"/>
      <c r="V24" s="1099"/>
      <c r="W24" s="1099" t="s">
        <v>1506</v>
      </c>
      <c r="X24" s="1099" t="s">
        <v>1500</v>
      </c>
      <c r="Y24" s="1112">
        <v>450000</v>
      </c>
      <c r="Z24" s="1097" t="s">
        <v>1434</v>
      </c>
      <c r="AA24" s="1094"/>
      <c r="AB24" s="1113"/>
    </row>
    <row r="25" spans="1:28" ht="208.5" customHeight="1">
      <c r="A25" s="8"/>
      <c r="B25" s="1114" t="s">
        <v>50</v>
      </c>
      <c r="C25" s="1114" t="s">
        <v>51</v>
      </c>
      <c r="D25" s="1115" t="s">
        <v>1510</v>
      </c>
      <c r="E25" s="1105" t="s">
        <v>1511</v>
      </c>
      <c r="F25" s="1093"/>
      <c r="G25" s="1112">
        <v>230000</v>
      </c>
      <c r="H25" s="1094">
        <f>G25*0.05</f>
        <v>11500</v>
      </c>
      <c r="I25" s="1095"/>
      <c r="J25" s="1094"/>
      <c r="K25" s="1096"/>
      <c r="L25" s="1096"/>
      <c r="M25" s="1095"/>
      <c r="N25" s="1096"/>
      <c r="O25" s="1096"/>
      <c r="P25" s="1095"/>
      <c r="Q25" s="1096"/>
      <c r="R25" s="1096"/>
      <c r="S25" s="1099"/>
      <c r="T25" s="1096"/>
      <c r="U25" s="1096"/>
      <c r="V25" s="1099"/>
      <c r="W25" s="1099" t="s">
        <v>1506</v>
      </c>
      <c r="X25" s="1099" t="s">
        <v>1500</v>
      </c>
      <c r="Y25" s="1112">
        <v>230000</v>
      </c>
      <c r="Z25" s="1097" t="s">
        <v>1434</v>
      </c>
      <c r="AA25" s="1094"/>
      <c r="AB25" s="1113"/>
    </row>
    <row r="26" spans="1:28" ht="19.5">
      <c r="A26" s="8">
        <v>10</v>
      </c>
      <c r="B26" s="1359"/>
      <c r="C26" s="1359"/>
      <c r="D26" s="1359"/>
      <c r="E26" s="1359"/>
      <c r="F26" s="1359"/>
      <c r="G26" s="1112">
        <f>SUM(G6:G25)</f>
        <v>22726140.649999999</v>
      </c>
      <c r="H26" s="1116">
        <f>SUM(H7:H25)</f>
        <v>411686.04999999993</v>
      </c>
      <c r="I26" s="1117"/>
      <c r="J26" s="1117"/>
      <c r="K26" s="1117"/>
      <c r="L26" s="1117"/>
      <c r="M26" s="1118">
        <f>SUM(M6:M22)</f>
        <v>4871916</v>
      </c>
      <c r="N26" s="1119"/>
      <c r="O26" s="1119"/>
      <c r="P26" s="1120">
        <f>SUM(P6:P9)</f>
        <v>2116080</v>
      </c>
      <c r="Q26" s="1119"/>
      <c r="R26" s="1119"/>
      <c r="S26" s="1121">
        <f>SUM(S6:S22)</f>
        <v>2173185</v>
      </c>
      <c r="T26" s="1119"/>
      <c r="U26" s="1119"/>
      <c r="V26" s="1121">
        <f>SUM(V14:V22)</f>
        <v>2000000.95</v>
      </c>
      <c r="W26" s="1121"/>
      <c r="X26" s="1121"/>
      <c r="Y26" s="1121">
        <f>SUM(Y21:Y25)</f>
        <v>9272087</v>
      </c>
      <c r="Z26" s="1117"/>
      <c r="AA26" s="1122">
        <f>SUM(AA9:AA9)</f>
        <v>0</v>
      </c>
      <c r="AB26" s="1123"/>
    </row>
    <row r="27" spans="1:28" ht="19.5">
      <c r="A27" s="1124"/>
      <c r="B27" s="1350"/>
      <c r="C27" s="1350"/>
      <c r="D27" s="1350"/>
      <c r="E27" s="1350"/>
      <c r="F27" s="1350"/>
      <c r="G27" s="1125"/>
      <c r="H27" s="1123"/>
      <c r="I27" s="1123"/>
      <c r="J27" s="1123"/>
      <c r="K27" s="1123"/>
      <c r="L27" s="1123"/>
      <c r="M27" s="1125"/>
      <c r="N27" s="1126"/>
      <c r="O27" s="1126"/>
      <c r="P27" s="1120"/>
      <c r="Q27" s="1126"/>
      <c r="R27" s="1126"/>
      <c r="S27" s="1128"/>
      <c r="T27" s="1126"/>
      <c r="U27" s="1126"/>
      <c r="V27" s="1128"/>
      <c r="W27" s="1128"/>
      <c r="X27" s="1128"/>
      <c r="Y27" s="1128"/>
      <c r="Z27" s="1123"/>
      <c r="AA27" s="1129"/>
      <c r="AB27" s="1130"/>
    </row>
    <row r="28" spans="1:28" ht="19.5">
      <c r="A28" s="1351" t="s">
        <v>1512</v>
      </c>
      <c r="B28" s="1351"/>
      <c r="C28" s="1351"/>
      <c r="D28" s="1351"/>
      <c r="E28" s="1351"/>
      <c r="F28" s="1351"/>
      <c r="G28" s="1130"/>
      <c r="H28" s="1130"/>
      <c r="I28" s="1130"/>
      <c r="J28" s="1130"/>
      <c r="K28" s="1130"/>
      <c r="L28" s="1130"/>
      <c r="M28" s="1130"/>
      <c r="N28" s="1130"/>
      <c r="O28" s="1130"/>
      <c r="P28" s="1131"/>
      <c r="Q28" s="1130"/>
      <c r="R28" s="1130"/>
      <c r="S28" s="1132"/>
      <c r="T28" s="1130"/>
      <c r="U28" s="1130"/>
      <c r="V28" s="1132"/>
      <c r="W28" s="1132"/>
      <c r="X28" s="1132"/>
      <c r="Y28" s="1132"/>
      <c r="Z28" s="1130"/>
      <c r="AA28" s="1130"/>
      <c r="AB28" s="1133"/>
    </row>
    <row r="29" spans="1:28" ht="129.75" customHeight="1">
      <c r="A29" s="8">
        <v>1</v>
      </c>
      <c r="B29" s="1064" t="s">
        <v>793</v>
      </c>
      <c r="C29" s="1064" t="s">
        <v>1430</v>
      </c>
      <c r="D29" s="1064" t="s">
        <v>1513</v>
      </c>
      <c r="E29" s="1064" t="s">
        <v>1514</v>
      </c>
      <c r="F29" s="1064" t="s">
        <v>1515</v>
      </c>
      <c r="G29" s="10" t="s">
        <v>40</v>
      </c>
      <c r="H29" s="1066">
        <v>75000</v>
      </c>
      <c r="I29" s="10"/>
      <c r="J29" s="10"/>
      <c r="K29" s="1068" t="s">
        <v>1516</v>
      </c>
      <c r="L29" s="1068" t="s">
        <v>59</v>
      </c>
      <c r="M29" s="1066">
        <v>75000</v>
      </c>
      <c r="N29" s="1068"/>
      <c r="O29" s="1068"/>
      <c r="P29" s="1134"/>
      <c r="Q29" s="1068"/>
      <c r="R29" s="1068"/>
      <c r="S29" s="1135"/>
      <c r="T29" s="1068"/>
      <c r="U29" s="1068"/>
      <c r="V29" s="1135"/>
      <c r="W29" s="1135"/>
      <c r="X29" s="1135"/>
      <c r="Y29" s="1135"/>
      <c r="Z29" s="1136" t="s">
        <v>1434</v>
      </c>
      <c r="AA29" s="10"/>
      <c r="AB29" s="1133"/>
    </row>
    <row r="30" spans="1:28" ht="167.25" customHeight="1">
      <c r="A30" s="8">
        <v>2</v>
      </c>
      <c r="B30" s="1064" t="s">
        <v>793</v>
      </c>
      <c r="C30" s="1064" t="s">
        <v>1430</v>
      </c>
      <c r="D30" s="1064" t="s">
        <v>1517</v>
      </c>
      <c r="E30" s="1064" t="s">
        <v>1518</v>
      </c>
      <c r="F30" s="1064" t="s">
        <v>1519</v>
      </c>
      <c r="G30" s="10"/>
      <c r="H30" s="1066">
        <v>103732</v>
      </c>
      <c r="I30" s="10"/>
      <c r="J30" s="10"/>
      <c r="K30" s="1068" t="s">
        <v>1520</v>
      </c>
      <c r="L30" s="1068" t="s">
        <v>59</v>
      </c>
      <c r="M30" s="1066">
        <v>103732</v>
      </c>
      <c r="N30" s="1068"/>
      <c r="O30" s="1068"/>
      <c r="P30" s="1134"/>
      <c r="Q30" s="1068"/>
      <c r="R30" s="1068"/>
      <c r="S30" s="1135"/>
      <c r="T30" s="1068"/>
      <c r="U30" s="1068"/>
      <c r="V30" s="1135"/>
      <c r="W30" s="1135"/>
      <c r="X30" s="1135"/>
      <c r="Y30" s="1135"/>
      <c r="Z30" s="1136" t="s">
        <v>1434</v>
      </c>
      <c r="AA30" s="10"/>
      <c r="AB30" s="1133"/>
    </row>
    <row r="31" spans="1:28" ht="147.75" customHeight="1">
      <c r="A31" s="8">
        <v>3</v>
      </c>
      <c r="B31" s="1064" t="s">
        <v>793</v>
      </c>
      <c r="C31" s="1064" t="s">
        <v>1430</v>
      </c>
      <c r="D31" s="1137" t="s">
        <v>1521</v>
      </c>
      <c r="E31" s="1064" t="s">
        <v>1522</v>
      </c>
      <c r="F31" s="1064" t="s">
        <v>1523</v>
      </c>
      <c r="G31" s="10"/>
      <c r="H31" s="1066">
        <v>205777</v>
      </c>
      <c r="I31" s="10"/>
      <c r="J31" s="10"/>
      <c r="K31" s="1068" t="s">
        <v>1524</v>
      </c>
      <c r="L31" s="1068" t="s">
        <v>1525</v>
      </c>
      <c r="M31" s="1066">
        <v>205777</v>
      </c>
      <c r="N31" s="1068"/>
      <c r="O31" s="1068"/>
      <c r="P31" s="1134"/>
      <c r="Q31" s="1068"/>
      <c r="R31" s="1068"/>
      <c r="S31" s="1135"/>
      <c r="T31" s="1068"/>
      <c r="U31" s="1068"/>
      <c r="V31" s="1135"/>
      <c r="W31" s="1135"/>
      <c r="X31" s="1135"/>
      <c r="Y31" s="1135"/>
      <c r="Z31" s="1136" t="s">
        <v>1434</v>
      </c>
      <c r="AA31" s="10"/>
      <c r="AB31" s="1133"/>
    </row>
    <row r="32" spans="1:28" ht="92.25" customHeight="1">
      <c r="A32" s="8">
        <v>4</v>
      </c>
      <c r="B32" s="1064" t="s">
        <v>793</v>
      </c>
      <c r="C32" s="1064" t="s">
        <v>1430</v>
      </c>
      <c r="D32" s="1064" t="s">
        <v>1526</v>
      </c>
      <c r="E32" s="1064" t="s">
        <v>1527</v>
      </c>
      <c r="F32" s="1064" t="s">
        <v>1528</v>
      </c>
      <c r="G32" s="10"/>
      <c r="H32" s="1066">
        <v>75200</v>
      </c>
      <c r="I32" s="10"/>
      <c r="J32" s="10"/>
      <c r="K32" s="1068" t="s">
        <v>1516</v>
      </c>
      <c r="L32" s="1068" t="s">
        <v>59</v>
      </c>
      <c r="M32" s="1066">
        <v>75200</v>
      </c>
      <c r="N32" s="1068"/>
      <c r="O32" s="1068"/>
      <c r="P32" s="1134"/>
      <c r="Q32" s="1068"/>
      <c r="R32" s="1068"/>
      <c r="S32" s="1135"/>
      <c r="T32" s="1068"/>
      <c r="U32" s="1068"/>
      <c r="V32" s="1135"/>
      <c r="W32" s="1135"/>
      <c r="X32" s="1135"/>
      <c r="Y32" s="1135"/>
      <c r="Z32" s="1136" t="s">
        <v>1434</v>
      </c>
      <c r="AA32" s="1075"/>
      <c r="AB32" s="1133"/>
    </row>
    <row r="33" spans="1:28" ht="129.75" customHeight="1">
      <c r="A33" s="8">
        <v>5</v>
      </c>
      <c r="B33" s="1064" t="s">
        <v>793</v>
      </c>
      <c r="C33" s="1064" t="s">
        <v>1529</v>
      </c>
      <c r="D33" s="1064" t="s">
        <v>1530</v>
      </c>
      <c r="E33" s="1064" t="s">
        <v>1531</v>
      </c>
      <c r="F33" s="1064" t="s">
        <v>1532</v>
      </c>
      <c r="G33" s="10"/>
      <c r="H33" s="1066">
        <v>82857</v>
      </c>
      <c r="I33" s="10"/>
      <c r="J33" s="10"/>
      <c r="K33" s="1068" t="s">
        <v>1533</v>
      </c>
      <c r="L33" s="1068" t="s">
        <v>1534</v>
      </c>
      <c r="M33" s="1066">
        <v>82857</v>
      </c>
      <c r="N33" s="1068"/>
      <c r="O33" s="1068"/>
      <c r="P33" s="1134"/>
      <c r="Q33" s="1068"/>
      <c r="R33" s="1068"/>
      <c r="S33" s="1135"/>
      <c r="T33" s="1068"/>
      <c r="U33" s="1068"/>
      <c r="V33" s="1135"/>
      <c r="W33" s="1135"/>
      <c r="X33" s="1135"/>
      <c r="Y33" s="1135"/>
      <c r="Z33" s="1136" t="s">
        <v>1434</v>
      </c>
      <c r="AA33" s="10"/>
      <c r="AB33" s="1133"/>
    </row>
    <row r="34" spans="1:28" ht="91.5" customHeight="1">
      <c r="A34" s="8">
        <v>6</v>
      </c>
      <c r="B34" s="1064" t="s">
        <v>793</v>
      </c>
      <c r="C34" s="1064" t="s">
        <v>1529</v>
      </c>
      <c r="D34" s="1064" t="s">
        <v>1535</v>
      </c>
      <c r="E34" s="1064" t="s">
        <v>1536</v>
      </c>
      <c r="F34" s="1064" t="s">
        <v>1532</v>
      </c>
      <c r="G34" s="10"/>
      <c r="H34" s="1066">
        <v>76900</v>
      </c>
      <c r="I34" s="10"/>
      <c r="J34" s="10"/>
      <c r="K34" s="1068" t="s">
        <v>1537</v>
      </c>
      <c r="L34" s="1068" t="s">
        <v>62</v>
      </c>
      <c r="M34" s="1066">
        <v>76900</v>
      </c>
      <c r="N34" s="1068"/>
      <c r="O34" s="1068"/>
      <c r="P34" s="1134"/>
      <c r="Q34" s="1068"/>
      <c r="R34" s="1068"/>
      <c r="S34" s="1135"/>
      <c r="T34" s="1068"/>
      <c r="U34" s="1068"/>
      <c r="V34" s="1135"/>
      <c r="W34" s="1135"/>
      <c r="X34" s="1135"/>
      <c r="Y34" s="1135"/>
      <c r="Z34" s="1136" t="s">
        <v>1434</v>
      </c>
      <c r="AA34" s="10"/>
      <c r="AB34" s="1133"/>
    </row>
    <row r="35" spans="1:28" ht="69.75" customHeight="1">
      <c r="A35" s="8">
        <v>7</v>
      </c>
      <c r="B35" s="1064" t="s">
        <v>793</v>
      </c>
      <c r="C35" s="1064" t="s">
        <v>1529</v>
      </c>
      <c r="D35" s="1064" t="s">
        <v>1538</v>
      </c>
      <c r="E35" s="1064" t="s">
        <v>1539</v>
      </c>
      <c r="F35" s="1064" t="s">
        <v>1540</v>
      </c>
      <c r="G35" s="10"/>
      <c r="H35" s="1066">
        <v>200000</v>
      </c>
      <c r="I35" s="10"/>
      <c r="J35" s="10"/>
      <c r="K35" s="12"/>
      <c r="L35" s="12"/>
      <c r="M35" s="1138"/>
      <c r="N35" s="1068" t="s">
        <v>1439</v>
      </c>
      <c r="O35" s="1068" t="s">
        <v>1453</v>
      </c>
      <c r="P35" s="1071">
        <v>200000</v>
      </c>
      <c r="Q35" s="1068"/>
      <c r="R35" s="1068"/>
      <c r="S35" s="1135"/>
      <c r="T35" s="1068"/>
      <c r="U35" s="1068"/>
      <c r="V35" s="1135"/>
      <c r="W35" s="1135"/>
      <c r="X35" s="1135"/>
      <c r="Y35" s="1135"/>
      <c r="Z35" s="1136" t="s">
        <v>1434</v>
      </c>
      <c r="AA35" s="10"/>
      <c r="AB35" s="1133"/>
    </row>
    <row r="36" spans="1:28" ht="111.75" customHeight="1">
      <c r="A36" s="8">
        <v>8</v>
      </c>
      <c r="B36" s="1064" t="s">
        <v>793</v>
      </c>
      <c r="C36" s="1103" t="s">
        <v>1430</v>
      </c>
      <c r="D36" s="1103" t="s">
        <v>1541</v>
      </c>
      <c r="E36" s="1103" t="s">
        <v>1542</v>
      </c>
      <c r="F36" s="1103" t="s">
        <v>1543</v>
      </c>
      <c r="G36" s="10"/>
      <c r="H36" s="1066">
        <v>17000</v>
      </c>
      <c r="I36" s="10"/>
      <c r="J36" s="10"/>
      <c r="K36" s="1068"/>
      <c r="L36" s="1068"/>
      <c r="M36" s="1066"/>
      <c r="N36" s="1068" t="s">
        <v>1544</v>
      </c>
      <c r="O36" s="1068" t="s">
        <v>1545</v>
      </c>
      <c r="P36" s="1071">
        <v>17000</v>
      </c>
      <c r="Q36" s="1068"/>
      <c r="R36" s="1068"/>
      <c r="S36" s="1135"/>
      <c r="T36" s="1068"/>
      <c r="U36" s="1068"/>
      <c r="V36" s="1135"/>
      <c r="W36" s="1135"/>
      <c r="X36" s="1135"/>
      <c r="Y36" s="1135"/>
      <c r="Z36" s="1136" t="s">
        <v>1434</v>
      </c>
      <c r="AA36" s="10"/>
      <c r="AB36" s="1139"/>
    </row>
    <row r="37" spans="1:28" ht="147.75" customHeight="1">
      <c r="A37" s="8">
        <v>9</v>
      </c>
      <c r="B37" s="1064" t="s">
        <v>793</v>
      </c>
      <c r="C37" s="1064" t="s">
        <v>1430</v>
      </c>
      <c r="D37" s="1064" t="s">
        <v>1546</v>
      </c>
      <c r="E37" s="1064" t="s">
        <v>1514</v>
      </c>
      <c r="F37" s="1064" t="s">
        <v>1547</v>
      </c>
      <c r="G37" s="12"/>
      <c r="H37" s="1066">
        <v>55000</v>
      </c>
      <c r="I37" s="12"/>
      <c r="J37" s="12"/>
      <c r="K37" s="1068"/>
      <c r="L37" s="1068"/>
      <c r="M37" s="1066"/>
      <c r="N37" s="1068" t="s">
        <v>1548</v>
      </c>
      <c r="O37" s="1068" t="s">
        <v>1453</v>
      </c>
      <c r="P37" s="1071">
        <v>55000</v>
      </c>
      <c r="Q37" s="1068"/>
      <c r="R37" s="1068"/>
      <c r="S37" s="1135"/>
      <c r="T37" s="1068"/>
      <c r="U37" s="1068"/>
      <c r="V37" s="1135"/>
      <c r="W37" s="1135"/>
      <c r="X37" s="1135"/>
      <c r="Y37" s="1135"/>
      <c r="Z37" s="1136" t="s">
        <v>1434</v>
      </c>
      <c r="AA37" s="12"/>
      <c r="AB37" s="1140"/>
    </row>
    <row r="38" spans="1:28" ht="124.5" customHeight="1">
      <c r="A38" s="8">
        <v>10</v>
      </c>
      <c r="B38" s="1064" t="s">
        <v>793</v>
      </c>
      <c r="C38" s="1064" t="s">
        <v>1430</v>
      </c>
      <c r="D38" s="1064" t="s">
        <v>1549</v>
      </c>
      <c r="E38" s="1064" t="s">
        <v>1514</v>
      </c>
      <c r="F38" s="1064" t="s">
        <v>1543</v>
      </c>
      <c r="G38" s="12"/>
      <c r="H38" s="1066">
        <v>45000</v>
      </c>
      <c r="I38" s="12"/>
      <c r="J38" s="12"/>
      <c r="K38" s="1068"/>
      <c r="L38" s="1068"/>
      <c r="M38" s="1066"/>
      <c r="N38" s="1068" t="s">
        <v>1548</v>
      </c>
      <c r="O38" s="1068" t="s">
        <v>1550</v>
      </c>
      <c r="P38" s="1071">
        <v>45000</v>
      </c>
      <c r="Q38" s="1068"/>
      <c r="R38" s="1068"/>
      <c r="S38" s="1135"/>
      <c r="T38" s="1068"/>
      <c r="U38" s="1068"/>
      <c r="V38" s="1135"/>
      <c r="W38" s="1135"/>
      <c r="X38" s="1135"/>
      <c r="Y38" s="1135"/>
      <c r="Z38" s="1136" t="s">
        <v>1434</v>
      </c>
      <c r="AA38" s="12"/>
      <c r="AB38" s="1140"/>
    </row>
    <row r="39" spans="1:28" ht="64.5" customHeight="1">
      <c r="A39" s="8">
        <v>11</v>
      </c>
      <c r="B39" s="1141"/>
      <c r="C39" s="1141"/>
      <c r="D39" s="1142" t="s">
        <v>1551</v>
      </c>
      <c r="E39" s="1142" t="s">
        <v>1552</v>
      </c>
      <c r="F39" s="1142" t="s">
        <v>1553</v>
      </c>
      <c r="G39" s="12"/>
      <c r="H39" s="1066">
        <v>249600</v>
      </c>
      <c r="I39" s="12"/>
      <c r="J39" s="12"/>
      <c r="K39" s="1068"/>
      <c r="L39" s="1068"/>
      <c r="M39" s="1066"/>
      <c r="N39" s="1068" t="s">
        <v>1449</v>
      </c>
      <c r="O39" s="1068" t="s">
        <v>1525</v>
      </c>
      <c r="P39" s="1071">
        <v>120000</v>
      </c>
      <c r="Q39" s="1068"/>
      <c r="R39" s="1068"/>
      <c r="S39" s="1135"/>
      <c r="T39" s="1068"/>
      <c r="U39" s="1068"/>
      <c r="V39" s="1135"/>
      <c r="W39" s="1135"/>
      <c r="X39" s="1135"/>
      <c r="Y39" s="1135"/>
      <c r="Z39" s="1136" t="s">
        <v>1434</v>
      </c>
      <c r="AA39" s="12"/>
      <c r="AB39" s="1140"/>
    </row>
    <row r="40" spans="1:28" ht="252" customHeight="1">
      <c r="A40" s="8">
        <v>12</v>
      </c>
      <c r="B40" s="1143" t="s">
        <v>1554</v>
      </c>
      <c r="C40" s="1143" t="s">
        <v>1555</v>
      </c>
      <c r="D40" s="1143" t="s">
        <v>1556</v>
      </c>
      <c r="E40" s="1144" t="s">
        <v>1557</v>
      </c>
      <c r="F40" s="1145" t="s">
        <v>1553</v>
      </c>
      <c r="G40" s="1146"/>
      <c r="H40" s="1066">
        <v>642804</v>
      </c>
      <c r="I40" s="12"/>
      <c r="J40" s="12"/>
      <c r="K40" s="1068"/>
      <c r="L40" s="1068"/>
      <c r="M40" s="1066"/>
      <c r="N40" s="11" t="s">
        <v>1445</v>
      </c>
      <c r="O40" s="11" t="s">
        <v>1453</v>
      </c>
      <c r="P40" s="1127"/>
      <c r="Q40" s="11" t="s">
        <v>1558</v>
      </c>
      <c r="R40" s="11" t="s">
        <v>1453</v>
      </c>
      <c r="S40" s="1088">
        <v>267759</v>
      </c>
      <c r="T40" s="11"/>
      <c r="U40" s="11"/>
      <c r="V40" s="1088"/>
      <c r="W40" s="1088"/>
      <c r="X40" s="1088"/>
      <c r="Y40" s="1088"/>
      <c r="Z40" s="1136" t="s">
        <v>1434</v>
      </c>
      <c r="AA40" s="12"/>
      <c r="AB40" s="12"/>
    </row>
    <row r="41" spans="1:28" ht="152.25" customHeight="1">
      <c r="A41" s="8">
        <v>12</v>
      </c>
      <c r="B41" s="1064" t="s">
        <v>793</v>
      </c>
      <c r="C41" s="1064" t="s">
        <v>1430</v>
      </c>
      <c r="D41" s="1064" t="s">
        <v>1559</v>
      </c>
      <c r="E41" s="1064" t="s">
        <v>1514</v>
      </c>
      <c r="F41" s="1064" t="s">
        <v>1515</v>
      </c>
      <c r="G41" s="12"/>
      <c r="H41" s="1066">
        <v>120000</v>
      </c>
      <c r="I41" s="12"/>
      <c r="J41" s="12"/>
      <c r="K41" s="1068"/>
      <c r="L41" s="1068"/>
      <c r="M41" s="1066"/>
      <c r="N41" s="12"/>
      <c r="O41" s="12"/>
      <c r="P41" s="1170"/>
      <c r="Q41" s="1068"/>
      <c r="R41" s="1068"/>
      <c r="S41" s="1073"/>
      <c r="T41" s="1068"/>
      <c r="U41" s="1068"/>
      <c r="V41" s="1073"/>
      <c r="W41" s="1073"/>
      <c r="X41" s="1073"/>
      <c r="Y41" s="1073"/>
      <c r="Z41" s="1136" t="s">
        <v>1434</v>
      </c>
      <c r="AA41" s="13"/>
      <c r="AB41" s="12"/>
    </row>
    <row r="42" spans="1:28" ht="108.75" customHeight="1">
      <c r="A42" s="8">
        <v>13</v>
      </c>
      <c r="B42" s="1064" t="s">
        <v>793</v>
      </c>
      <c r="C42" s="1064" t="s">
        <v>1430</v>
      </c>
      <c r="D42" s="1064" t="s">
        <v>1560</v>
      </c>
      <c r="E42" s="1064"/>
      <c r="F42" s="1064" t="s">
        <v>1561</v>
      </c>
      <c r="G42" s="12"/>
      <c r="H42" s="1066">
        <v>103000</v>
      </c>
      <c r="I42" s="12"/>
      <c r="J42" s="12"/>
      <c r="K42" s="1068"/>
      <c r="L42" s="1068"/>
      <c r="M42" s="1066"/>
      <c r="N42" s="1068"/>
      <c r="O42" s="1068"/>
      <c r="P42" s="1071"/>
      <c r="Q42" s="1068" t="s">
        <v>1537</v>
      </c>
      <c r="R42" s="1068" t="s">
        <v>1453</v>
      </c>
      <c r="S42" s="1073"/>
      <c r="T42" s="1068"/>
      <c r="U42" s="1068"/>
      <c r="V42" s="1073"/>
      <c r="W42" s="1073"/>
      <c r="X42" s="1073"/>
      <c r="Y42" s="1073"/>
      <c r="Z42" s="1136" t="s">
        <v>1434</v>
      </c>
      <c r="AA42" s="12"/>
      <c r="AB42" s="12"/>
    </row>
    <row r="43" spans="1:28" ht="114" customHeight="1">
      <c r="A43" s="8">
        <v>14</v>
      </c>
      <c r="B43" s="1064" t="s">
        <v>793</v>
      </c>
      <c r="C43" s="1064" t="s">
        <v>1430</v>
      </c>
      <c r="D43" s="1064" t="s">
        <v>1562</v>
      </c>
      <c r="E43" s="1064" t="s">
        <v>1563</v>
      </c>
      <c r="F43" s="1064" t="s">
        <v>1564</v>
      </c>
      <c r="G43" s="12"/>
      <c r="H43" s="1066">
        <v>45000</v>
      </c>
      <c r="I43" s="12"/>
      <c r="J43" s="12"/>
      <c r="K43" s="1068"/>
      <c r="L43" s="1068"/>
      <c r="M43" s="1066"/>
      <c r="N43" s="1068"/>
      <c r="O43" s="1068"/>
      <c r="P43" s="1071"/>
      <c r="Q43" s="1068" t="s">
        <v>1537</v>
      </c>
      <c r="R43" s="1068" t="s">
        <v>1453</v>
      </c>
      <c r="S43" s="1073"/>
      <c r="T43" s="1068"/>
      <c r="U43" s="1068"/>
      <c r="V43" s="1073"/>
      <c r="W43" s="1073"/>
      <c r="X43" s="1073"/>
      <c r="Y43" s="1073"/>
      <c r="Z43" s="1136" t="s">
        <v>1434</v>
      </c>
      <c r="AA43" s="12"/>
      <c r="AB43" s="12"/>
    </row>
    <row r="44" spans="1:28" ht="90" customHeight="1">
      <c r="A44" s="8">
        <v>15</v>
      </c>
      <c r="B44" s="490" t="s">
        <v>1565</v>
      </c>
      <c r="C44" s="490" t="s">
        <v>1566</v>
      </c>
      <c r="D44" s="1064" t="s">
        <v>1567</v>
      </c>
      <c r="E44" s="1064" t="s">
        <v>1568</v>
      </c>
      <c r="F44" s="1147" t="s">
        <v>1569</v>
      </c>
      <c r="G44" s="1147"/>
      <c r="H44" s="1066">
        <v>580000</v>
      </c>
      <c r="I44" s="12"/>
      <c r="J44" s="12"/>
      <c r="K44" s="1068"/>
      <c r="L44" s="1068"/>
      <c r="M44" s="1066"/>
      <c r="N44" s="1068"/>
      <c r="O44" s="1068"/>
      <c r="P44" s="1071"/>
      <c r="Q44" s="1068" t="s">
        <v>1548</v>
      </c>
      <c r="R44" s="1068" t="s">
        <v>59</v>
      </c>
      <c r="S44" s="1073"/>
      <c r="T44" s="1068"/>
      <c r="U44" s="1068"/>
      <c r="V44" s="1073"/>
      <c r="W44" s="1073"/>
      <c r="X44" s="1073"/>
      <c r="Y44" s="1073"/>
      <c r="Z44" s="1136" t="s">
        <v>1434</v>
      </c>
      <c r="AA44" s="12"/>
      <c r="AB44" s="12"/>
    </row>
    <row r="45" spans="1:28" ht="330.75">
      <c r="A45" s="8">
        <v>16</v>
      </c>
      <c r="B45" s="1064" t="s">
        <v>1570</v>
      </c>
      <c r="C45" s="1064" t="s">
        <v>1571</v>
      </c>
      <c r="D45" s="1064" t="s">
        <v>1572</v>
      </c>
      <c r="E45" s="1148" t="s">
        <v>1573</v>
      </c>
      <c r="F45" s="1064" t="s">
        <v>1553</v>
      </c>
      <c r="G45" s="12"/>
      <c r="H45" s="1066">
        <v>261000</v>
      </c>
      <c r="I45" s="12"/>
      <c r="J45" s="12"/>
      <c r="K45" s="1068" t="s">
        <v>797</v>
      </c>
      <c r="L45" s="1068" t="s">
        <v>1574</v>
      </c>
      <c r="M45" s="1066">
        <v>86000</v>
      </c>
      <c r="N45" s="1068" t="s">
        <v>797</v>
      </c>
      <c r="O45" s="1068" t="s">
        <v>1574</v>
      </c>
      <c r="P45" s="1071">
        <v>87000</v>
      </c>
      <c r="Q45" s="1068" t="s">
        <v>797</v>
      </c>
      <c r="R45" s="1068" t="s">
        <v>1574</v>
      </c>
      <c r="S45" s="1073">
        <v>88000</v>
      </c>
      <c r="T45" s="1068"/>
      <c r="U45" s="1068"/>
      <c r="V45" s="1073"/>
      <c r="W45" s="1073"/>
      <c r="X45" s="1073"/>
      <c r="Y45" s="1073"/>
      <c r="Z45" s="1136" t="s">
        <v>1434</v>
      </c>
      <c r="AA45" s="12"/>
      <c r="AB45" s="12"/>
    </row>
    <row r="46" spans="1:28" ht="123.75" customHeight="1">
      <c r="A46" s="8">
        <v>17</v>
      </c>
      <c r="B46" s="1064" t="s">
        <v>1570</v>
      </c>
      <c r="C46" s="1064" t="s">
        <v>1571</v>
      </c>
      <c r="D46" s="1064" t="s">
        <v>1575</v>
      </c>
      <c r="E46" s="1064" t="s">
        <v>1576</v>
      </c>
      <c r="F46" s="1064" t="s">
        <v>1553</v>
      </c>
      <c r="G46" s="12"/>
      <c r="H46" s="1066">
        <v>93000</v>
      </c>
      <c r="I46" s="12"/>
      <c r="J46" s="12"/>
      <c r="K46" s="1068" t="s">
        <v>797</v>
      </c>
      <c r="L46" s="1068" t="s">
        <v>1574</v>
      </c>
      <c r="M46" s="1066">
        <v>30000</v>
      </c>
      <c r="N46" s="1068" t="s">
        <v>797</v>
      </c>
      <c r="O46" s="1068" t="s">
        <v>1574</v>
      </c>
      <c r="P46" s="1071">
        <v>31000</v>
      </c>
      <c r="Q46" s="1068" t="s">
        <v>1577</v>
      </c>
      <c r="R46" s="1068" t="s">
        <v>61</v>
      </c>
      <c r="S46" s="1073"/>
      <c r="T46" s="1068"/>
      <c r="U46" s="1068"/>
      <c r="V46" s="1073"/>
      <c r="W46" s="1073"/>
      <c r="X46" s="1073"/>
      <c r="Y46" s="1073"/>
      <c r="Z46" s="1136" t="s">
        <v>1434</v>
      </c>
      <c r="AA46" s="12"/>
      <c r="AB46" s="12"/>
    </row>
    <row r="47" spans="1:28" ht="155.25" customHeight="1">
      <c r="A47" s="8">
        <v>18</v>
      </c>
      <c r="B47" s="1064" t="s">
        <v>1570</v>
      </c>
      <c r="C47" s="1064" t="s">
        <v>1571</v>
      </c>
      <c r="D47" s="1064" t="s">
        <v>1578</v>
      </c>
      <c r="E47" s="1064" t="s">
        <v>1579</v>
      </c>
      <c r="F47" s="1064" t="s">
        <v>1553</v>
      </c>
      <c r="G47" s="1149"/>
      <c r="H47" s="1066">
        <v>60000</v>
      </c>
      <c r="I47" s="1150"/>
      <c r="J47" s="1150"/>
      <c r="K47" s="1151" t="s">
        <v>797</v>
      </c>
      <c r="L47" s="1151" t="s">
        <v>1574</v>
      </c>
      <c r="M47" s="1152">
        <v>20000</v>
      </c>
      <c r="N47" s="1151" t="s">
        <v>797</v>
      </c>
      <c r="O47" s="1151" t="s">
        <v>1574</v>
      </c>
      <c r="P47" s="1171">
        <v>20000</v>
      </c>
      <c r="Q47" s="1151" t="s">
        <v>797</v>
      </c>
      <c r="R47" s="1151" t="s">
        <v>1574</v>
      </c>
      <c r="S47" s="1153"/>
      <c r="T47" s="1151"/>
      <c r="U47" s="1151"/>
      <c r="V47" s="1153"/>
      <c r="W47" s="1153"/>
      <c r="X47" s="1153"/>
      <c r="Y47" s="1153"/>
      <c r="Z47" s="1136" t="s">
        <v>1434</v>
      </c>
      <c r="AA47" s="12"/>
      <c r="AB47" s="12"/>
    </row>
    <row r="48" spans="1:28" ht="135" customHeight="1">
      <c r="A48" s="8"/>
      <c r="B48" s="1064" t="s">
        <v>1570</v>
      </c>
      <c r="C48" s="1064" t="s">
        <v>1571</v>
      </c>
      <c r="D48" s="1064" t="s">
        <v>1580</v>
      </c>
      <c r="E48" s="1148" t="s">
        <v>1581</v>
      </c>
      <c r="F48" s="1064" t="s">
        <v>1553</v>
      </c>
      <c r="G48" s="12"/>
      <c r="H48" s="1066"/>
      <c r="I48" s="12"/>
      <c r="J48" s="12"/>
      <c r="K48" s="1068"/>
      <c r="L48" s="1068"/>
      <c r="M48" s="1066"/>
      <c r="N48" s="1068"/>
      <c r="O48" s="1068"/>
      <c r="P48" s="1071"/>
      <c r="Q48" s="1068"/>
      <c r="R48" s="1068"/>
      <c r="S48" s="1073"/>
      <c r="T48" s="1068"/>
      <c r="U48" s="1068"/>
      <c r="V48" s="1073"/>
      <c r="W48" s="1073"/>
      <c r="X48" s="1073"/>
      <c r="Y48" s="1073"/>
      <c r="Z48" s="1136" t="s">
        <v>1434</v>
      </c>
      <c r="AA48" s="12"/>
      <c r="AB48" s="12"/>
    </row>
    <row r="49" spans="1:28" ht="330.75">
      <c r="A49" s="8"/>
      <c r="B49" s="1064"/>
      <c r="C49" s="1103"/>
      <c r="D49" s="1064" t="s">
        <v>1582</v>
      </c>
      <c r="E49" s="1064" t="s">
        <v>1583</v>
      </c>
      <c r="F49" s="1064" t="s">
        <v>1553</v>
      </c>
      <c r="G49" s="12"/>
      <c r="H49" s="1066"/>
      <c r="I49" s="12"/>
      <c r="J49" s="12"/>
      <c r="K49" s="1068"/>
      <c r="L49" s="1068"/>
      <c r="M49" s="1066"/>
      <c r="N49" s="1068"/>
      <c r="O49" s="1068"/>
      <c r="P49" s="1071"/>
      <c r="Q49" s="1068"/>
      <c r="R49" s="1068"/>
      <c r="S49" s="1073"/>
      <c r="T49" s="1068"/>
      <c r="U49" s="1068"/>
      <c r="V49" s="1073"/>
      <c r="W49" s="1073"/>
      <c r="X49" s="1073"/>
      <c r="Y49" s="1073"/>
      <c r="Z49" s="1136" t="s">
        <v>1434</v>
      </c>
      <c r="AA49" s="12"/>
      <c r="AB49" s="12"/>
    </row>
    <row r="50" spans="1:28" ht="79.5" customHeight="1">
      <c r="A50" s="8"/>
      <c r="B50" s="1064" t="s">
        <v>1584</v>
      </c>
      <c r="C50" s="1103"/>
      <c r="D50" s="1064" t="s">
        <v>1585</v>
      </c>
      <c r="E50" s="1064" t="s">
        <v>1586</v>
      </c>
      <c r="F50" s="1064" t="s">
        <v>1587</v>
      </c>
      <c r="G50" s="12"/>
      <c r="H50" s="1066"/>
      <c r="I50" s="12"/>
      <c r="J50" s="12"/>
      <c r="K50" s="1068"/>
      <c r="L50" s="1068"/>
      <c r="M50" s="1066"/>
      <c r="N50" s="1068"/>
      <c r="O50" s="1068"/>
      <c r="P50" s="1071"/>
      <c r="Q50" s="1068"/>
      <c r="R50" s="1068"/>
      <c r="S50" s="1073"/>
      <c r="T50" s="1068"/>
      <c r="U50" s="1068"/>
      <c r="V50" s="1073"/>
      <c r="W50" s="1073"/>
      <c r="X50" s="1073"/>
      <c r="Y50" s="1073"/>
      <c r="Z50" s="1136" t="s">
        <v>1434</v>
      </c>
      <c r="AA50" s="12"/>
      <c r="AB50" s="12"/>
    </row>
    <row r="51" spans="1:28" ht="84" customHeight="1">
      <c r="A51" s="8"/>
      <c r="B51" s="1064" t="s">
        <v>1584</v>
      </c>
      <c r="C51" s="1064" t="s">
        <v>1588</v>
      </c>
      <c r="D51" s="1064" t="s">
        <v>1589</v>
      </c>
      <c r="E51" s="1064" t="s">
        <v>1590</v>
      </c>
      <c r="F51" s="1064" t="s">
        <v>1591</v>
      </c>
      <c r="G51" s="12"/>
      <c r="H51" s="1066"/>
      <c r="I51" s="12"/>
      <c r="J51" s="12"/>
      <c r="K51" s="1068"/>
      <c r="L51" s="1068"/>
      <c r="M51" s="1066"/>
      <c r="N51" s="1068"/>
      <c r="O51" s="1068"/>
      <c r="P51" s="1071"/>
      <c r="Q51" s="1068"/>
      <c r="R51" s="1068"/>
      <c r="S51" s="1073"/>
      <c r="T51" s="1068"/>
      <c r="U51" s="1068"/>
      <c r="V51" s="1073"/>
      <c r="W51" s="1073"/>
      <c r="X51" s="1073"/>
      <c r="Y51" s="1073"/>
      <c r="Z51" s="1136" t="s">
        <v>1434</v>
      </c>
      <c r="AA51" s="12"/>
      <c r="AB51" s="12"/>
    </row>
    <row r="52" spans="1:28" ht="330.75">
      <c r="A52" s="8"/>
      <c r="B52" s="1064" t="s">
        <v>1592</v>
      </c>
      <c r="C52" s="1147" t="s">
        <v>795</v>
      </c>
      <c r="D52" s="1064" t="s">
        <v>1593</v>
      </c>
      <c r="E52" s="1064" t="s">
        <v>1594</v>
      </c>
      <c r="F52" s="1064" t="s">
        <v>1591</v>
      </c>
      <c r="G52" s="12"/>
      <c r="H52" s="1066"/>
      <c r="I52" s="12"/>
      <c r="J52" s="12"/>
      <c r="K52" s="1068"/>
      <c r="L52" s="1068"/>
      <c r="M52" s="1066"/>
      <c r="N52" s="1068"/>
      <c r="O52" s="1068"/>
      <c r="P52" s="1071"/>
      <c r="Q52" s="1068"/>
      <c r="R52" s="1068"/>
      <c r="S52" s="1073"/>
      <c r="T52" s="1068"/>
      <c r="U52" s="1068"/>
      <c r="V52" s="1073"/>
      <c r="W52" s="1073"/>
      <c r="X52" s="1073"/>
      <c r="Y52" s="1073"/>
      <c r="Z52" s="1136" t="s">
        <v>1434</v>
      </c>
      <c r="AA52" s="12"/>
      <c r="AB52" s="12"/>
    </row>
    <row r="53" spans="1:28" ht="116.25" customHeight="1">
      <c r="A53" s="8">
        <v>19</v>
      </c>
      <c r="B53" s="1064" t="s">
        <v>1592</v>
      </c>
      <c r="C53" s="1103"/>
      <c r="D53" s="1064" t="s">
        <v>1595</v>
      </c>
      <c r="E53" s="1064" t="s">
        <v>1596</v>
      </c>
      <c r="F53" s="1064" t="s">
        <v>1591</v>
      </c>
      <c r="G53" s="12"/>
      <c r="H53" s="1066">
        <v>242000</v>
      </c>
      <c r="I53" s="12"/>
      <c r="J53" s="12"/>
      <c r="K53" s="1068" t="s">
        <v>60</v>
      </c>
      <c r="L53" s="1068" t="s">
        <v>1597</v>
      </c>
      <c r="M53" s="1066">
        <v>77000</v>
      </c>
      <c r="N53" s="1154"/>
      <c r="O53" s="1154"/>
      <c r="P53" s="1071">
        <v>80000</v>
      </c>
      <c r="Q53" s="1068"/>
      <c r="R53" s="1068" t="s">
        <v>61</v>
      </c>
      <c r="S53" s="1073"/>
      <c r="T53" s="1068"/>
      <c r="U53" s="1068"/>
      <c r="V53" s="1073"/>
      <c r="W53" s="1073"/>
      <c r="X53" s="1073"/>
      <c r="Y53" s="1073"/>
      <c r="Z53" s="1136" t="s">
        <v>1434</v>
      </c>
      <c r="AA53" s="12"/>
      <c r="AB53" s="1155"/>
    </row>
    <row r="54" spans="1:28" ht="19.5">
      <c r="A54" s="8">
        <v>20</v>
      </c>
      <c r="B54" s="1352" t="s">
        <v>49</v>
      </c>
      <c r="C54" s="1352"/>
      <c r="D54" s="1352"/>
      <c r="E54" s="1352"/>
      <c r="F54" s="1352"/>
      <c r="G54" s="1155"/>
      <c r="H54" s="1118">
        <f>SUM(H29:H53)</f>
        <v>3332870</v>
      </c>
      <c r="I54" s="1156"/>
      <c r="J54" s="1156"/>
      <c r="K54" s="1156"/>
      <c r="L54" s="1156"/>
      <c r="M54" s="1118">
        <f>SUM(M29:M53)</f>
        <v>832466</v>
      </c>
      <c r="N54" s="1118"/>
      <c r="O54" s="1118"/>
      <c r="P54" s="1172">
        <f>SUM(P29:P53)</f>
        <v>655000</v>
      </c>
      <c r="Q54" s="1118"/>
      <c r="R54" s="1157"/>
      <c r="S54" s="1121">
        <f>SUM(S29:S53)</f>
        <v>355759</v>
      </c>
      <c r="T54" s="1118"/>
      <c r="U54" s="1157"/>
      <c r="V54" s="1121"/>
      <c r="W54" s="1121"/>
      <c r="X54" s="1121"/>
      <c r="Y54" s="1121"/>
      <c r="Z54" s="1155"/>
      <c r="AA54" s="1155"/>
      <c r="AB54" s="1164"/>
    </row>
    <row r="55" spans="1:28" ht="62.25" customHeight="1">
      <c r="A55" s="1158"/>
      <c r="B55" s="1353" t="s">
        <v>284</v>
      </c>
      <c r="C55" s="1354"/>
      <c r="D55" s="1354"/>
      <c r="E55" s="1354"/>
      <c r="F55" s="1354"/>
      <c r="G55" s="1354"/>
      <c r="H55" s="1354"/>
      <c r="I55" s="1354"/>
      <c r="J55" s="1354"/>
      <c r="K55" s="1354"/>
      <c r="L55" s="1354"/>
      <c r="M55" s="1354"/>
      <c r="N55" s="1354"/>
      <c r="O55" s="1354"/>
      <c r="P55" s="1354"/>
      <c r="Q55" s="1354"/>
      <c r="R55" s="1354"/>
      <c r="S55" s="1354"/>
      <c r="T55" s="1354"/>
      <c r="U55" s="1354"/>
      <c r="V55" s="1354"/>
      <c r="W55" s="1354"/>
      <c r="X55" s="1354"/>
      <c r="Y55" s="1354"/>
      <c r="Z55" s="1354"/>
      <c r="AA55" s="1354"/>
      <c r="AB55" s="1355"/>
    </row>
    <row r="56" spans="1:28" ht="249.75" customHeight="1">
      <c r="A56" s="8"/>
      <c r="B56" s="1064" t="s">
        <v>793</v>
      </c>
      <c r="C56" s="1064" t="s">
        <v>1430</v>
      </c>
      <c r="D56" s="1064" t="s">
        <v>1603</v>
      </c>
      <c r="E56" s="490" t="s">
        <v>1604</v>
      </c>
      <c r="F56" s="1093" t="s">
        <v>1433</v>
      </c>
      <c r="G56" s="1094">
        <v>8320000</v>
      </c>
      <c r="H56" s="1094"/>
      <c r="I56" s="1095"/>
      <c r="J56" s="1094"/>
      <c r="K56" s="1096"/>
      <c r="L56" s="1096"/>
      <c r="M56" s="1095"/>
      <c r="N56" s="1096"/>
      <c r="O56" s="1096"/>
      <c r="P56" s="1095"/>
      <c r="Q56" s="1096"/>
      <c r="R56" s="1096"/>
      <c r="S56" s="1094"/>
      <c r="T56" s="1096" t="s">
        <v>1497</v>
      </c>
      <c r="U56" s="1096" t="s">
        <v>1498</v>
      </c>
      <c r="V56" s="1094">
        <v>1663985</v>
      </c>
      <c r="W56" s="1094"/>
      <c r="X56" s="1094"/>
      <c r="Y56" s="1094"/>
      <c r="Z56" s="1097" t="s">
        <v>1434</v>
      </c>
      <c r="AA56" s="1094"/>
      <c r="AB56" s="1098"/>
    </row>
    <row r="57" spans="1:28" ht="126">
      <c r="A57" s="8">
        <v>1</v>
      </c>
      <c r="B57" s="490" t="s">
        <v>1605</v>
      </c>
      <c r="C57" s="490" t="s">
        <v>1606</v>
      </c>
      <c r="D57" s="490" t="s">
        <v>1607</v>
      </c>
      <c r="E57" s="490" t="s">
        <v>1608</v>
      </c>
      <c r="F57" s="1137" t="s">
        <v>1609</v>
      </c>
      <c r="G57" s="1066">
        <v>689000</v>
      </c>
      <c r="H57" s="1159">
        <f>G57*0.05</f>
        <v>34450</v>
      </c>
      <c r="I57" s="1159"/>
      <c r="J57" s="1159"/>
      <c r="K57" s="1068"/>
      <c r="L57" s="1068"/>
      <c r="M57" s="1160"/>
      <c r="N57" s="1068"/>
      <c r="O57" s="1068"/>
      <c r="P57" s="1071"/>
      <c r="Q57" s="1068" t="s">
        <v>1610</v>
      </c>
      <c r="R57" s="1068" t="s">
        <v>1453</v>
      </c>
      <c r="S57" s="1073">
        <v>689000</v>
      </c>
      <c r="T57" s="1068"/>
      <c r="U57" s="1068"/>
      <c r="V57" s="1073"/>
      <c r="W57" s="1073"/>
      <c r="X57" s="1073"/>
      <c r="Y57" s="1073"/>
      <c r="Z57" s="1074" t="s">
        <v>1434</v>
      </c>
      <c r="AA57" s="1067"/>
      <c r="AB57" s="1075"/>
    </row>
    <row r="58" spans="1:28" ht="153">
      <c r="A58" s="8">
        <v>2</v>
      </c>
      <c r="B58" s="1064" t="s">
        <v>793</v>
      </c>
      <c r="C58" s="1064" t="s">
        <v>1430</v>
      </c>
      <c r="D58" s="490" t="s">
        <v>1611</v>
      </c>
      <c r="E58" s="490" t="s">
        <v>1612</v>
      </c>
      <c r="F58" s="1064"/>
      <c r="G58" s="1066">
        <v>3631250</v>
      </c>
      <c r="H58" s="1159">
        <f>G58*0.05</f>
        <v>181562.5</v>
      </c>
      <c r="I58" s="1159"/>
      <c r="J58" s="1159"/>
      <c r="K58" s="1068"/>
      <c r="L58" s="1068"/>
      <c r="M58" s="1160"/>
      <c r="N58" s="1068"/>
      <c r="O58" s="1068"/>
      <c r="P58" s="1071"/>
      <c r="Q58" s="1068" t="s">
        <v>1613</v>
      </c>
      <c r="R58" s="1068" t="s">
        <v>1453</v>
      </c>
      <c r="S58" s="1073">
        <v>2131250</v>
      </c>
      <c r="T58" s="1068"/>
      <c r="U58" s="1068"/>
      <c r="V58" s="1073"/>
      <c r="W58" s="1073"/>
      <c r="X58" s="1073"/>
      <c r="Y58" s="1073"/>
      <c r="Z58" s="1074" t="s">
        <v>1434</v>
      </c>
      <c r="AA58" s="1067"/>
      <c r="AB58" s="1075"/>
    </row>
    <row r="59" spans="1:28" ht="105.75">
      <c r="A59" s="8">
        <v>2</v>
      </c>
      <c r="B59" s="1089" t="s">
        <v>794</v>
      </c>
      <c r="C59" s="1090" t="s">
        <v>796</v>
      </c>
      <c r="D59" s="490" t="s">
        <v>1614</v>
      </c>
      <c r="E59" s="490"/>
      <c r="F59" s="1064"/>
      <c r="G59" s="1066">
        <v>5000000</v>
      </c>
      <c r="H59" s="1159">
        <f>G59*0.05</f>
        <v>250000</v>
      </c>
      <c r="I59" s="1159"/>
      <c r="J59" s="1159"/>
      <c r="K59" s="1068"/>
      <c r="L59" s="1068"/>
      <c r="M59" s="1160"/>
      <c r="N59" s="1068"/>
      <c r="O59" s="1068"/>
      <c r="P59" s="1071"/>
      <c r="Q59" s="1068" t="s">
        <v>1613</v>
      </c>
      <c r="R59" s="1068" t="s">
        <v>1453</v>
      </c>
      <c r="S59" s="1073">
        <v>2131250</v>
      </c>
      <c r="T59" s="1068"/>
      <c r="U59" s="1068"/>
      <c r="V59" s="1073"/>
      <c r="W59" s="1073"/>
      <c r="X59" s="1073"/>
      <c r="Y59" s="1073"/>
      <c r="Z59" s="1074" t="s">
        <v>1434</v>
      </c>
      <c r="AA59" s="1067"/>
      <c r="AB59" s="1075"/>
    </row>
    <row r="60" spans="1:28" ht="208.5" customHeight="1">
      <c r="A60" s="8"/>
      <c r="B60" s="1105" t="s">
        <v>794</v>
      </c>
      <c r="C60" s="1110" t="s">
        <v>795</v>
      </c>
      <c r="D60" s="1115" t="s">
        <v>1598</v>
      </c>
      <c r="E60" s="1105" t="s">
        <v>1599</v>
      </c>
      <c r="F60" s="1093" t="s">
        <v>1600</v>
      </c>
      <c r="G60" s="1112">
        <v>447680</v>
      </c>
      <c r="H60" s="1094">
        <f>G60*0.05</f>
        <v>22384</v>
      </c>
      <c r="I60" s="1095"/>
      <c r="J60" s="1094"/>
      <c r="K60" s="1096"/>
      <c r="L60" s="1096"/>
      <c r="M60" s="1095"/>
      <c r="N60" s="1096"/>
      <c r="O60" s="1096"/>
      <c r="P60" s="1095"/>
      <c r="Q60" s="1096"/>
      <c r="R60" s="1096"/>
      <c r="S60" s="1099"/>
      <c r="T60" s="1096"/>
      <c r="U60" s="1096"/>
      <c r="V60" s="1099"/>
      <c r="W60" s="1094" t="s">
        <v>1499</v>
      </c>
      <c r="X60" s="1094" t="s">
        <v>1500</v>
      </c>
      <c r="Y60" s="1112">
        <v>447680</v>
      </c>
      <c r="Z60" s="1097" t="s">
        <v>1434</v>
      </c>
      <c r="AA60" s="1094"/>
      <c r="AB60" s="1113"/>
    </row>
    <row r="61" spans="1:28" ht="185.25" customHeight="1">
      <c r="A61" s="8"/>
      <c r="B61" s="1105" t="s">
        <v>794</v>
      </c>
      <c r="C61" s="1110" t="s">
        <v>795</v>
      </c>
      <c r="D61" s="1115" t="s">
        <v>1601</v>
      </c>
      <c r="E61" s="1105" t="s">
        <v>1602</v>
      </c>
      <c r="F61" s="1093"/>
      <c r="G61" s="1112">
        <v>376343</v>
      </c>
      <c r="H61" s="1094">
        <f>G61*0.05</f>
        <v>18817.150000000001</v>
      </c>
      <c r="I61" s="1095"/>
      <c r="J61" s="1094"/>
      <c r="K61" s="1096"/>
      <c r="L61" s="1096"/>
      <c r="M61" s="1095"/>
      <c r="N61" s="1096"/>
      <c r="O61" s="1096"/>
      <c r="P61" s="1095"/>
      <c r="Q61" s="1096"/>
      <c r="R61" s="1096"/>
      <c r="S61" s="1099"/>
      <c r="T61" s="1096"/>
      <c r="U61" s="1096"/>
      <c r="V61" s="1099"/>
      <c r="W61" s="1094" t="s">
        <v>1499</v>
      </c>
      <c r="X61" s="1094" t="s">
        <v>1500</v>
      </c>
      <c r="Y61" s="1112">
        <v>376343</v>
      </c>
      <c r="Z61" s="1097" t="s">
        <v>1434</v>
      </c>
      <c r="AA61" s="1094"/>
      <c r="AB61" s="1113"/>
    </row>
  </sheetData>
  <mergeCells count="26">
    <mergeCell ref="B27:F27"/>
    <mergeCell ref="A28:F28"/>
    <mergeCell ref="B54:F54"/>
    <mergeCell ref="B55:AB55"/>
    <mergeCell ref="N2:P2"/>
    <mergeCell ref="Q2:S2"/>
    <mergeCell ref="T2:V2"/>
    <mergeCell ref="W2:Y2"/>
    <mergeCell ref="A5:AB5"/>
    <mergeCell ref="B26:F26"/>
    <mergeCell ref="A1:A3"/>
    <mergeCell ref="B1:B3"/>
    <mergeCell ref="C1:C3"/>
    <mergeCell ref="D1:D3"/>
    <mergeCell ref="E1:E3"/>
    <mergeCell ref="F1:F3"/>
    <mergeCell ref="G1:J1"/>
    <mergeCell ref="K1:S1"/>
    <mergeCell ref="Z1:Z3"/>
    <mergeCell ref="AA1:AA3"/>
    <mergeCell ref="AB1:AB3"/>
    <mergeCell ref="G2:G3"/>
    <mergeCell ref="H2:H3"/>
    <mergeCell ref="I2:I3"/>
    <mergeCell ref="J2:J3"/>
    <mergeCell ref="K2:M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ხობი</vt:lpstr>
      <vt:lpstr>წალენჯიხა</vt:lpstr>
      <vt:lpstr>აბაშა</vt:lpstr>
      <vt:lpstr>ჩხოროწყუ</vt:lpstr>
      <vt:lpstr>ფოთი</vt:lpstr>
      <vt:lpstr>ზუგდიდი</vt:lpstr>
      <vt:lpstr>სენაკი</vt:lpstr>
      <vt:lpstr>მარტვილი</vt:lpstr>
      <vt:lpstr>მესტია</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Nona Nadaraia</dc:creator>
  <cp:lastModifiedBy>Maka Pipia</cp:lastModifiedBy>
  <dcterms:created xsi:type="dcterms:W3CDTF">2018-12-22T09:47:53Z</dcterms:created>
  <dcterms:modified xsi:type="dcterms:W3CDTF">2018-12-31T09:51:48Z</dcterms:modified>
</cp:coreProperties>
</file>