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7560" activeTab="8"/>
  </bookViews>
  <sheets>
    <sheet name="ზუგდიდი" sheetId="30" r:id="rId1"/>
    <sheet name="ქ.ზუგდიდი" sheetId="11" r:id="rId2"/>
    <sheet name="ფოთი" sheetId="28" r:id="rId3"/>
    <sheet name="აბაშა" sheetId="20" r:id="rId4"/>
    <sheet name="მარტვილი" sheetId="21" r:id="rId5"/>
    <sheet name="სენაკი" sheetId="22" r:id="rId6"/>
    <sheet name="ჩხოროწყუ" sheetId="23" r:id="rId7"/>
    <sheet name="ხობი" sheetId="31" r:id="rId8"/>
    <sheet name="წალენჯიხა" sheetId="34" r:id="rId9"/>
    <sheet name="მესტია" sheetId="33"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1" i="28" l="1"/>
  <c r="H50" i="28"/>
  <c r="H49" i="28"/>
  <c r="H48" i="28"/>
  <c r="H47" i="28"/>
  <c r="H46" i="28"/>
  <c r="H45" i="28"/>
  <c r="H44" i="28"/>
  <c r="H43" i="28"/>
  <c r="H42" i="28"/>
  <c r="H41" i="28"/>
  <c r="H40" i="28"/>
  <c r="H39" i="28"/>
  <c r="H38" i="28"/>
  <c r="H37" i="28"/>
  <c r="H36" i="28"/>
  <c r="H35" i="28"/>
  <c r="H34" i="28"/>
  <c r="H33" i="28"/>
  <c r="H32" i="28"/>
  <c r="H31" i="28"/>
  <c r="H30" i="28"/>
  <c r="H29" i="28"/>
  <c r="H28" i="28"/>
  <c r="H27" i="28"/>
  <c r="G23" i="28"/>
  <c r="S19" i="28"/>
  <c r="P19" i="28"/>
  <c r="M19" i="28"/>
  <c r="G17" i="28"/>
  <c r="G16" i="28"/>
  <c r="G13" i="28"/>
  <c r="G12" i="28"/>
  <c r="H11" i="28"/>
  <c r="G11" i="28"/>
  <c r="G10" i="28"/>
  <c r="H9" i="28"/>
  <c r="G9" i="28"/>
  <c r="G8" i="28"/>
  <c r="H7" i="28"/>
  <c r="G7" i="28"/>
  <c r="H6" i="28"/>
  <c r="G6" i="28"/>
  <c r="G19" i="28" s="1"/>
  <c r="S69" i="11" l="1"/>
  <c r="P69" i="11"/>
  <c r="M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69" i="11" s="1"/>
  <c r="S22" i="11"/>
  <c r="P22" i="11"/>
  <c r="M22" i="11"/>
  <c r="H21" i="11"/>
  <c r="H20" i="11"/>
  <c r="G20" i="11"/>
  <c r="H19" i="11"/>
  <c r="G19" i="11" s="1"/>
  <c r="H18" i="11"/>
  <c r="G18" i="11"/>
  <c r="H17" i="11"/>
  <c r="G17" i="11" s="1"/>
  <c r="H16" i="11"/>
  <c r="G16" i="11"/>
  <c r="H15" i="11"/>
  <c r="G15" i="11" s="1"/>
  <c r="H14" i="11"/>
  <c r="G14" i="11"/>
  <c r="H13" i="11"/>
  <c r="G13" i="11" s="1"/>
  <c r="H12" i="11"/>
  <c r="G12" i="11"/>
  <c r="H11" i="11"/>
  <c r="G11" i="11" s="1"/>
  <c r="H10" i="11"/>
  <c r="G10" i="11"/>
  <c r="H9" i="11"/>
  <c r="G9" i="11" s="1"/>
  <c r="H8" i="11"/>
  <c r="G8" i="11"/>
  <c r="H7" i="11"/>
  <c r="G7" i="11" s="1"/>
  <c r="H6" i="11"/>
  <c r="G6" i="11"/>
  <c r="G22" i="11" l="1"/>
  <c r="H22" i="11"/>
  <c r="H55" i="33"/>
  <c r="H54" i="33"/>
  <c r="S52" i="33"/>
  <c r="P52" i="33"/>
  <c r="M52" i="33"/>
  <c r="H52" i="33"/>
  <c r="U24" i="33"/>
  <c r="S24" i="33"/>
  <c r="P24" i="33"/>
  <c r="M24" i="33"/>
  <c r="H22" i="33"/>
  <c r="H21" i="33"/>
  <c r="H20" i="33"/>
  <c r="H8" i="33"/>
  <c r="G8" i="33" s="1"/>
  <c r="G24" i="33" s="1"/>
  <c r="H7" i="33"/>
  <c r="G7" i="33"/>
  <c r="H24" i="33" l="1"/>
  <c r="P105" i="31"/>
  <c r="G105" i="31" s="1"/>
  <c r="M105" i="31"/>
  <c r="G103" i="31"/>
  <c r="G102" i="31"/>
  <c r="G101" i="31"/>
  <c r="G100" i="31"/>
  <c r="G99" i="31"/>
  <c r="G98" i="31"/>
  <c r="G97" i="31"/>
  <c r="G96" i="31"/>
  <c r="S94" i="31"/>
  <c r="P94" i="31"/>
  <c r="M94" i="31"/>
  <c r="H43" i="31"/>
  <c r="H31" i="31"/>
  <c r="H94" i="31" s="1"/>
  <c r="S28" i="31"/>
  <c r="P28" i="31"/>
  <c r="M28" i="31"/>
  <c r="H28" i="31"/>
  <c r="G28" i="31"/>
  <c r="H14" i="31"/>
  <c r="G14" i="31"/>
  <c r="S167" i="30" l="1"/>
  <c r="M167" i="30"/>
  <c r="H167" i="30"/>
  <c r="S147" i="30"/>
  <c r="P147" i="30"/>
  <c r="M147" i="30"/>
  <c r="G147" i="30"/>
  <c r="S116" i="30"/>
  <c r="AU104" i="30"/>
  <c r="AT104" i="30"/>
  <c r="AS104" i="30"/>
  <c r="AR104" i="30"/>
  <c r="AQ104" i="30"/>
  <c r="AP104" i="30"/>
  <c r="AO104" i="30"/>
  <c r="AN104" i="30"/>
  <c r="AM104" i="30"/>
  <c r="AL104" i="30"/>
  <c r="AK104" i="30"/>
  <c r="AJ104" i="30"/>
  <c r="AI104" i="30"/>
  <c r="AH104" i="30"/>
  <c r="AG104" i="30"/>
  <c r="AF104" i="30"/>
  <c r="AE104" i="30"/>
  <c r="AD104" i="30"/>
  <c r="AC104" i="30"/>
  <c r="AB104" i="30"/>
  <c r="AA104" i="30"/>
  <c r="Z104" i="30"/>
  <c r="Y104" i="30"/>
  <c r="X104" i="30"/>
  <c r="W104" i="30"/>
  <c r="V83" i="30"/>
  <c r="U83" i="30"/>
  <c r="T83" i="30"/>
  <c r="S83" i="30"/>
  <c r="R83" i="30"/>
  <c r="Q83" i="30"/>
  <c r="P83" i="30"/>
  <c r="O83" i="30"/>
  <c r="N83" i="30"/>
  <c r="M83" i="30"/>
  <c r="L83" i="30"/>
  <c r="K83" i="30"/>
  <c r="J83" i="30"/>
  <c r="I83" i="30"/>
  <c r="H83" i="30"/>
  <c r="G82" i="30"/>
  <c r="G81" i="30"/>
  <c r="G78" i="30"/>
  <c r="G83" i="30" s="1"/>
  <c r="U76" i="30"/>
  <c r="M76" i="30"/>
  <c r="P67" i="30"/>
  <c r="P76" i="30" s="1"/>
  <c r="H67" i="30"/>
  <c r="G65" i="30"/>
  <c r="G67" i="30" s="1"/>
  <c r="S64" i="30"/>
  <c r="S63" i="30"/>
  <c r="S62" i="30"/>
  <c r="S60" i="30"/>
  <c r="S59" i="30"/>
  <c r="S58" i="30"/>
  <c r="S57" i="30"/>
  <c r="S56" i="30"/>
  <c r="S54" i="30"/>
  <c r="S53" i="30"/>
  <c r="S51" i="30"/>
  <c r="G50" i="30"/>
  <c r="S48" i="30"/>
  <c r="G46" i="30"/>
  <c r="S44" i="30"/>
  <c r="H43" i="30"/>
  <c r="G43" i="30" s="1"/>
  <c r="S41" i="30"/>
  <c r="S39" i="30"/>
  <c r="S37" i="30"/>
  <c r="G35" i="30"/>
  <c r="G34" i="30"/>
  <c r="G33" i="30"/>
  <c r="G32" i="30"/>
  <c r="G31" i="30"/>
  <c r="G30" i="30"/>
  <c r="G29" i="30"/>
  <c r="S28" i="30"/>
  <c r="S76" i="30" s="1"/>
  <c r="H26" i="30"/>
  <c r="G26" i="30"/>
  <c r="G25" i="30"/>
  <c r="G24" i="30"/>
  <c r="G23" i="30"/>
  <c r="H21" i="30"/>
  <c r="G21" i="30"/>
  <c r="G20" i="30"/>
  <c r="S19" i="30"/>
  <c r="H18" i="30"/>
  <c r="G18" i="30"/>
  <c r="G7" i="30"/>
  <c r="G6" i="30"/>
  <c r="G76" i="30" l="1"/>
  <c r="I67" i="30"/>
  <c r="I76" i="30" s="1"/>
  <c r="S67" i="30"/>
  <c r="G48" i="23" l="1"/>
  <c r="G46" i="23"/>
  <c r="G39" i="23"/>
  <c r="G38" i="23"/>
  <c r="G37" i="23"/>
  <c r="S25" i="23"/>
  <c r="P25" i="23"/>
  <c r="M25" i="23"/>
  <c r="G24" i="23"/>
  <c r="H15" i="23"/>
  <c r="G15" i="23"/>
  <c r="H14" i="23"/>
  <c r="G14" i="23" s="1"/>
  <c r="H13" i="23"/>
  <c r="G13" i="23"/>
  <c r="H12" i="23"/>
  <c r="G12" i="23" s="1"/>
  <c r="H25" i="23" l="1"/>
  <c r="S100" i="22" l="1"/>
  <c r="P100" i="22"/>
  <c r="H100" i="22"/>
  <c r="G100" i="22"/>
  <c r="S60" i="22"/>
  <c r="P60" i="22"/>
  <c r="M60" i="22"/>
  <c r="H60" i="22"/>
  <c r="S23" i="22"/>
  <c r="M23" i="22"/>
  <c r="H22" i="22"/>
  <c r="G22" i="22"/>
  <c r="H16" i="22"/>
  <c r="G16" i="22"/>
  <c r="G15" i="22"/>
  <c r="G14" i="22"/>
  <c r="G13" i="22"/>
  <c r="G12" i="22"/>
  <c r="H11" i="22"/>
  <c r="G11" i="22"/>
  <c r="G9" i="22"/>
  <c r="H8" i="22"/>
  <c r="G8" i="22"/>
  <c r="M57" i="21" l="1"/>
  <c r="G57" i="21"/>
  <c r="P56" i="21"/>
  <c r="S55" i="21"/>
  <c r="S54" i="21"/>
  <c r="P54" i="21"/>
  <c r="P53" i="21"/>
  <c r="S53" i="21" s="1"/>
  <c r="S52" i="21"/>
  <c r="P52" i="21"/>
  <c r="P51" i="21"/>
  <c r="P50" i="21"/>
  <c r="P49" i="21"/>
  <c r="P57" i="21" s="1"/>
  <c r="P48" i="21"/>
  <c r="S46" i="21"/>
  <c r="P46" i="21"/>
  <c r="M46" i="21"/>
  <c r="H45" i="21"/>
  <c r="H44" i="21"/>
  <c r="H43" i="21"/>
  <c r="H42" i="21"/>
  <c r="H41" i="21"/>
  <c r="H40" i="21"/>
  <c r="H39" i="21"/>
  <c r="H38" i="21"/>
  <c r="H37" i="21"/>
  <c r="H36" i="21"/>
  <c r="H35" i="21"/>
  <c r="H34" i="21"/>
  <c r="H33" i="21"/>
  <c r="H32" i="21"/>
  <c r="H31" i="21"/>
  <c r="H46" i="21" s="1"/>
  <c r="S27" i="21"/>
  <c r="Q27" i="21"/>
  <c r="P27" i="21"/>
  <c r="O27" i="21"/>
  <c r="N27" i="21"/>
  <c r="M27" i="21"/>
  <c r="L27" i="21"/>
  <c r="K27" i="21"/>
  <c r="J27" i="21"/>
  <c r="I27" i="21"/>
  <c r="H26" i="21"/>
  <c r="G26" i="21"/>
  <c r="H25" i="21"/>
  <c r="H27" i="21" s="1"/>
  <c r="G25" i="21"/>
  <c r="G27" i="21" s="1"/>
  <c r="H24" i="21"/>
  <c r="G24" i="21"/>
  <c r="S21" i="21"/>
  <c r="P21" i="21"/>
  <c r="M21" i="21"/>
  <c r="H19" i="21"/>
  <c r="G19" i="21"/>
  <c r="H18" i="21"/>
  <c r="H17" i="21"/>
  <c r="G17" i="21" s="1"/>
  <c r="H16" i="21"/>
  <c r="G16" i="21"/>
  <c r="H15" i="21"/>
  <c r="G15" i="21" s="1"/>
  <c r="H14" i="21"/>
  <c r="H13" i="21"/>
  <c r="H21" i="21" s="1"/>
  <c r="G12" i="21"/>
  <c r="H10" i="21"/>
  <c r="H9" i="21"/>
  <c r="G9" i="21"/>
  <c r="G21" i="21" l="1"/>
  <c r="U21" i="21" s="1"/>
  <c r="S57" i="21"/>
  <c r="S134" i="20" l="1"/>
  <c r="G134" i="20"/>
  <c r="M126" i="20"/>
  <c r="S113" i="20"/>
  <c r="P113" i="20"/>
  <c r="M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113" i="20" s="1"/>
  <c r="M36" i="20"/>
  <c r="S33" i="20"/>
  <c r="S32" i="20"/>
  <c r="S31" i="20"/>
  <c r="S30" i="20"/>
  <c r="S29" i="20"/>
  <c r="S28" i="20"/>
  <c r="S27" i="20"/>
  <c r="S26" i="20"/>
  <c r="S25" i="20"/>
  <c r="S24" i="20"/>
  <c r="S23" i="20"/>
  <c r="S22" i="20"/>
  <c r="S21" i="20"/>
  <c r="S20" i="20"/>
  <c r="S19" i="20"/>
  <c r="S18" i="20"/>
  <c r="S17" i="20"/>
  <c r="S16" i="20"/>
  <c r="S15" i="20"/>
  <c r="S36" i="20" s="1"/>
  <c r="H14" i="20"/>
  <c r="G14" i="20"/>
  <c r="G13" i="20"/>
  <c r="H12" i="20"/>
  <c r="G12" i="20" s="1"/>
  <c r="H11" i="20"/>
  <c r="G11" i="20"/>
  <c r="G36" i="20" l="1"/>
  <c r="H36" i="20"/>
  <c r="P36" i="20"/>
</calcChain>
</file>

<file path=xl/comments1.xml><?xml version="1.0" encoding="utf-8"?>
<comments xmlns="http://schemas.openxmlformats.org/spreadsheetml/2006/main">
  <authors>
    <author>Автор</author>
  </authors>
  <commentList>
    <comment ref="E16" authorId="0" shapeId="0">
      <text>
        <r>
          <rPr>
            <b/>
            <sz val="9"/>
            <color indexed="81"/>
            <rFont val="Tahoma"/>
            <charset val="1"/>
          </rPr>
          <t xml:space="preserve">Автор:
</t>
        </r>
      </text>
    </comment>
    <comment ref="E21" authorId="0" shapeId="0">
      <text>
        <r>
          <rPr>
            <b/>
            <sz val="9"/>
            <color indexed="81"/>
            <rFont val="Tahoma"/>
            <charset val="1"/>
          </rPr>
          <t xml:space="preserve">Автор:
</t>
        </r>
      </text>
    </comment>
    <comment ref="E22" authorId="0" shapeId="0">
      <text>
        <r>
          <rPr>
            <b/>
            <sz val="9"/>
            <color indexed="81"/>
            <rFont val="Tahoma"/>
            <charset val="1"/>
          </rPr>
          <t xml:space="preserve">Автор:
</t>
        </r>
      </text>
    </comment>
  </commentList>
</comments>
</file>

<file path=xl/comments2.xml><?xml version="1.0" encoding="utf-8"?>
<comments xmlns="http://schemas.openxmlformats.org/spreadsheetml/2006/main">
  <authors>
    <author>Автор</author>
  </authors>
  <commentList>
    <comment ref="A14"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<sst xmlns="http://schemas.openxmlformats.org/spreadsheetml/2006/main" count="5664" uniqueCount="1919">
  <si>
    <t>#</t>
  </si>
  <si>
    <t>1. რეგიონული სტრატეგიის მიზანი</t>
  </si>
  <si>
    <t>2. რეგიონული სტრატეგიის ამოცანა</t>
  </si>
  <si>
    <t>3. პროექტის/აქტივობის დასახელება</t>
  </si>
  <si>
    <t>4. მოსალოდნელი შედეგი</t>
  </si>
  <si>
    <t>5. პროექტის/აქტივობის განხორციელების ადგილი</t>
  </si>
  <si>
    <t>6. პროექტის/აქტივობის ბიუჯეტი და დაფინანსების წყარ(ებ)ო</t>
  </si>
  <si>
    <t>7. პროექტის/აქტივობის ხანგრძლივობა და პროგრესი</t>
  </si>
  <si>
    <t>8. პასუხისმგებელი ადმინისტრაციული ორგანო</t>
  </si>
  <si>
    <t>9. პარტნიორი ორგანიზაცია</t>
  </si>
  <si>
    <t>10. მოკლე აღწერა/შენიშვნა</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</si>
  <si>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</si>
  <si>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</si>
  <si>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</si>
  <si>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</si>
  <si>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2015 წელი</t>
  </si>
  <si>
    <t>2016 წელი</t>
  </si>
  <si>
    <t>2017 წელი</t>
  </si>
  <si>
    <t>დაწყება</t>
  </si>
  <si>
    <t>დასრულება</t>
  </si>
  <si>
    <t>სავარაუდო ბიუჯეტი</t>
  </si>
  <si>
    <t>7.1.1</t>
  </si>
  <si>
    <t>7.1.2</t>
  </si>
  <si>
    <t>7.1.3</t>
  </si>
  <si>
    <t>7.2.1</t>
  </si>
  <si>
    <t>7.2.2</t>
  </si>
  <si>
    <t>7.2.3</t>
  </si>
  <si>
    <t>7.3.1</t>
  </si>
  <si>
    <t>7.3.2</t>
  </si>
  <si>
    <t>7.3.3</t>
  </si>
  <si>
    <t>რეგიონში განსახორციელებელი პროექტების ფონდის (რგპფ) პროექტები 2015-2017 წლებში</t>
  </si>
  <si>
    <t>მარტი</t>
  </si>
  <si>
    <t>სექტემბერი</t>
  </si>
  <si>
    <t>დეკემბერი</t>
  </si>
  <si>
    <t xml:space="preserve"> </t>
  </si>
  <si>
    <t>ნოემბერი</t>
  </si>
  <si>
    <t>ოქტომბერი</t>
  </si>
  <si>
    <t>ჯამი</t>
  </si>
  <si>
    <t>მუნიციპალიტეტის ბიუჯეტიდან დასაფინანსებელი პროექტები 2015-2017 წლებში</t>
  </si>
  <si>
    <t>მაისი</t>
  </si>
  <si>
    <t>აგვისტო</t>
  </si>
  <si>
    <t>ივნისი</t>
  </si>
  <si>
    <t>ივლისი</t>
  </si>
  <si>
    <t>12.4 რეგიონში კულტურული და სპორტული ინფრასტრუქტურის რეაბილიტაცია და განვითარება</t>
  </si>
  <si>
    <t>სხვა პროექტები</t>
  </si>
  <si>
    <t>2.საბაზისო ინფრასტრუქტურის გაუმჯობესება</t>
  </si>
  <si>
    <t>01</t>
  </si>
  <si>
    <t>......</t>
  </si>
  <si>
    <t>01.01</t>
  </si>
  <si>
    <t>31.12</t>
  </si>
  <si>
    <t>საპროექტო–სახარჯთაღრიცხვო დოკუმენტაციის შესყიდვის ხარჯები</t>
  </si>
  <si>
    <t>10. კომუნალური და სხვა საზოგადოებრივი მომსახურების მოწესრიგება</t>
  </si>
  <si>
    <t>30.12</t>
  </si>
  <si>
    <t>30.05</t>
  </si>
  <si>
    <t>15.04</t>
  </si>
  <si>
    <t>30.07</t>
  </si>
  <si>
    <t>30.11</t>
  </si>
  <si>
    <t>01.06</t>
  </si>
  <si>
    <t>20.10</t>
  </si>
  <si>
    <t>30.09</t>
  </si>
  <si>
    <t>15.05</t>
  </si>
  <si>
    <t>ახალგაზრდული პროგრამების დაფინანსება</t>
  </si>
  <si>
    <t>2.  საბაზისო ინფრასტრუქტურის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</si>
  <si>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</si>
  <si>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საკანალიზაციო სისტემის რეაბილიტაცია</t>
  </si>
  <si>
    <t>გზების რეაბილიტაცია</t>
  </si>
  <si>
    <t>მოსაცდელის მოწყობა</t>
  </si>
  <si>
    <t>600 000</t>
  </si>
  <si>
    <t>2. საბაზისო ინფრასტრუქტურის გაუმჯობესება</t>
  </si>
  <si>
    <t>2.2 რეაბილიტირებული ადგილობრივი საავტომობილო გზების სამუშაო მდგომარეობაში შენარჩუნება</t>
  </si>
  <si>
    <t>11. სოციალური უზრუნველყოფისა და ჯანმრთელობის დაცვის ქმედითი სისტემის ჩამოყალიბება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</si>
  <si>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</si>
  <si>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12. განათლების, მეცნიერების, კულტურისა და სპორტის განვითარება</t>
  </si>
  <si>
    <t>2. საბაზისო ინფრასტრუქტურის მოწესრიგება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</si>
  <si>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</si>
  <si>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</si>
  <si>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2.7 ურბანული ინფრასტრუქტურის განვითარება</t>
  </si>
  <si>
    <t>ხიდების მშენებლობა რეაბილიტაცია</t>
  </si>
  <si>
    <t>შეკეთებული და ახლად მოწყობილი ხიდების ზრდა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</si>
  <si>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</si>
  <si>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გარე განათების მოწყობა რეაბილიტაცია და ექსპლოატაცია</t>
  </si>
  <si>
    <t>ფეხით მოსიარულეთა და სატრანსპორტო მოძრაობის უსაფრთხო და კომფორტული გადაადგილება</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</si>
  <si>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</si>
  <si>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</si>
  <si>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</si>
  <si>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დასუფთავებული ქალაქის ტერიტორია, მუნიციპალიტეტის სანიტარულ-ჰიგიენური მდგომარეობის დაცვა და გაუმჯობესება</t>
  </si>
  <si>
    <t>2.  საბაზისო ინფრასტრუქტურის განვითარება</t>
  </si>
  <si>
    <t>მრავალსართულიან კორპუსებში მცხოვრები მოსახლეობის საყოფაცხოვრებო პირობების გაუმჯობესება</t>
  </si>
  <si>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</si>
  <si>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</si>
  <si>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</si>
  <si>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</si>
  <si>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კეთილმოწყობილი ადმინისტრაციული ინფრასტრუქტურა</t>
  </si>
  <si>
    <t>სამშენებლო სამუშაოების დროულად და შეუფერხებლად წარმართვა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</si>
  <si>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</si>
  <si>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</si>
  <si>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</si>
  <si>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12.  განათლების, მეცნიერების, კულტურისა და სპორტის განვითარება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</si>
  <si>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</si>
  <si>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</si>
  <si>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</si>
  <si>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</si>
  <si>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ქალაქ ზუგდიდში საბავშვო ბაღების მშენებლობა-რეაბილიტაცია</t>
  </si>
  <si>
    <t>სრულად რეაბილიტირებული 3 საბავშვო ბაღი, ერთი ახალი საბავშვო ბაღი</t>
  </si>
  <si>
    <t>ქ. ზუგდიდი</t>
  </si>
  <si>
    <t>25.06</t>
  </si>
  <si>
    <t>25.09</t>
  </si>
  <si>
    <t>01.04</t>
  </si>
  <si>
    <t>30.08</t>
  </si>
  <si>
    <t>01.05</t>
  </si>
  <si>
    <t>ქალაქ ზუგდიდის მუნიციპალიტეტის მერია</t>
  </si>
  <si>
    <t>12  განათლების, მეცნიერების, კულტურის და სპორტის განვითარება</t>
  </si>
  <si>
    <t>ქ. ზუგდიდის ყინულის მოედნის მშენებლობა (საბოლოო ეტაპი)</t>
  </si>
  <si>
    <t>საბოლოოდ დასრულებული და ექსპლუატაციაში შესული ყინულის მოედანი</t>
  </si>
  <si>
    <t>12.12</t>
  </si>
  <si>
    <t xml:space="preserve">პროექტის წინა სამი ეტაპი განხორციელდა რგპ ფონდიდან. ამ პროექტის განხორციელებით 2015 წელს საბოლოოდ დასრულდება მისი მშენებლობა, </t>
  </si>
  <si>
    <t>ქ. ზუგდიდში, რუსთაველის ქუჩაზე მდებარე მიწისქვეშა გადასასვლელის რეაბილიტაცია</t>
  </si>
  <si>
    <t>ქალაქის ინფრასტრუქტურული იერსახის გაუმჯობესება, სრულად რეაბილიტირებული მიწისქვეშა გადასასვლელი</t>
  </si>
  <si>
    <t>29.07</t>
  </si>
  <si>
    <t>ქალაქ ზუგდიდის მოსწავლე–ახალგაზრდობის სასახლის  რეაბილიტაცია (მეორე ეტაპი)</t>
  </si>
  <si>
    <t>სრულად რეაბილიტირებილი მოსწავლე–ახალგაზრდობის სასახლე</t>
  </si>
  <si>
    <t>მოსწავლე-ახალგაზრდობის სასახლის რეაბილიტაციის პირველი ეტაპი განხორციელდა 2014 წლის რგპ ფონდიდან, მეორე ეტაპის სამუშაოები ითვალისწინებს სასახლის რეაბილიტაციის დასრულებას.</t>
  </si>
  <si>
    <t>ქალაქ ზუგდიდში ტროტუარების რეაბილიტაცია</t>
  </si>
  <si>
    <t>ქალაქის ინფრასტრუქტურული იერსახის გაუმჯობესება, 18000 კვ.მ. კეთილმოწყობილი ტერიტორია</t>
  </si>
  <si>
    <t>04.08</t>
  </si>
  <si>
    <t>15.12</t>
  </si>
  <si>
    <t>პროექტის ფარგლებში დაიგება 1500 მ2 ასფალტო-ბეტონის საფარი, 15680 მ2 ბეტონის დეკორატიული ფილა და 820 მ2 გრანიტის ფილა, მოეწყობა 3150 გრძ/მ ახალი ბორდიური</t>
  </si>
  <si>
    <t>ქალაქ ზუგდიდის ქუჩების გარე განათება</t>
  </si>
  <si>
    <t>განათებული 170 ქუჩა, საერთო სიგრძით 77610 გრძ/მ, დამონტაჟებული 2579 გარე განათების ბოძი და სანათი</t>
  </si>
  <si>
    <t>12.03</t>
  </si>
  <si>
    <t>23.09</t>
  </si>
  <si>
    <t>15.08</t>
  </si>
  <si>
    <t>პროექტის ფარგლებში დამონტაჟდება ენერგოეფექტური შუქდიოდური სანათები</t>
  </si>
  <si>
    <t>2.7 მუნიციპალური ცენტრების ინფრასტრუქტურული იერსახის გაუმჯობესება</t>
  </si>
  <si>
    <t>მრავალბინიანი საცხოვრებელი სახლების მიმდებარე ეზოების კეთილმოწყობა</t>
  </si>
  <si>
    <t>ქალაქის ინფრასტრუქტურული იერსახის გაუმჯობესება, კეთილმოწყობილი 21 კორპუსის მიმდებარე ტერიტორია</t>
  </si>
  <si>
    <t>01.07</t>
  </si>
  <si>
    <t>15.11</t>
  </si>
  <si>
    <t>15.06</t>
  </si>
  <si>
    <t>პროექტის ფარგლებში კეთილმოეწყობა 20450 მ2 ტერიტორია.</t>
  </si>
  <si>
    <t>ქ. ზუგდიდში  სანიაღვრე და წყალსაწრეტი სისტემების მოწყობა-მოწესრიგება</t>
  </si>
  <si>
    <t>მოწესრიგებული 11940 გრძ/მ  სანიაღვრე  სისტემები; წყალდიდობისაგან და სხვა სტიქიური მოვლენებისგან  მოსახლეობის დაცვა</t>
  </si>
  <si>
    <t>07.07</t>
  </si>
  <si>
    <t>26.10</t>
  </si>
  <si>
    <t>30.10</t>
  </si>
  <si>
    <t>მოეწყობა და მოწესრიგდება 8640 გრძ/მ ღია და 3300 გრძ/მ დახურული არხი</t>
  </si>
  <si>
    <r>
      <t>ქალაქ</t>
    </r>
    <r>
      <rPr>
        <sz val="10"/>
        <color theme="1"/>
        <rFont val="Calibri"/>
        <family val="2"/>
        <charset val="204"/>
        <scheme val="minor"/>
      </rPr>
      <t xml:space="preserve"> </t>
    </r>
    <r>
      <rPr>
        <sz val="10"/>
        <color theme="1"/>
        <rFont val="Sylfaen"/>
        <family val="1"/>
        <charset val="204"/>
      </rPr>
      <t>ზუგდიდში შიდა საავტომობილო გზების</t>
    </r>
    <r>
      <rPr>
        <sz val="10"/>
        <color theme="1"/>
        <rFont val="Calibri"/>
        <family val="2"/>
        <charset val="204"/>
        <scheme val="minor"/>
      </rPr>
      <t xml:space="preserve"> </t>
    </r>
    <r>
      <rPr>
        <sz val="10"/>
        <color theme="1"/>
        <rFont val="Sylfaen"/>
        <family val="1"/>
        <charset val="204"/>
      </rPr>
      <t>რეაბილიტაცია</t>
    </r>
  </si>
  <si>
    <t xml:space="preserve">რეაბილიტირებული 3 ქუჩის საავტომობილო გზა, საერთო სიგრძით 750 გრძ/მ, </t>
  </si>
  <si>
    <t>დაიგება 4500 მ2 ასფალტო-ბეტონის საფარი</t>
  </si>
  <si>
    <t>ქ. ზუგდიდში, ილია ჭავჭავაძის გამზირზე ვეტერანთა სახელობის ხეივანის გაშენება</t>
  </si>
  <si>
    <t>დასვენებისა და გართობის ახალი ადგილი ქალაქში</t>
  </si>
  <si>
    <t>პროექტის ფარგლებში დაიგება 1550 მ2 ბეტონის დეკორატიული ფილა, მოეწყობა 1700 გრძ/მ ბორდიური</t>
  </si>
  <si>
    <t>ქ. ზუგდიდში შენობა-ნაგებობების ფასადების რეაბილიტაცია</t>
  </si>
  <si>
    <t>ქალაქის იერსახის გაუმჯობესება</t>
  </si>
  <si>
    <t>რეაბილიტაცია ჩაუტარდება სამ მრავალბინიან საცხოვრებელ სახლს და ერთ ადმინისტრაციულ შენობას</t>
  </si>
  <si>
    <t>ქალაქ ზუგდიდის ცენტრალური ბულვარის რეაბილიტაცია</t>
  </si>
  <si>
    <t>ქალაქის ინფრასტრუქტურული იერსახის გაუმჯობესება</t>
  </si>
  <si>
    <t>15.09</t>
  </si>
  <si>
    <t>განახლდება ცენტრალური ბულვარის ინფრასტრუქტურა</t>
  </si>
  <si>
    <t>ქალაქ ზუგდიდის ცენტრალური ბიბლიოთეკის რეაბილიტაცია</t>
  </si>
  <si>
    <t xml:space="preserve">ქალაქ ზუგდიდის მუნიციპალიტეტის ბიბლიოთეკის ინფრასტრუქტურის მნიშვნელოვნად გაუმჯობესდება  </t>
  </si>
  <si>
    <t>განხორციელდება ბიბლიოთეკის აბონომენტისა და საბავშვო განყოფილების წიგნსაცავი ოთახების რეაბილიტაცია</t>
  </si>
  <si>
    <t xml:space="preserve">საპროექტო-სახარჯთაღრიცხვო ღირებულება </t>
  </si>
  <si>
    <t>ინფრასტრუქტურის მშეენბლობა რეაბილიტაცია და ექსპლუატაცია</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</si>
  <si>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მოხრეშვა-მოსწორება</t>
  </si>
  <si>
    <t>განხორციელდება ქალაქში არსებული ხიდების რეაბილიტაცია, ახალი ხიდებისა და ხიდ-ბოგირების მშენებლობა.</t>
  </si>
  <si>
    <t>განხორციელდება ქალაქის გზებზე და შიდა ეზოებში გარე განათების ქსელების მოწყობა, მოხმარებული ელექტროენერგიის საფასურის გადახდა, გარე განათების ქსელის ცენტრალიზებული მართვის სისტემების სრულყოფა.</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</si>
  <si>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</si>
  <si>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ბინათმესაკუთრეთა ამხანაგობების ხელშეწყობა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</si>
  <si>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</si>
  <si>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ქალაქ ზუგდიდის მუნიციპალიტეტის ტერიტორიაზე სასაფლაოების მოწყობისა და მოვლა–პატრონობის პროგრამა</t>
  </si>
  <si>
    <t>კეთილმოწყობილი და მოვლილი სასაფლაოები</t>
  </si>
  <si>
    <r>
      <t>პროგრამა</t>
    </r>
    <r>
      <rPr>
        <sz val="10"/>
        <color theme="1"/>
        <rFont val="Calibri"/>
        <family val="2"/>
        <charset val="204"/>
        <scheme val="minor"/>
      </rPr>
      <t xml:space="preserve"> </t>
    </r>
    <r>
      <rPr>
        <sz val="10"/>
        <color theme="1"/>
        <rFont val="Sylfaen"/>
        <family val="1"/>
        <charset val="204"/>
      </rPr>
      <t>ითვალისწინებს</t>
    </r>
    <r>
      <rPr>
        <sz val="10"/>
        <color theme="1"/>
        <rFont val="Calibri"/>
        <family val="2"/>
        <charset val="204"/>
        <scheme val="minor"/>
      </rPr>
      <t xml:space="preserve"> </t>
    </r>
    <r>
      <rPr>
        <sz val="10"/>
        <color theme="1"/>
        <rFont val="Sylfaen"/>
        <family val="1"/>
        <charset val="204"/>
      </rPr>
      <t>ქალაქ ზუგდიდის</t>
    </r>
    <r>
      <rPr>
        <sz val="10"/>
        <color theme="1"/>
        <rFont val="Calibri"/>
        <family val="2"/>
        <charset val="204"/>
        <scheme val="minor"/>
      </rPr>
      <t xml:space="preserve"> </t>
    </r>
    <r>
      <rPr>
        <sz val="10"/>
        <color theme="1"/>
        <rFont val="Sylfaen"/>
        <family val="1"/>
        <charset val="204"/>
      </rPr>
      <t>ტერიტორიაზე</t>
    </r>
    <r>
      <rPr>
        <sz val="10"/>
        <color theme="1"/>
        <rFont val="Calibri"/>
        <family val="2"/>
        <charset val="204"/>
        <scheme val="minor"/>
      </rPr>
      <t xml:space="preserve"> </t>
    </r>
    <r>
      <rPr>
        <sz val="10"/>
        <color theme="1"/>
        <rFont val="Sylfaen"/>
        <family val="1"/>
        <charset val="204"/>
      </rPr>
      <t>განთავსებული</t>
    </r>
    <r>
      <rPr>
        <sz val="10"/>
        <color theme="1"/>
        <rFont val="Calibri"/>
        <family val="2"/>
        <charset val="204"/>
        <scheme val="minor"/>
      </rPr>
      <t xml:space="preserve"> </t>
    </r>
    <r>
      <rPr>
        <sz val="10"/>
        <color theme="1"/>
        <rFont val="Sylfaen"/>
        <family val="1"/>
        <charset val="204"/>
      </rPr>
      <t>სასაფლაოების</t>
    </r>
    <r>
      <rPr>
        <sz val="10"/>
        <color theme="1"/>
        <rFont val="Calibri"/>
        <family val="2"/>
        <charset val="204"/>
        <scheme val="minor"/>
      </rPr>
      <t xml:space="preserve"> </t>
    </r>
    <r>
      <rPr>
        <sz val="10"/>
        <color theme="1"/>
        <rFont val="Sylfaen"/>
        <family val="1"/>
        <charset val="204"/>
      </rPr>
      <t>მოვლა</t>
    </r>
    <r>
      <rPr>
        <sz val="10"/>
        <color theme="1"/>
        <rFont val="Calibri"/>
        <family val="2"/>
        <charset val="204"/>
        <scheme val="minor"/>
      </rPr>
      <t>–</t>
    </r>
    <r>
      <rPr>
        <sz val="10"/>
        <color theme="1"/>
        <rFont val="Sylfaen"/>
        <family val="1"/>
        <charset val="204"/>
      </rPr>
      <t>პატრონობას</t>
    </r>
    <r>
      <rPr>
        <sz val="10"/>
        <color theme="1"/>
        <rFont val="Calibri"/>
        <family val="2"/>
        <charset val="204"/>
        <scheme val="minor"/>
      </rPr>
      <t xml:space="preserve">, მათი </t>
    </r>
    <r>
      <rPr>
        <sz val="10"/>
        <color theme="1"/>
        <rFont val="Sylfaen"/>
        <family val="1"/>
        <charset val="204"/>
      </rPr>
      <t>შემოკავების</t>
    </r>
    <r>
      <rPr>
        <sz val="10"/>
        <color theme="1"/>
        <rFont val="Calibri"/>
        <family val="2"/>
        <charset val="204"/>
        <scheme val="minor"/>
      </rPr>
      <t xml:space="preserve"> </t>
    </r>
    <r>
      <rPr>
        <sz val="10"/>
        <color theme="1"/>
        <rFont val="Sylfaen"/>
        <family val="1"/>
        <charset val="204"/>
      </rPr>
      <t>სამუშაოებს</t>
    </r>
    <r>
      <rPr>
        <sz val="10"/>
        <color theme="1"/>
        <rFont val="Calibri"/>
        <family val="2"/>
        <charset val="204"/>
        <scheme val="minor"/>
      </rPr>
      <t xml:space="preserve">, სასაფლაოს ტერიტორიაზე </t>
    </r>
    <r>
      <rPr>
        <sz val="10"/>
        <color theme="1"/>
        <rFont val="Sylfaen"/>
        <family val="1"/>
        <charset val="204"/>
      </rPr>
      <t>გადაბერებული</t>
    </r>
    <r>
      <rPr>
        <sz val="10"/>
        <color theme="1"/>
        <rFont val="Calibri"/>
        <family val="2"/>
        <charset val="204"/>
        <scheme val="minor"/>
      </rPr>
      <t xml:space="preserve"> </t>
    </r>
    <r>
      <rPr>
        <sz val="10"/>
        <color theme="1"/>
        <rFont val="Sylfaen"/>
        <family val="1"/>
        <charset val="204"/>
      </rPr>
      <t>ხეების</t>
    </r>
    <r>
      <rPr>
        <sz val="10"/>
        <color theme="1"/>
        <rFont val="Calibri"/>
        <family val="2"/>
        <charset val="204"/>
        <scheme val="minor"/>
      </rPr>
      <t xml:space="preserve"> </t>
    </r>
    <r>
      <rPr>
        <sz val="10"/>
        <color theme="1"/>
        <rFont val="Sylfaen"/>
        <family val="1"/>
        <charset val="204"/>
      </rPr>
      <t>მოჭრას.</t>
    </r>
  </si>
  <si>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</si>
  <si>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</si>
  <si>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</si>
  <si>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</si>
  <si>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t>ქალაქის</t>
    </r>
    <r>
      <rPr>
        <sz val="10"/>
        <color theme="1"/>
        <rFont val="Calibri"/>
        <family val="2"/>
        <charset val="204"/>
        <scheme val="minor"/>
      </rPr>
      <t xml:space="preserve"> </t>
    </r>
    <r>
      <rPr>
        <sz val="10"/>
        <color theme="1"/>
        <rFont val="Sylfaen"/>
        <family val="1"/>
        <charset val="204"/>
      </rPr>
      <t>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</si>
  <si>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ქალაქ ზუგდიდის მუნიციპალიტეტის კეთილმოწყობის ღონისძიებათა უზრუნველყოფის პროგრამა ა.ა.ი.პ,,კეთილმოწყობის ცენტრის " ბაზაზე</t>
  </si>
  <si>
    <t>ქალაქის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</si>
  <si>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</si>
  <si>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განხორციელდება ქალაქში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</si>
  <si>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ქალაქ ზუგდიდის მუნიციპალიტეტის საკუთრებაში არსებული აქტივების კეთილმოწყობის ღონისძიებანი</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</si>
  <si>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</si>
  <si>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ქალაქში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საექსპერტო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</si>
  <si>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</si>
  <si>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</si>
  <si>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</si>
  <si>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</si>
  <si>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</si>
  <si>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</si>
  <si>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სკოლის გარეშე დაწესებულებების ხელშეწყობის პროგრამა ა.ა.ი.პ,, მოსწავლე ახალგაზრდობის სასახლი"–ს ბაზაზე და სასახლის რეაბილიტაცია</t>
  </si>
  <si>
    <t>ინტელექტუალური თამაშების ჩატარება 40 გუნდის მონაწილეობით, საესტრადო სიმღერების ფესტივალი 15 ანსამბლისა და 50 შემსრულებლის მონაწილეობით, 2 ახალი სპექტაკლი, 1 თოჯინების თეატრი, ფოლკლორული ფესტივალის ჩატარბა, სასწავლო შემოქმედებითი კონცერტი 120 მოსწავლის მონაწილეობით.(აუცილებელია დარბაზში სკამები, განათება, აპარატურა)</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</si>
  <si>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</si>
  <si>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</si>
  <si>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ქალაქ ზუგდიდში საბავშვო ბაღების რეაბილიტაცია</t>
  </si>
  <si>
    <t>რეაბილიტირებული 2 საბავშვო ბაღი</t>
  </si>
  <si>
    <t>30.01</t>
  </si>
  <si>
    <t>12.1 რეგიონში კულტურული და სპორტული ინფრასტრუქტურის რეაბილიტაცია და განვითარება</t>
  </si>
  <si>
    <t>ქალაქ ზუგდიდის მუნიციპალიტეტის სპორტის განვითარების ცენტრი</t>
  </si>
  <si>
    <t>800-მდე მოსწავლე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</si>
  <si>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</si>
  <si>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</si>
  <si>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მინი სპორტული მოედნებისა და სპორტული დარბაზების მშენებლობა-რეაბილიტაცია </t>
  </si>
  <si>
    <t>ექვსი ახალი და თერთმეტი რეაბილიტირებული მინი სპორტული მოედანი</t>
  </si>
  <si>
    <t xml:space="preserve">ფეხბურთის განვითარების ხელშეწყობის პროგრამა </t>
  </si>
  <si>
    <t>საბავშვო ფეხბურთის განვითარება</t>
  </si>
  <si>
    <t>სამხატვრო გალერეის და კულტურული მემკვიდრეობის დაცვის ხელშეწყობის პროგრამა</t>
  </si>
  <si>
    <t>ცნობილი და ახალგაზრდა ზუგდიდიელი მხატვრების გამოფენის ორგანიზება. გაიმართება 15-მდე მხატვრის გამოფენა, 20-მდე ახალგაზრდა მხატვრის წამახალისებელი გამოფენა.</t>
  </si>
  <si>
    <t xml:space="preserve">მუსიკალური სკოლების დაფინანსება </t>
  </si>
  <si>
    <t>150 მოსწავე მიიღებს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მონაწილეობას მიიღებენ აღსაზრდელები საერთაშორისო თუ ადგილობრივ მუსიკალურ ფესტივალებში და კონკურსებში.</t>
  </si>
  <si>
    <t>სამხატვრო სკოლის დაფინანსება</t>
  </si>
  <si>
    <t>25-მოსწავლე მიიღებს სახვით ხელოვნებაში გამოცდილი პედაგოგებისგან გაკვეთილს, იგეგმება მოსწავლეთა გაყვანა პლენერზე, სხვადასხვა თემატური ხასიათის გამოფენების ორგანიზება ზუგდიდის სამხატვრო გალერეაში.</t>
  </si>
  <si>
    <t>საბიბლიოთეკო დარგის განვითარების პროგრამა</t>
  </si>
  <si>
    <t>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განხორციელდება 8 ახალგაზრდული პროექტი მათ შორის 5 ამერიკული კუთხის ორგანიზებით და ჩაერთვება 150-მდე მოსწავლე.</t>
  </si>
  <si>
    <t xml:space="preserve">კულტურული ღონისძიებების დაფინანსება </t>
  </si>
  <si>
    <t>"ზუგდიდობის" ორგანიზება (მასობრივი ღონისძიება), "აფხაზური დღეები", "ზაფხულის მუსიკალური საღამოები"  დადიანის სასახლი პარკში მონაწილეობას მიიღებენ ადგილობრივი შემსრულებლები და დაესწრება ადგილობრივი მოსახლეობა და დამსვენებლები.</t>
  </si>
  <si>
    <t>საინფორმაციო-საგამომცემლო საქმიანობა</t>
  </si>
  <si>
    <t>თეატრალური ხელოვნების განვითარების ხელშეწყობის პროგრამა შ.დადიანის სახ. თეატრის ბაზაზე</t>
  </si>
  <si>
    <t xml:space="preserve">მაღალმხატვრული თეატრალური წარმოდგენები. სპექტაკლები და პერფომანსები. აქტიური და თეატრალური ხელოვნებით დაინტერესებული, კულტურული მაყურებელი. დაიდგმება 15 საპრემიერო სპექტაკლი და პერფომანსი.ნაჩვენები იქნება 50-მდე წარმოდგენა. დაესწრება 30 000 მდე სხვადასხვა ასაკის მაყურებელი. </t>
  </si>
  <si>
    <t>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ზუგდიდის დადიანისეული ბოტანიკური ბაღის მნიშვნელობის პოპულარიზაცია, დასუფთავება, შემეცნებითი სემინარი,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ქალაქ ზუგდიდის მუნიციპალიტეტის მერიის საჩუქარი ზუგდიდელ სოციალურად დაუცველ წარმატებულ ახალგაზრდებს, შემოსული მცირე პროექების დაფინანსება, პროექტი "ნორჩი მკვლევარი" დაფინანსება. ქალაქში მცხოვრები წარმატებული ახალგაზრდების მოტივირება, 1200-მდე ახალგაზრდა მიიღებს მონაწილეობას მერიის მიერ განხორციელებულ სხვადასხვა პროექტებში.</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</si>
  <si>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</si>
  <si>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ჯანდაცვის სხვა ღონისძიებები</t>
  </si>
  <si>
    <t>ჯანმრთელობისათვის საზიანო რისკ-ფაქტორების იდენტიფიცირება, ავადობის პროგნოზირება და საწინააღმდეგო ღონისძიებათა გატარება</t>
  </si>
  <si>
    <t>ცხოვრების ჯანსაღი წესისა და გარემოს შენარჩუნების ღონისძიებათა გატარება</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</si>
  <si>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</si>
  <si>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</si>
  <si>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ქ. ზუგდიდის ტერიტორიაზე მცხოვრები სოციალურად დაუცველი 250 მოქალაქის ცხელი სადილით უზრუნველყოფა</t>
  </si>
  <si>
    <t>ომის ვეტერანთა სოციალური დაცვის ღონისძიებები</t>
  </si>
  <si>
    <t>ქ. ზუგდიდის ტერიტორიაზე მცხოვრები 9 ადგილობრივი და 11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</si>
  <si>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</si>
  <si>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</si>
  <si>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</si>
  <si>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80 მრავალშვილიანი ოჯახის, 10 დედ-მამით ობოლი ბავშვის, 10 მარტოხელა დედის, 70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</si>
  <si>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</si>
  <si>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შეზღუდული შესაძლებლობის მქონე პირთა სოციალური დაცვა და რეაბილიტაცია</t>
  </si>
  <si>
    <t>200 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</si>
  <si>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</si>
  <si>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</si>
  <si>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100 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</si>
  <si>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</si>
  <si>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</si>
  <si>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</si>
  <si>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</si>
  <si>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</si>
  <si>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250 სოციალურად დაუცველი, 20-დედ-მამით ობოლი ბავშვის, 20-მეორე მსოფლიო ომის ვეტერანის და სოციალური საცხოვრისის 15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</si>
  <si>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</si>
  <si>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მოსახლეობის და სტუდენტების ტრანსპორტით მგზავრობის უზრუნველყოფა</t>
  </si>
  <si>
    <t xml:space="preserve">ქ. ზუგდიდის ტერიტორიაზე მცხოვრებ პენსიონერთა  და სოციალურად დაუცველი სტუდენტების(500 მოქ. ყოველდღიურად)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</si>
  <si>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</si>
  <si>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</si>
  <si>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40-მდე ოჯახის ფინანსური ხელშეწყობა, 65 უსახლკაროდ დარჩენილი სოციალურად დაუცველი ოჯახის ბინის ქირით უზრუნველყოფა(100 ლ ყოველთვიურად)</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</si>
  <si>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</si>
  <si>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</si>
  <si>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100-მდე 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</si>
  <si>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</si>
  <si>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უმწეო ოჯახების შეშით, პურის ფქვილით და სხვა სახის დახმარების უზრუნველყოფის პროგრამა</t>
  </si>
  <si>
    <t>800-მდე 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</si>
  <si>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</si>
  <si>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სამედიცინო დახმარების პროგრამა</t>
  </si>
  <si>
    <t xml:space="preserve"> ქალაქ ზუგდიდის ტერიტორიაზე რეგისტრირებული ადგილობრივი და დევნილი 1200-მდე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</si>
  <si>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</si>
  <si>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</si>
  <si>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15 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</si>
  <si>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</si>
  <si>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სოციალურად დაუცველი ოჯახების, შშმ პირთა ჯანმრთელობისა და საყოფაცხოვრებო პირობების გაუმჯობესების მიზნით  წარმოდგენილი პროექტების დაფინანსება და თანადაფინანსებების პროგრამის განხორციელება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</si>
  <si>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</si>
  <si>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</si>
  <si>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15.04.</t>
  </si>
  <si>
    <t xml:space="preserve">2. საბაზისო ინფრასტრუქტურის გაუმჯობესება </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</si>
  <si>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</si>
  <si>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</si>
  <si>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 მოეწყობა 6 კმ-ზე სიგანე 5 მ. 30000 კვმ.</t>
  </si>
  <si>
    <t>აბაშის მუნიციპალიტეტი</t>
  </si>
  <si>
    <t xml:space="preserve">12. განათლების, მეცნიერების, კულტურისა და სპორტის განვითარება </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</si>
  <si>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</si>
  <si>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სოფ.ტყვირში ბაღის ახალი შენობის მშენებლობა</t>
  </si>
  <si>
    <t>მოეწყობა ახალი ბაღის შენობა, რომელიც მოემსახურება დაახლოებით 50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</si>
  <si>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</si>
  <si>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</si>
  <si>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პირველ მაისში საბავშვო ბაღის შენობის მშენებლობა</t>
  </si>
  <si>
    <t>მოეწყობა ახალი ბაღის შენობა, რომელიც მოემსახურება დაახლოებით 80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</si>
  <si>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</si>
  <si>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სეფიეთში საბავშვო ბაღის შენობის მშენებლობა</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</si>
  <si>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</si>
  <si>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</si>
  <si>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</si>
  <si>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გაუმჯობესდება ფეხით მოსიარულეთა გადაადგილების პირობები, მოწესრიგდება ინფრასტრუქტურა და თავიდან იქნება აცილებული ასეულობით კომლის საკარმიდამო ნაკვეთებისა და ეზოების დატბორვა</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</si>
  <si>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</si>
  <si>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</si>
  <si>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მუნიციპალიტეტის გამგეობა</t>
  </si>
  <si>
    <t>აღნიშნული სამუშაოების პროექტი მზად არის.</t>
  </si>
  <si>
    <t>მარანი-პირველი მაისი-გაუწყინარის გზის მოწყობა ასფალტო-ბეტონის საფარით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</si>
  <si>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</si>
  <si>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</si>
  <si>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</si>
  <si>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მუნიციპალიტეტის ცენტრში აშენდება ახალი ორსართულიანი მოსწავლე-ახალგაზრდობის ცენტრის შენობა, სადაც 300-მდე ახალგაზრდა შეძლებს ახალი უნარ-ჩვევების შეძენას,</t>
  </si>
  <si>
    <t xml:space="preserve">მარტი </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</si>
  <si>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</si>
  <si>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მუნიციპალიტეტში  გეზათის ცენტრიდან სკოლის მიმართულებით  გზის მოწყობა ასფალტო ბეტონით</t>
  </si>
  <si>
    <t>თებერვალი</t>
  </si>
  <si>
    <t>გარდამავალი პროექტი თანხით 283370 ლარი</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</si>
  <si>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</si>
  <si>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გარდამავალი პროექტი თანხით  104326 ლარი</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</si>
  <si>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</si>
  <si>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ქ. აბაშაში აკაკის ქუჩის ბოლოდან სოფ. კოდორის მიმართულებით  გზის მოწყობა ასფალტო ბეტონით</t>
  </si>
  <si>
    <t>გარდამავალი პროექტი თანხით 180000 ლარი</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</si>
  <si>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</si>
  <si>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</si>
  <si>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გარდამავალი პროექტი თანხით  90000 ლარი</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</si>
  <si>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</si>
  <si>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</si>
  <si>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</si>
  <si>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</si>
  <si>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</si>
  <si>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</si>
  <si>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გარდამავალი პროექტი თანხით  50000 ლარი</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</si>
  <si>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</si>
  <si>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</si>
  <si>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</si>
  <si>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გარდამავალი პროექტი თანხით 90000 ლარი</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</si>
  <si>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</si>
  <si>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</si>
  <si>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სოფ. მარნიდან სოფ. თხმელარის მიმართულებით გზის ასფალტო-ბეტონით მოწყობა</t>
  </si>
  <si>
    <t>აბაშის მუნიციპალიტეტში სოფ. ზანათში მდ. აბაშის ხიდიდან სოფ. ნოსირის საზღვრამდე გზის  ასფალტო-ბეტონით მოწყობ</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</si>
  <si>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საფარით</t>
  </si>
  <si>
    <t>აპრილი</t>
  </si>
  <si>
    <t>აბაშის მუნიციპალიტეტში სოფ. თხმელარის მაღაზიიდან საძოვრების მიმართულებით გზის ასფალტო-ბეტონით მოწყობა</t>
  </si>
  <si>
    <t>11. სოციალური უზრუნველყოფისა და ჯანმრთელობის დაცვის ქმედითი სისიტემის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</si>
  <si>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</si>
  <si>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აბაშის მუნიციპალიტეტში სსიპ ,,საგანგებო სიტუაციების კოორდინაციის და გადაუდებელი დახმარების ცენტრი“-ს რაიონული სამსახურის ოფისის მშენებლობa</t>
  </si>
  <si>
    <t>პროექტის განხორციელების შემთხვევაში გაუმჯობესდება ამაღლდება და გაუმჯობესდდება სოციალური მომსახურეობის დონე</t>
  </si>
  <si>
    <t>2015 წლის პროექტირების თანხა</t>
  </si>
  <si>
    <t>2016 წელს ადგილობრივი ბიუჯეტით რეგიონებში განსახორციელებელი პროექტების  თანადაფინანსების თანხა</t>
  </si>
  <si>
    <t>1.საჯარო ხელისუფლების შესაძლებლობების განვითარება</t>
  </si>
  <si>
    <t>1.12 რეგიონული ადმინისტრაციისა და მუნიციპალიტეტების ადმინისტრაციული ინფრასტრუქტურის გაუმჯობესება;</t>
  </si>
  <si>
    <t>საკრებულოს შენობაში 2 სართულზე 3 ოთახის რემონტი</t>
  </si>
  <si>
    <t>პროექტი არიის</t>
  </si>
  <si>
    <t xml:space="preserve">10. კომუნალური და სხვა საზოგადოებრივი მომსახურების მოწესრიგება </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</si>
  <si>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</si>
  <si>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აბაშის მუნიციპალიტეტის ტერიტორიაზე გარე განათების მოწყობის სამუშაოები</t>
  </si>
  <si>
    <t>თანხები მოცემულია ხარჯთაღრიცხვის ჩათლით</t>
  </si>
  <si>
    <t>ქ. აბაშის ტერიტორიაზე ტროტუარების შეკეტება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</si>
  <si>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</si>
  <si>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აბაშაში ავტომაგისტრალის გასწვრივ დეკორატიული ღობის მოწყობა</t>
  </si>
  <si>
    <t>დ. კაჭრავას ქ. მდებარე სასაფლაოს ტერიტორიის კეთილმოწყობის სამუშოები</t>
  </si>
  <si>
    <t>2.3 მუნიციპალური ცენტრების ქუჩების მოასფალტების დასრულება</t>
  </si>
  <si>
    <t>ქ. აბაშაში საკრებულოს ადმ. შენობის უკანა ტერიტორიის კეთილმოწყობის სამუშოები</t>
  </si>
  <si>
    <t>სპორტსკოლის კაპიტალური კეთილმოწყობის სამუშაოები</t>
  </si>
  <si>
    <t>სპრორტ სკოლაში სვეკლი წერტილებისა და წაბურღილის მოწყობისდ სამუშაოები</t>
  </si>
  <si>
    <t>ცენტრალური სტადიონის კაპიტლაური კეთილმოწყობის სამუშოები</t>
  </si>
  <si>
    <t>მოსწავლე ახალგაზრდობის სახლის მშენებლობა</t>
  </si>
  <si>
    <t>თანადაფინანსება</t>
  </si>
  <si>
    <t>ექსკავატორ დამტვირთველის შესყიდვა</t>
  </si>
  <si>
    <t>ადგილობრივი გზებისა და სანიაღვრე არხების მოვლა-შენახვა</t>
  </si>
  <si>
    <t xml:space="preserve">იანვარი </t>
  </si>
  <si>
    <t>10.4 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
10.5 რეგიონის ნარჩენების მართვის სტრატეგიისა და სამოქმედო გეგმის შემუშავება. გარემოზე ზემოქმედების ნებართვის მქონე ნაგავსაყრელზე ნარჩენების გატანის, გადამუშავებისა და კომპოსტირების უზრუნველყოფა. „უკონტროლო“ ნაგავსაყრელების გაუქმება.</t>
  </si>
  <si>
    <t>კეთილმოწყობა</t>
  </si>
  <si>
    <t>დაგვა-დასუფთავება, ნარჩენების გატანა, გამწვანებისა და გარე განათების მოვლა-პატრონობა</t>
  </si>
  <si>
    <t>იანვარი</t>
  </si>
  <si>
    <t>ააიპ „აბაშის კეთილმოწყობა“</t>
  </si>
  <si>
    <t>გზების მოხრეშვა, დაგრეიდერება, დაპროფილება</t>
  </si>
  <si>
    <t>ადგილობრივი მნიშვნელობის გზების მოვლა შენარჩუნება</t>
  </si>
  <si>
    <t>მუნიციპალიტეტის ტერიტორიაზე გარე განათების მოწყობა</t>
  </si>
  <si>
    <t>გაუმჯობესდება მუნიციპალიტეტის იერსახე და ინფრასტრუქტურა, ავტომობილითა და ფეხით მოსიარულეთა გადაადგილების პირობები</t>
  </si>
  <si>
    <t>ომის მონაწილე  გარდაცვლილ 
ვეტერანთა  ოჯახების 
 დახმარების  პროგრამა
(ვეტერანის  გარდაცვალებისას)</t>
  </si>
  <si>
    <t>სოციალური მდგომარეობის შემსუბუქება</t>
  </si>
  <si>
    <t xml:space="preserve"> იანვარი</t>
  </si>
  <si>
    <t>11.სოციალური უზრუნველყოფისა და ჯანმრთელობის დაცვის ქმედითი სისტემის ჩამოყალიბება</t>
  </si>
  <si>
    <t>გარდაცვლილ  იძულებით 
 გადაადგილებულ  პირთა 
 ოჯახების  დახმარების  პროგრამა
(დევნილის  გარდაცვალებისას)</t>
  </si>
  <si>
    <t>ომის  მონაწილე  
ვეტერანების  დახმარების
  პროგრამა</t>
  </si>
  <si>
    <t>სოციალური  და  ჯანმრთელობის
  მდგომარეობის   გაუმჯობესება</t>
  </si>
  <si>
    <t>შეზღუდული  შესაძლებლობის 
 მქონე  ბავშვების  დახმარების 
 პროგრამა(18  წლის  ასაკამდე)</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</si>
  <si>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</si>
  <si>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მე-3  და  მეტი  ახალშობილთა 
 ოჯახების  დახმარების  
პროგრამა</t>
  </si>
  <si>
    <t>სოციალური
  და  ყოფითი  
 პირობების 
გაუმჯობესება</t>
  </si>
  <si>
    <t>დედ-მამით  ობოლი  ბავშვების 
 დახმარების  პროგრამა</t>
  </si>
  <si>
    <t>მარჩენალდაკარგულ  ბავშვთა
 ოჯახების  დახმარების 
 პროგრამა</t>
  </si>
  <si>
    <t>სტიქიით დაზარალებული ოჯახების (ხანძარი,
 ქარი, წყალდიდობა)
 დახმარების  პროგრამა</t>
  </si>
  <si>
    <t>მზრუნველობამოკლებული  მოსახლეობის
უფასო  კვების  პროგრამა</t>
  </si>
  <si>
    <t>11.1 სახელმწიფო სადაზღვევო პაკეტის შემდგომი გაფართოება და მოსახლეობისათვის ჯანმრთელობის დაცვის ფინანსური ხელმისაწვდომობის მნიშვნელოვანი გაუმჯობესება</t>
  </si>
  <si>
    <t>მოსახლეობის  სამედიცინო 
 მომსახურების  პროგრამა</t>
  </si>
  <si>
    <t>ჯანმრ
თელობის  მდგომ
არეობის  
გაუმჯობესება</t>
  </si>
  <si>
    <t>ასი  და  ასზე  უხნესი  ასაკის 
 უხუცესთა  დახმარების  პროგრამა</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</si>
  <si>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</si>
  <si>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მრავალშვილიანი  ოჯახების (3  და 
 მეტი შვილი 0-დან 18  წლის
  ასაკამდე) დახმარების  პროგრამა</t>
  </si>
  <si>
    <t>I ჯგუფის უსინათლო  შშმ  პირების, 
ყრუ-მუნჯების  და  ,, ჩერნობილელთა''
  დახმარების  პროგრამა</t>
  </si>
  <si>
    <t>დიალიზის  პროგრამაში  მონაწილე  
ავადმყოფთა  მგზავრობის
  მხარდაჭერის  პროგრამა</t>
  </si>
  <si>
    <t>მკვეთრად  გამოხატული (I ჯგუფის) 
 შშმ  პირების  დახმარების 
 პროგრამა</t>
  </si>
  <si>
    <t>საზოგადოებრივი ჯანდაცვის მოსახურეობა</t>
  </si>
  <si>
    <t>მუნიციპალიტეტის ტერიტორიაზე მოსახლეობისათვის ჯანსაღი გარემოს შექმნა, განსაკუთრებით საშიში ინფექციების, გადამდები და არა გადამდები დაავადებების პრევენცია. შემთხვევების ეტაპობრივი შემცირება</t>
  </si>
  <si>
    <t>აიპ. აბაშის საზოგადოებრივი ჯანმრთელობის დაცვის სამსახური</t>
  </si>
  <si>
    <t>ბალახის ჰოკეისტთა გუნდების მომზადება</t>
  </si>
  <si>
    <t xml:space="preserve">ნაკრები გუნდების მომზადება საქართველოს ჩემპიონატებისათვის </t>
  </si>
  <si>
    <t>ააიპ-აბაშის მუნიციპალიტეტის სპორტის განვთრების ცენტრი</t>
  </si>
  <si>
    <t>ჭიდაობა ძიუდოს გუნდების მომზადება</t>
  </si>
  <si>
    <t>ააიპ-აბაშის მუნიციაპლიტეტის სპორტის განვთრების ცენტრი</t>
  </si>
  <si>
    <t>ბერძნულ/რომაული ჭიდაობის გუნდების მომზადება</t>
  </si>
  <si>
    <t>ნაკრები გუნდების მომზადება საქართველოს ჩემპიონატებისათვის</t>
  </si>
  <si>
    <t>ჭადრაკის გუნდების მომზადება</t>
  </si>
  <si>
    <t>ცხენოსნობის გუნდების მომზადება</t>
  </si>
  <si>
    <t>ნაკრები გუნდის მომზადება საქართველოს ჩემპიონატებისათვის ცხენოსნობის ხალხური სახეობების პოპულარიზაცია</t>
  </si>
  <si>
    <t>ტაეკვანდოს გუნდების მომზადება</t>
  </si>
  <si>
    <t>ნაკრები გუნდის მომზადება საქართველოს ჩემპიონატებისათვის</t>
  </si>
  <si>
    <t>აბაშის მუნიციპლიტეტის გამგეობა</t>
  </si>
  <si>
    <t>კალათბურთის გუნდების მომზადება</t>
  </si>
  <si>
    <t>ააიპ-აბაშის მუნიციპალიტეტის სპორტის განვითარების ცენტრი</t>
  </si>
  <si>
    <t>ლელოს გუნდების მომზადება</t>
  </si>
  <si>
    <t>ააიპა-აბაშის მუნიციპალიტეტის სპორტის განვითარების ცენტრი</t>
  </si>
  <si>
    <t>რაგბის გუნდების მომზადება</t>
  </si>
  <si>
    <t>აბაშის მუნიციპლიტეტის სპორტის განვითრების ცენტრი</t>
  </si>
  <si>
    <t>მაგიდის ჩოგბურთის გუნდების მომზადება</t>
  </si>
  <si>
    <t>ააიპ-აბაშის მუნიციპალიტეტის სპორტის განვითრების ცენტრი</t>
  </si>
  <si>
    <t>ფრებურთის გუნდების მომზადება</t>
  </si>
  <si>
    <t>სპორტის ამ სახეობის განვითარება</t>
  </si>
  <si>
    <t>ააიპ-აბაშის მუნიციპალიტეტის სპორტის განვითრების ცენტრ</t>
  </si>
  <si>
    <t>მძლეოსნობის გუნდების მომზადება</t>
  </si>
  <si>
    <t>შიდასასკოლო ჩემპიონატები სპორტის სხვადასხვა სახეობაში</t>
  </si>
  <si>
    <t>მოსწავლე-ახალგაზრდობისათვის  სპორტული ცხოვრების ხელმისაწვდომობა,  სპორტის პოპულარიზაცია</t>
  </si>
  <si>
    <t>ფეხბურთის განვითარება</t>
  </si>
  <si>
    <t>მიღწევების გაუმჯობესება; ჯანსაღი ცხოვრების წესის პოპულარიზაცია</t>
  </si>
  <si>
    <t>ააიპ-აბაშის მუნიციპალიტეტის ფეხბურთის განვითრების ცენტრი</t>
  </si>
  <si>
    <t>აბაშის მუნიციაპლიტეტის პირველობა ფეხბურთში (ხსოვნის ტურნირი)</t>
  </si>
  <si>
    <t>გარდაცვლილ სპორტსმენთა სახელების უკვდავყოფა</t>
  </si>
  <si>
    <t>2 აგვ.</t>
  </si>
  <si>
    <t>15 აგვ.</t>
  </si>
  <si>
    <t>პროექტი ,,აღმოაჩინე შენში ახალგაზრდა სპიკერი“</t>
  </si>
  <si>
    <t>სამოქალაქო განათლების საერთო დონის ამაღლება, საჯარო გამოსვლის კულტურის ჩამოყალიბება</t>
  </si>
  <si>
    <t>მედია-პროექტი ,,ეტალონი“ (მონაწილეობა)</t>
  </si>
  <si>
    <t>ინტელექტის, განათლებისა და მუნიციპალიტეტის ხალხური შემოქმედების წარმოჩენა</t>
  </si>
  <si>
    <t xml:space="preserve">აპრილი </t>
  </si>
  <si>
    <t>შეზრუდული შესაძლებლობის მქონე ახალგაზრდების მხარდაჭერის პროგრამა</t>
  </si>
  <si>
    <t>შეზრუდული შესაძლებლობის მქონე ახალგაზრდების მხარდაჭერა და მათი საზოგადოებაში ინტეგრაცია</t>
  </si>
  <si>
    <t xml:space="preserve"> დეკემბ.</t>
  </si>
  <si>
    <t>ახალგაზრდული დღეები ,,აბაშა-2015“</t>
  </si>
  <si>
    <t xml:space="preserve">ახალგაზრდების შესაძლებლობების გამოვლენა, საჯარო გამოსვლის ჩვევის ჩამოყალიბება, ინტელექტის საერთო დონის ამაღლება </t>
  </si>
  <si>
    <t>აბაშის მუნიციპლიტეტის გამგეობა, ააიპ კულტურის ცენტრი და ააიპ-ხელოვნების სკოლა</t>
  </si>
  <si>
    <t>ინტელექტუალური თამაშები ,,რა, სად, როდის“; ,,ყველაზე ჭკვიანი სკოლამდელი“</t>
  </si>
  <si>
    <t>ინტელექტუალური დონის ამაღლება, მუნიციპალიტეტის თემებს შორის ურთიერთკავშირების ამაღლება</t>
  </si>
  <si>
    <t>აბაშის მუნიციპლიტეტის გამგეობა, ააიპ-სკოლამდელი დასკოლისგარეშე სააღმზრდელო დაწესებულებების გაერთიანება</t>
  </si>
  <si>
    <t>სამოქალაქო განათლების მხარდაჭერის პროგრამა-  ,,ახალგაზრდული ინიციატივების კლუბები“</t>
  </si>
  <si>
    <t>სამაოქალაქო განათლების ამაღლება, ახალგაზრდული ინიციატივების მხარდაჭერა</t>
  </si>
  <si>
    <t xml:space="preserve">საზაფხულო-საყმაწვილო კინო- სკოლა </t>
  </si>
  <si>
    <t>კინო ხელოვნების პოპულარიზაცია</t>
  </si>
  <si>
    <t>დოკუმენტური ფილმების კონკურსი- აბაშის სახელოვანი ადამიანები</t>
  </si>
  <si>
    <t>მოსწავლეთ დაინტერესება დოკუმენტური კინოთი</t>
  </si>
  <si>
    <t>ლექსის მარათონი ,,ჩვენ პოეზიით ვცოცხლობთ“</t>
  </si>
  <si>
    <t>პოეზიის პოპულარიზაცია</t>
  </si>
  <si>
    <t>კონცერიტი:,, მღერიან და ცეკვავენ პედაგოგები“</t>
  </si>
  <si>
    <t>მასწავლებელთა თვითშემოქმედების წარმოჩენა</t>
  </si>
  <si>
    <t>თემატური ფოტო-გამოფენა</t>
  </si>
  <si>
    <t>ფოტო ხელოვნების პოპულარიზაცია</t>
  </si>
  <si>
    <t>შეხვედრები ღვაწლმოსილ პედაგოგებთან</t>
  </si>
  <si>
    <t xml:space="preserve">სახალხო დღესასწაული ,,გიორგობა“ </t>
  </si>
  <si>
    <t>საეკლესიო და საერო დრესასწაულების შერწმით მიღებული სახალხო ზეიმში ენგურსგარმელი მომლოცველებიც მონაწილეობენ</t>
  </si>
  <si>
    <t>23 ნოემბ.</t>
  </si>
  <si>
    <r>
      <rPr>
        <sz val="10"/>
        <color indexed="8"/>
        <rFont val="Sylfaen"/>
        <family val="1"/>
      </rPr>
      <t>23 ნოემბ</t>
    </r>
    <r>
      <rPr>
        <sz val="10"/>
        <color indexed="8"/>
        <rFont val="Sylfaen"/>
        <family val="1"/>
      </rPr>
      <t>.</t>
    </r>
  </si>
  <si>
    <t>ააიპ-კულტურის ცენტრი</t>
  </si>
  <si>
    <t>სახალხო დღესასწაული   ,,კონსტანტინეობა“</t>
  </si>
  <si>
    <t>მწერალ-აკადემიკოსის კონსტანტინე გამსახურდიას შემოქმედების პოპულარიზაცია</t>
  </si>
  <si>
    <t>15 მაის.</t>
  </si>
  <si>
    <t>ეგიდით ,,ერთი სოფლის შემოქმედება“-სოფლების მხატვრული თვითმოქმედი კოლექტივების საჩვენებელი კონცერტები</t>
  </si>
  <si>
    <t>მხატვრული თვითშემოქმედების პოპულარიზაცია</t>
  </si>
  <si>
    <t>სოფლის ზეიმები:,,სუჯუნობა“, ,,სეფიეთლობა“, ,,გულივერობა“</t>
  </si>
  <si>
    <t>სოფლების ტრადიციების წარმოჩენა</t>
  </si>
  <si>
    <t xml:space="preserve">საქართველოს სახალხო არტისტის ირაკლი უჩანეიშვილის შემოქმედებითი საღამო:                                   ,,გონებას ფიქრი სტანჯავდეს,  
   გულს ცეცხლი სწვავდეს ძლიერი...’’    
</t>
  </si>
  <si>
    <t>ირაკლი უჩანეიშვილის ხსოვნის უკვდავყოფა</t>
  </si>
  <si>
    <t>მუნიციპალიტეტის შემოქმედებითი კოლექტივების, მუსიკოს-შემსრულებელთა რეგიონალურ კონკურს-ფესტივალებში, გასვლით ღონისძიებებში და კონცერტებში  მონაწილეობა</t>
  </si>
  <si>
    <t>ააიპ-კულტურის ცენტრი, ააიპ- ხელოვნების სკოლა</t>
  </si>
  <si>
    <t>თემატური კონცერტები</t>
  </si>
  <si>
    <t>ღირსშესანიშნავი თარიღების აღნიშვნა</t>
  </si>
  <si>
    <t>ბავშთა დაცვისა და წმ. ნინოს ხსენების დღეებისადმი მიძღვნილი ბავშთა ზეიმები</t>
  </si>
  <si>
    <t>ააიპ-კულტურის ცენტრი, ააიპ-ხელოვნების სკოლა, აიპ-სკოლამდელი8 და სკოლისგარეშე სააღმზრდელო დაწესებულებების გაერთიანება</t>
  </si>
  <si>
    <t>დისპუტები, დისკუსიები, შეხვედრები</t>
  </si>
  <si>
    <t>ლიტერატურული საღამოები</t>
  </si>
  <si>
    <t>აბაშელი პოეტების შემოქმედების წარმოჩენა</t>
  </si>
  <si>
    <t>დისკოთეკები, გართობისა და დასვენების საღამოები</t>
  </si>
  <si>
    <t>ახალგაზრდების თვისუფალო დროის გონივრული გატარება</t>
  </si>
  <si>
    <t>ააიპ- კულტურის ცენტრი</t>
  </si>
  <si>
    <t>კონკურსები, მუსიკალური ვიქტორინები</t>
  </si>
  <si>
    <t>კლასიკური მუსიკის პოპულარიზაცია</t>
  </si>
  <si>
    <t>ააიპ-ხელოვნების სკოლა</t>
  </si>
  <si>
    <t>ხელოვნების სკოლის იუბილე</t>
  </si>
  <si>
    <t>სკოლის დაარსების 55-ე წლისთავის აღნიშვნა</t>
  </si>
  <si>
    <t>ხალხური შემოქმედების რაიონული დათლიერება</t>
  </si>
  <si>
    <t>ხალხური შემოქმედების პოპულარიზაცია</t>
  </si>
  <si>
    <t>საესტადო სიმღერების ფესტივალ-კონკურსი</t>
  </si>
  <si>
    <t>საესტრადო ხელოვნების პოპულარიზაცია და განვითარება</t>
  </si>
  <si>
    <t>კონკუსი - ,,წლის საუკეთესო აღმზრდელი“</t>
  </si>
  <si>
    <t>საბავშვო ბაღის საუკეთესო აღმზრდელის ტიტულის მიმიჭება</t>
  </si>
  <si>
    <t>ააიპ-სკოლამდელი და სკოლისგარეშე სააღმზრდელო დაწესებულებების გაერთიანება</t>
  </si>
  <si>
    <t>შემოდგომის ზეიმი</t>
  </si>
  <si>
    <t>საშობაო-საახალწლო ღონისძიებები</t>
  </si>
  <si>
    <t>სადღესასწაულო გარემოს შექმნა</t>
  </si>
  <si>
    <t>ააიპ-კულტურის ცენტრი, ააიპ-ხელოვნების სკოლა, ააიპ-სკოლამდელი და სკოლისგარეშე სააღმზრდელო დაწესებულებების გაერთიანება</t>
  </si>
  <si>
    <t>კატეგორიების მიხედვით 2015-2017 წელს სოფლის მხარდაჭერის პროგრამით განსახორციელებელი პროექტები</t>
  </si>
  <si>
    <t>2.2 რეაბილიტირებული ადგილობრივი საავტომობილო გზების სამუსაო მდგომარეობაში შენარჩუნება</t>
  </si>
  <si>
    <t xml:space="preserve">წყალსაწრეტი არხები და მილხიდების  რეაბილიტაცია 
</t>
  </si>
  <si>
    <t>ივისი</t>
  </si>
  <si>
    <t>სპორტუყლი ობიექტების კეთილმოწყობა</t>
  </si>
  <si>
    <t>სპორტული ინფრასტუქტურის გაუმჯობესება</t>
  </si>
  <si>
    <t>6. სოფლის მეურნეობის განვითარება</t>
  </si>
  <si>
    <t>6.4 სადრენაჟო ქსელების სრული რეაბულიტაცია და მათვის ქმედითი სისტემის ჩამოყალიბება, აუთვისებელი სავაგულების ათვისება და ნიადაგის ნაყოფიერების ამაღლება და სავარგულებთან მისასვლელი შიდა გზების რეაბილიტაცია, აღურიხავი სასოფლო-სამეურნეო დანიშნულების მიწის რეგისტრაციის უზრუნველყოფა;</t>
  </si>
  <si>
    <t xml:space="preserve"> სასოფლო-სამეურნეო სავარგულებთან დამაკავშირებელი  ხიდის რეაბილიტაცია და მიმდებარე ტერიტორიის კეთილმოწყობის სამუშაოები 
</t>
  </si>
  <si>
    <t>სოფლის გზის ორმული შეკეთება და მოხრეშვა</t>
  </si>
  <si>
    <t>4. სამრეწველო და ენერგო სექტორის განვითარება</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</si>
  <si>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</si>
  <si>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 xml:space="preserve">გარე განათების მოწყობის 
სამუშაოები
</t>
  </si>
  <si>
    <t>მოსახლეობის ცხოვრების დონის ამარლება</t>
  </si>
  <si>
    <t xml:space="preserve">13. ქმედითი გარემოსდაცვითი საქმიანობის განხორციელება </t>
  </si>
  <si>
    <t>13.6 საქონლის უკონტროლო ძოვების პრობლემის აღმოფხვრა</t>
  </si>
  <si>
    <t xml:space="preserve">საძოვრის შემოღობვის სამუშაოები
</t>
  </si>
  <si>
    <t>მოსახლეობის სოციალური დონის ამაღლება</t>
  </si>
  <si>
    <t xml:space="preserve">სოფ. სუჯუნის კლუბის შენობის
 შეკეთების სამუშაოები 
</t>
  </si>
  <si>
    <t xml:space="preserve">ივნისი </t>
  </si>
  <si>
    <t>10.1. მოსახლეობისათვის ხარისხიანი სასმელი წყლის უწყვეტი მიწოდების უზრუნველყოფა</t>
  </si>
  <si>
    <t xml:space="preserve">სოფლის საძოვარზე ჭაბურღილების მოწყობის სამუშაოები 
</t>
  </si>
  <si>
    <t xml:space="preserve">2.7 ურბანული ინფრასტრუქტურის განვითარება </t>
  </si>
  <si>
    <t xml:space="preserve">სოფლის ცენტრის კეთილმოწყობის სამუშაოები  </t>
  </si>
  <si>
    <t>13.3 ნაპირსამაგრი ღონისძიებების გეგმის შემუშავება და განხორციელება</t>
  </si>
  <si>
    <t>მდ. ნოღელას და მისი ტოტის კალაპოტის გაწმენდის, მდინარეზე გადასასვლელი ფონების მოწყობის სამუშაოები</t>
  </si>
  <si>
    <t xml:space="preserve">საგზაო ინფრასტრუქტურისა და მოსახლეობის სოციალურ-ეკონომიური დონის გაუმჯობესება </t>
  </si>
  <si>
    <t>საბავშვო ბაღის შენობის რეკონსტრუქცია-შეკეთების სამუშაოები</t>
  </si>
  <si>
    <t>მოეწყობა ახალი ბაღის შენობა,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</si>
  <si>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თანადაფინანსებით ემატება აბაშის მუნიციპალიტეტის გამგეობის მიერ გამოყოფილი 26 600 ლარი; ხოლო 13 400 ლარი დაემატა 2012-2014 წწ. სოფლის პროგრამის ეკონომიის თანხა.
სულ პროექტისათვის გამოყოფილი თანხა შეადგენს 58 902 ლარს. სოფ. პ/მაისის თანხა 17067 ლარი; სოფ. თხმელარის 9706 ლარი; სოფ. ქვიშანჭალის 6049 ლარი დაემატა სოფ. გაუწყინარის საბავშო ბაღის მშენებლობის თანხას, ასევე
თანადაფინანსებით ემატება აბაშის მუნიციპალიტეტის გამგეობის მიერ გამოყოფილი 50 000 ლარი.
სულ პროექტისათვის გამოყოფილი თანხა შეადგენს 98 745 ლარს.</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</si>
  <si>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</si>
  <si>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</si>
  <si>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სოფ. სეფიეთში მდ. აბაშაზე ნაპირსამაგრი ნაგებობის მშენებლობა</t>
  </si>
  <si>
    <t>თავიდან იქნება აცილებული მოსახლეობის საკარმიდამო ნაკვეთების, სასოფლო-სამეურნეო სავარგულებისა და მარტვილის მუნიციპალიტეტთან დამაკავშირებელი გზის დატბორვის საშიშროება 500 გრძ.მ</t>
  </si>
  <si>
    <t>ქ. აბაშაში ადგილობრივი გზების რეაბილიტაცია</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</si>
  <si>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</si>
  <si>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აბაშაში ცენტრალური სკვერის დასასვენებელი პარკის სარეაბილიტაციო სამუშაოები</t>
  </si>
  <si>
    <t>10. კომუნალური და სხვა საზოგადოებრივი მომსახურეობის მოწესრიგება</t>
  </si>
  <si>
    <t>10.2  მუნიციპალურ ცენტრებში, დაბებსა და საკურორტო დასახლებებში საკანალიზაციო სისტემების მოწესრიგება;</t>
  </si>
  <si>
    <t>ქ. აბაშაში მრავალბინიან სახლებში საკანალიზაციო გაყვანილობის რეაბილიტაცია</t>
  </si>
  <si>
    <t>აბაშის მუნიციპალიტეტის სოფ. კეთილარის  საბავშვო ბაღის შენობის მშენებლობა</t>
  </si>
  <si>
    <t>12.განათლების, მეცნიერების, კულტურისა და სპორტის განვითარება</t>
  </si>
  <si>
    <t>12.4  რეგიონში კულტურული და სპორტული ინფრასტრუქტურის რეაბილიტაცია და განვითარება</t>
  </si>
  <si>
    <t>ზურაბ ანჯაფარიძის სახელობის სამუსიკო სკოლის რეაბილიტაცია</t>
  </si>
  <si>
    <t>სამუსიკო სკოლის ინფარსტრუქტურული გარემოს და შესაბამისად სასწავლო გარემოს გაუმჯობესება (მოსწავლეთა კონტიგენტის გაზრდა, დამატებითი სამუშაო ადგილები)</t>
  </si>
  <si>
    <t>ქ. მარტვილი, სამუსიკო სკოლა</t>
  </si>
  <si>
    <t>08</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</si>
  <si>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</si>
  <si>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t>სოფელ სალხინოსა და წაჩხურას უბნის დამაკავშირებელი გზის   ა/ბეტონის საფარით რეაბილიტაცია</t>
  </si>
  <si>
    <t>რეაბილიტირებული და კეთილმოწყობილი იქნება 6,8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31280 კვ/მ-ს ერთეულის სავარაუდო ღირებულება 64 ლარს.</t>
  </si>
  <si>
    <t>მარტვილის მუნიციპალიტეტის სოფ. სალხინო</t>
  </si>
  <si>
    <t>03</t>
  </si>
  <si>
    <t>07</t>
  </si>
  <si>
    <t>სოფ დ/ჭყონი-ლედგებე-გურძემი-კიწია-ნოღას დამაკავშირებელი გზის ა/ბეტონის საფარით რეაბილიტაცია(პირველი  ეტაპი)</t>
  </si>
  <si>
    <t>მოხდება 10108 კმ-გზის რეაბილიტაცია, სანიაღვრე არხები გზის მთლიან მონაკვეთზე. გზის მოცულობა შეადგენს 55600 კვ/მ-ს, ერთეულის(1კვ/მ) სავარაუდო ღირებულება 63 ლარს.</t>
  </si>
  <si>
    <t>მარტვილის მუნიციპალიტეტის სოფ. გურძემი და სოფ კიწია</t>
  </si>
  <si>
    <t>ქ. მარტვილის საელიაოს უბანში დადიანის ქუჩაზე არსებულ დედათა მონასტერთან მისასვლელი საავტომობილო გზის  გზის ა/ბეტონის საფარით რეაბილიტაცია</t>
  </si>
  <si>
    <t>რეაბილიტირებული და კეთილმოწყობილი იქნება 1.3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5860 კვ/მ-ს ერთეულის სავარაუდო ღირებულება 98 ლარს.</t>
  </si>
  <si>
    <t>ქ. მარტვილი; დადიანის ქუჩა</t>
  </si>
  <si>
    <t>04</t>
  </si>
  <si>
    <t>სოფ დ/ჭყონი-ლედგებე-გურძემი-კიწია-ნოღას დამაკავშირებელი გზის ა/ბეტონის საფარით რეაბილიტაცია(მეორე ეტაპი)</t>
  </si>
  <si>
    <t>მოხდება 3,678 კმ-გზის რეაბილიტაცია, სანიაღვრე არხები გზის მთლიან მონაკვეთზე. გზის მოცულობა შეადგენს 18390 კვ/მ-ს, ერთეულის(1კვ/მ) სავარაუდო ღირებულება 52 ლარს.</t>
  </si>
  <si>
    <t>გურძემი-კიწია-ნოღას დამაკავშირებელი გზა</t>
  </si>
  <si>
    <t>მარტვილის მუნიციპალიტეტის გამგეობა</t>
  </si>
  <si>
    <t>სოფ სალხინოსა და წაჩხურას უბნის დამაკავშირებელი გზის ა/ბეტონის საფარით რეაბილიტაცია</t>
  </si>
  <si>
    <t>რეაბილიტირებული და კეთილმოწყობილი იქნება 1,25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6250 კვ/მ-ს ერთეულის სავარაუდო ღირებულება 88 ლარს.</t>
  </si>
  <si>
    <t>მარტვილის მუნიციპალიტეტის სოფ. სალხინოს წაჩხურას უბნის გზა</t>
  </si>
  <si>
    <t>სოფ ნაგვაზაო-ხუნწის დამაკავშირებელი გზის ა/ბეტონის საფარით  მოწყობა</t>
  </si>
  <si>
    <t>რეაბილიტირებული და კეთილმოწყობილი იქნება 2,1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10642 კვ/მ-ს ერთეულის სავარაუდო ღირებულება 59 ლარს.</t>
  </si>
  <si>
    <t>მარტვილის მუნიციპალიტეტის სოფ. ნაგვაზაოს და სოფ. ხუნწის გზა</t>
  </si>
  <si>
    <t>სოფ. ნაგვაზაოსა და სოფ. ხუნწის დამაკავშირებელი ხიდის მოწყობა მდ. ნოღელაზე</t>
  </si>
  <si>
    <t>აღდგენილი იქნება 28მ სიგრძის ხიდი, ნაპირდამცავი ნაგებობები,  ხიდით ისარგებლებს ორივე სოფლის 1000  მდე ბენეფიციარი</t>
  </si>
  <si>
    <t>მარტვილის მუნიციპალიტეტის სოფ. ნაგვაზაო</t>
  </si>
  <si>
    <t>ქ. მარტვილში თ. წოწორიას ქუჩაზე ქვაითის უბნის მიმართულებით გზის ა/ბეტონის საფარით  მოწყობა</t>
  </si>
  <si>
    <t>რეაბილიტირებული და კეთილმოწყობილი იქნება 1,34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6322 კვ/მ-ს ერთეულის სავარაუდო ღირებულება 48 ლარს.</t>
  </si>
  <si>
    <t>ქ. მარტვილი თ.წოწორიას ქუჩა</t>
  </si>
  <si>
    <t>9 ტურიზმის ინდუსტრიის მრავალმხრივი განვითარება</t>
  </si>
  <si>
    <r>
      <t>9.1. ტურისტული ინფრასტრუქტურის მოვლა და გაუმჯობესება.</t>
    </r>
    <r>
      <rPr>
        <sz val="8"/>
        <color theme="1"/>
        <rFont val="Calibri"/>
        <family val="2"/>
        <scheme val="minor"/>
      </rPr>
      <t xml:space="preserve"> </t>
    </r>
    <r>
      <rPr>
        <sz val="10"/>
        <color theme="1"/>
        <rFont val="Calibri"/>
        <family val="2"/>
        <scheme val="minor"/>
      </rPr>
      <t>ტურისტულ ობიექტებთან და ისტორიულ-კულტურულ ძეგლებთან მისასვლელი ადგილობრივი გზებისა და ინფრასტრუქტურის რეაბილიტაცია-კეთილმოწყობა;</t>
    </r>
  </si>
  <si>
    <t>მდ. აბაშის კანიონის ინფრასტრუქტურის(ავტოსადგომის) მოწყობის სამუშაოები</t>
  </si>
  <si>
    <t>მოწესრიგებული ტურისტული ინფრასტრუქტურა, ვიზიტორებისათვის ბუნების ძეგლის მშვიდ და უსაფრთხო გარემოში დათვალიერების შესაძლებლობის მიცემა</t>
  </si>
  <si>
    <t>მარტვილი, სოფ გაჭედილი</t>
  </si>
  <si>
    <t>05</t>
  </si>
  <si>
    <t>მარტვილის მუნიციპალიტეტის სოფ. გურძემის საავტომობილო გზის ა/ბეტონის საფარით რეაბილიტაცია</t>
  </si>
  <si>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13500 კვ/მ-ს ერთეულის სავარაუდო ღირებულება 52 ლარს.</t>
  </si>
  <si>
    <t>მარტვილი, სოფ. გურძემი</t>
  </si>
  <si>
    <t>სოფ. კურზუს და დღვანის უბნის დამაკავშირებელი გზის ა/ბეტონის საფარით მოწყობის სამუშაოები</t>
  </si>
  <si>
    <t>რეაბილიტირებული და კეთილმოწყობილი იქნება 4კმ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20000 კვ/მ-ს ერთეულის სავარაუდო ღირებულება 52 ლარს.</t>
  </si>
  <si>
    <t>მარტვილი, სოფ. კურზუ</t>
  </si>
  <si>
    <t>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</si>
  <si>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t>
  </si>
  <si>
    <t>ქ. მარტვილში სასწრაფო სამედიცინო დახმარების ცენტრის შენობის მშენებლობის სამუშაოები</t>
  </si>
  <si>
    <t>კეთილმოწყობილი და სტანდარტების შესაბამისი სასწრაფო სამედიცინო დახმარების ცენტრი</t>
  </si>
  <si>
    <t>ქ. მარტვილი</t>
  </si>
  <si>
    <t>ქ. მარტვილის ნახარებაოს უბნისა და სოფ. სერგიეთის დამაკავშირებელი გზის ა/ბეტონის საფარით მოწყობა</t>
  </si>
  <si>
    <t>რეაბილიტირებული და კეთილმოწყობილი იქნება 1.86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10734 კვ/მ-ს ერთეულის სავარაუდო ღირებულება 67 ლარს.</t>
  </si>
  <si>
    <t>მარტვილი, სოფ. სერგიეთი</t>
  </si>
  <si>
    <t>06</t>
  </si>
  <si>
    <t xml:space="preserve">2015 წელს საპროექტო სახარჯთააღიცხვო დოკუმენტაციის მომზადების ღირებულება </t>
  </si>
  <si>
    <t>სოფ. ნაჯახაოში წმ. ბარბარეს ტაძართან მისასვლელი  გზის  ა/ბეტონის საფარით მოწყობის  სამუშაოები</t>
  </si>
  <si>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68 ლარს.</t>
  </si>
  <si>
    <t>მარტვილი სოფ. ნაჯახაო</t>
  </si>
  <si>
    <t>ქ. მარტვილისა და სოფ. ნახუნაოს დამაკავშირებელი საავტომობილო გზის ა/ბეტონის საფარით რეაბილიტაცია</t>
  </si>
  <si>
    <t>მარტვილი, სოფ. ნახუნაო</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</si>
  <si>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</si>
  <si>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სოფ. დიდი ჭყონში საბავშვო ბაღის მშენებლობა</t>
  </si>
  <si>
    <t>მოეწყობა 1 სართულიანი სტანდარტების შესაბამისი საბავშვო ბაღი რომელიც გათვლილი იქნება მინიმუმ 70 ბავშვზე</t>
  </si>
  <si>
    <t>მარტვილი, სოფ. დიდი ჭყონი</t>
  </si>
  <si>
    <t>მარტვილი</t>
  </si>
  <si>
    <t>01.02</t>
  </si>
  <si>
    <t>ქ. მარტვილში არსებული საცხოვრებელი ბინების კორპუსების გადახურვა</t>
  </si>
  <si>
    <t>მარტვილის მუნიციპალიტეტის საკუთრებაში არსებული აქტივების კეთილმოწყობის ღონისძიებანი</t>
  </si>
  <si>
    <t>სკოლამდელი აღზრდის დაწესებულების შენობების რეაბილიტაცია</t>
  </si>
  <si>
    <t>სკოლამდელი განათლების ხელმისაწვდომობა მოსახლეობის ყველა ფენისათვის კეთილმოწყობილ გარემოში</t>
  </si>
  <si>
    <t xml:space="preserve">მინი სპორტული მოედნების მშენებლობა-რეაბილიტაცია </t>
  </si>
  <si>
    <t>მინი სპორტული მოედნების მშენებლობა</t>
  </si>
  <si>
    <t>მუნიციპალურ ცენტრებში დაბებსა და საკურორტო დასახლებებში საკანალიზაციო სისტემების მოწესრიგება</t>
  </si>
  <si>
    <t xml:space="preserve">საკანალიზაციო სისტემების მოწყობა-რეაბილიტაცია </t>
  </si>
  <si>
    <t>ეტაპობრივად მოხდება 7 საცხოვრებელი კორპუსის საკანალიზაციო სისტემის მოწესრიგება ასევე მოეწყობა ახალი მაგისტრალი</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</si>
  <si>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</si>
  <si>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მოხდება სასმელი წყილის მილებისა და მაგისტრალების რეაბილიტაცია და მოსახლეობის წყლით უზრუნველყოფა</t>
  </si>
  <si>
    <t>მოწესრიგდება მოსახლეობის ცენტრალური სისტემებით სასმელი წყლის მიწოდების პროცესი</t>
  </si>
  <si>
    <t>ურბანული ინფრასტრუქტურის განვითარება; მუნიციპალური ცენტრების ინფრასტრუქტურული იერასხის გაუმჯობესება და არქიტექტურულ-სამშენებლო სფეროს რეგულირების ქმედითი სისტემის ჩამოყალიბება</t>
  </si>
  <si>
    <t>ქ,. მარტვილში არსებული ქვაფენილებისა და პარკების რეაბილიტაცია/მოწესრიგება</t>
  </si>
  <si>
    <t>ქალაქის ცენტრალურ ნაწილში სრულად იქნება დაცული პრკებისა და სკვერების ინფრასტრუქტურა და მოხდება საფეხმავლო ბილიკების დაზიანებული ნაწილის რეაბილიტაცია</t>
  </si>
  <si>
    <t>ტელერადიო მაუწყებლობა და საგამომცემლო საქმიანობა</t>
  </si>
  <si>
    <t>კატეგორიების მიხედვით 2016 წელს სოფლის მხარდაჭერის პროგრამით განხორციელებული პროექტები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</si>
  <si>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</si>
  <si>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</si>
  <si>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სკოლამდელი დაწესებულების მშენებლობა რეაბილიტაცია</t>
  </si>
  <si>
    <t>მუნიციპალიტეტის 6 სოფელში მოხდება საბავშვო ბაღების  შენობების მშენებლობის დაწყება და დასრულება, ასევე 3 სოფელში მოხდება არსებული საბავშვო ბაღების შენობების რეაბილიტაცია</t>
  </si>
  <si>
    <t>მარტვილის მუნიც. ტერიტორია</t>
  </si>
  <si>
    <t>11</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</si>
  <si>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</si>
  <si>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გზების რეკონსტრუქცია</t>
  </si>
  <si>
    <t>ქუჩების კეთილმოწყობა და ინფრასტრუქტურის გაუმჯობესება</t>
  </si>
  <si>
    <t>ხიდები, ხიდ-ბოგირები</t>
  </si>
  <si>
    <t>მოხდება დაზიანებული სახიდე გადასავლელების და ბოგირების რეაბილიტაცია და აღდგენა; რითაც სოფლის მოსახლეობას გაუუმჯობესდება ყოველდღიური საკომუნიკაციო საშუალებები</t>
  </si>
  <si>
    <t>13. ქმედითი გარემოსდაცვითი საქმიანობის განხორციელება</t>
  </si>
  <si>
    <t>ნაპირსამაგრი ღონისძიებების გეგმის შემუშავება და განხორციელება</t>
  </si>
  <si>
    <t>სანიაღვრე არხებისა და ნაპირსამაგრების მოწყობა/რეაბილიტაცია</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</si>
  <si>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</si>
  <si>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წყლის მომარაგების სისტემები</t>
  </si>
  <si>
    <t>მოწესრიგდება მოსახლეობისათვის სასმელი ან/და ტექნიკური წყლის მიწოდების პროცესი</t>
  </si>
  <si>
    <t>რეგიონში კულტურული და სპორტული ინფრასტრუქტურის რეაბილიტაცია და განვითარება</t>
  </si>
  <si>
    <t>სპორტული ნაგებობები</t>
  </si>
  <si>
    <t>აღნიშნული ოპროექტების განვითარება პირველ რიგში ხელს სეუწყობს ახალგაზრდული პროგრამების განვითარებას, მოხდება სპორტული ინფრასტრუქტურის შექმნა და აღდგენა.</t>
  </si>
  <si>
    <t>მოსაცდელების მოწყობა, სოფლის ცენტრების კეთილმოწყობა</t>
  </si>
  <si>
    <t>მოსახლეობისათვის ყოველდღიური საყოფაცხოვრებო პირობების გაუმჯობესება</t>
  </si>
  <si>
    <t>სასაფლაოების შემოკავება</t>
  </si>
  <si>
    <t>კეთილმოწყობა და იერსახის გაუმჯობესება</t>
  </si>
  <si>
    <t>გარე განათების მოწყობის სამუშაოები</t>
  </si>
  <si>
    <t>ფეხით მოსიარულეთა და სატრანსპორტო მოძრაობის უსაფრთხო და კოფმფორტული გადაადგილება</t>
  </si>
  <si>
    <t xml:space="preserve">                                                                                     რეგიონში განსახორციელებელი პროექტების ფონდის (რგპფ) პროექტები 2015-2017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</si>
  <si>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</si>
  <si>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ჭყონდიდელის ქუჩის რეაბილიტაცია და ასფალტირება</t>
  </si>
  <si>
    <t>ქალაქში ერთ-ერთი მთავარი გზაგამტარის მოწესრიგება და ინფრასტრუქტურული დონის ამაღლება</t>
  </si>
  <si>
    <t>სენაკის მუნიციპალიტეტის ქ.სენაკი ჭყონდიდელის ქუჩა</t>
  </si>
  <si>
    <t>სენაკის მუნიციპალიტეტის გამგეობა</t>
  </si>
  <si>
    <t>სამუშაოები დასრულებულია</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</si>
  <si>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</si>
  <si>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ქალაქის ქუჩების ელ.განათება</t>
  </si>
  <si>
    <t>მუნიციპალიტეტის ინფრასტრუქტურული დონის ამაღლება მისი იერსახის გაუმჯობესება</t>
  </si>
  <si>
    <t>სენაკის მუნიციპალიტეტის</t>
  </si>
  <si>
    <t>ქ. სენაკში, ჭავჭავაძის ქუჩაზე (კაშიბაძის ქუჩიდან კოლხეთის ქუჩამდე) ასფალტო-ბეტონის საფარის დაგება, კიუვეტის, ელ.განათების ლამპიონებისა და ტროტუარების მოწყობა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</si>
  <si>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</si>
  <si>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</si>
  <si>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 xml:space="preserve">     პროექტის განხორციელებით  განიტვირთება ქალაქის ცენტრალური ნაწილი ავტოტრანსპორტისაგან და უფრო მობილური გახდება ქალაქის აღმოსავლეთის ნაწილის დაკავშირება დასავლეთ ნაწილთან. ამასთან შემცირდება ტრანსპორტის ნაკადი ხორავას ქუჩაზე მდებარე ერთადერთ სალიანდაგო გადასასვლელზე. </t>
  </si>
  <si>
    <t>სენაკის მუნიციპალიტეტში თემებში ასფალტბეტონის გზის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</si>
  <si>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</si>
  <si>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თემებში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</si>
  <si>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</si>
  <si>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სენაკის მუნიციპალიტეტში ქალაქის ქუჩების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</si>
  <si>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</si>
  <si>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მუნიციპალიტეტში ქალაქის ქუჩების ასფალტირება</t>
  </si>
  <si>
    <t>ქალაქის კეთილმოწყობის სამუშაოები</t>
  </si>
  <si>
    <t>ქალაქის ინფრასტრუქტურის გაუმჯობესება,მისი იერ-სახის ამაღლება თანამედროვე დონეზე</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</si>
  <si>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</si>
  <si>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ქალაქში ტროტუარებისა და ბორდიურების მოწყობისა და აღდგენის სამუშაოები</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</si>
  <si>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</si>
  <si>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ხორშის თემში სოფ. პატარა ზანაში მდ.ზანაძგაზე ბეწვის ხიდის მოწყობა</t>
  </si>
  <si>
    <t>მოსახლეობის საყოფაცხოვრებო პირობების გაუმჯობებსება</t>
  </si>
  <si>
    <t>სენაკის მუნიციპალიტეტის ხორშის თემის სოფელი პატარა ზანა</t>
  </si>
  <si>
    <t>ბეწვის ხიდის მოწყობა სასიცოცხლო მნიშვნელობისაა და მისი განხორციელება ხელს შეუწყობს ადგილობრივი მოსახლეობის მიგრაციის შეჩერებას. ბეწვის ხიდით ისარგებლებს სოფლის 61 სულიანი მოსახლეობა, აგრეთვე მიმდებარე სოფლების მაცხოვრებლები.</t>
  </si>
  <si>
    <t>12.4 კულტურული ინფრასტრუქტურის რეაბილიტაცია და განვითარება</t>
  </si>
  <si>
    <t xml:space="preserve"> ქალაქ სენაკი, ფოთის ქუჩაზე N14-ში ბაღის სამშენებლო სამუშაოები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</si>
  <si>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</si>
  <si>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ფოთის ქუჩა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</si>
  <si>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</si>
  <si>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ქალაქის N 1 საბავშვო ბაღის სარემონტო სამუშაოები</t>
  </si>
  <si>
    <t>ქ. სენაკი, აღმაშენებლის ქუჩა</t>
  </si>
  <si>
    <t>აღნიშნული პროექტის განხორციელებით  კეთილმოეწყობა N1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</si>
  <si>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სამხატვრო გალერეას შენობის რეაბილიტაცია</t>
  </si>
  <si>
    <t xml:space="preserve">ამ პროექტის  განხორციელება ემსახურება  მოზარდი თაობის ესთეტიკურ და ეთიკურ აღზრდას, მათში ხელოვნების სიყვარულის ჩამოყალიბებას და მათ  მრავალმხრივ განვითარებას. </t>
  </si>
  <si>
    <t xml:space="preserve">ქ სენაკი </t>
  </si>
  <si>
    <t xml:space="preserve">  მომავალში  პროექტის განხორციელების შემდეგ  შენობა  იქნება თანამედროვე სტანდარტების  დონეზე. გაიზრდება   შემოსავლები, რითაც  უკეთ იქნება  შესაძლებელი   მატერიალურ-ტექნიკური  ბაზის  შენარჩუნება  და განვითრება. </t>
  </si>
  <si>
    <t>ფოცხოს ადმინისტრაციული ერთეულის ცენტრიდან ბეთლემის მიმართულებით გზის 2,0 კმ-იან მონაკვეთის სარეაბილიტაციო</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</si>
  <si>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2500 მოსახლე და სტუმარი.</t>
  </si>
  <si>
    <t>ჭალადიდის ადმინისტრაციული ერთეულის ცენტრიდან ხორგიშის გავლით თეკლათის თემის მიმართულებით (პკ 29+12-დან პკ 78-მდე) ასფალტის საფარის მოწყობის  II-ეტაპის სარეაბილიტაციო სამუშაოები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</si>
  <si>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1500 მოსახლე და სტუმარი.</t>
  </si>
  <si>
    <t>11, სოცილური უზრუნველყოფისა და ჯამრთელობის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</si>
  <si>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</si>
  <si>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r>
      <t xml:space="preserve"> </t>
    </r>
    <r>
      <rPr>
        <sz val="10"/>
        <color theme="1"/>
        <rFont val="Sylfaen"/>
        <family val="1"/>
        <charset val="204"/>
      </rPr>
      <t xml:space="preserve"> საგანგებო სიტუაციების კოორდინაციისა და გადაუდებელი  დახმარების ცენტრის ოფისის მშენებლობა</t>
    </r>
  </si>
  <si>
    <t>გაუმჯობესდება მუნიციპალიტეტის მოსახლეობისათვის გადაუდებელი სამედიცინო დახმარების სერვისის მიწოდება.</t>
  </si>
  <si>
    <t>ცენტრის ოფისის აშენებით მნიშვნელოვნად გაუმჯობესდება მუნიციპალიტეტის მოსახლეობისათვის გადაუდებელი სასწრაფო სამედიცინო დახმარების სერვისის მიწოდება.</t>
  </si>
  <si>
    <t>საპროექტო თანხა</t>
  </si>
  <si>
    <t>ჯამი:</t>
  </si>
  <si>
    <t>ადგილობრივი ბიუჯეტით დაფინანსებული პროექტები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</si>
  <si>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</si>
  <si>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</si>
  <si>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დედის ქუჩიდან ღელე ,,ფიცუმდე" გამავალი არხის ამოწმენდა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</si>
  <si>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</si>
  <si>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 სენაკი, დედის ქუჩა</t>
  </si>
  <si>
    <t>4 180.29</t>
  </si>
  <si>
    <t>არსებული სანიაღვრე არხი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1 500 მაცხოვრებელს.</t>
  </si>
  <si>
    <t xml:space="preserve">ნაფეტვარიძის ქუჩაზე სარკინიგზო ლიანდაგის მარჯვენა მხარეს არხის ამოწმენდა    </t>
  </si>
  <si>
    <t>ქ. სენაკი, ნაფეტვარიძის ქუჩა</t>
  </si>
  <si>
    <t>3 184.99</t>
  </si>
  <si>
    <t>არსებული სანიაღვრე არხი  მოითხოვს კალაპოტის ამოწმენდას, წყლის ნაკადისაგან,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1 000 მაცხოვრებელს.</t>
  </si>
  <si>
    <t xml:space="preserve">ძვ.სენაკის თემში სასაფლაოს მისასვლელი გზის რეაბილიტაცია. </t>
  </si>
  <si>
    <t>სენაკის მუნიციპალიტეტის ძვ. სენაკის ადმინისტრაციული ერთეული</t>
  </si>
  <si>
    <t>12 015.77</t>
  </si>
  <si>
    <t>გზის რეაბილიტაციით მკვეთრად გაუმჯობესდება თემის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3 000 მოსახლე და სტუმარი.</t>
  </si>
  <si>
    <t>1.1 თვითმმართველობის უფლებამოვალეობებისა და რესუსრსული შესაძლებლობების თანდათანობით განვითარება</t>
  </si>
  <si>
    <t xml:space="preserve">ზანის ადმინისტრაციული შენობის სახურავის რემონტი. </t>
  </si>
  <si>
    <t xml:space="preserve">ადმინისტრაციული ერთეულის თანამშრომელთათვის ნორმალური პირობების შექმნა  </t>
  </si>
  <si>
    <t>სენაკის მუნიციპალიტეტის ზანის ადმინისტრაციული ერთეული</t>
  </si>
  <si>
    <t>6 617.95</t>
  </si>
  <si>
    <t xml:space="preserve"> ადმინისტრაციული შენობის სახურავის არსებული მდგომარეობა მეტად სავალალოა და მოითხოვს დროულ შეკეთებას, რათა არ დაზიანდეს შენობის სათავსები </t>
  </si>
  <si>
    <t>რუსთაველის ქუჩაზე ჟ. შარტავას სახელობის პარკში არსებული ხელოვნურსაფარიანი მინი მოედნის რეაბილიტაცია</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</si>
  <si>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</si>
  <si>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ქ. სენაკი რუსთაველის ქ. N235</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</si>
  <si>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10 000 ბენეფიციარი.</t>
  </si>
  <si>
    <t>სენაკის მუნიციპალიტეტში შუქნიშნების მონტაჟის სამუშაოები</t>
  </si>
  <si>
    <t xml:space="preserve">მუნიციპალიტეტში საავტომობილო გზების კეთილ მოწყობა, რის გამოც მოწესრიგდება გზებზე მოსახლეობის უსაფრთხო გადაადგილება </t>
  </si>
  <si>
    <t>ქ. სენაკი</t>
  </si>
  <si>
    <t>ქალაქის ცენტრალურ ნაწილში შუქ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25 000 მოსახლე და სტუმარი.</t>
  </si>
  <si>
    <t>სოფელ მეორე ნოსირში საავტომობილო გზის მე-4-ე კმ-ზე ხიდ ბოგირის მოწყობა, არხისა და მდ. ტეხურის შეერთებასთან ასაშენებელი მდინარის აუზიდან წყლის ნაკადის მიმღები ხელოვნური ნაგებობის ე. წ. ,,შლუზი"-ს ჩამკეტი მოწყობილობის მოწყობა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</si>
  <si>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</si>
  <si>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 ამით დაკმაყოფილდება სოფლის მოსახლეობის თხოვნა. პროექტის განხორციელებით ისარგებლებს სოფლის 1600 მოსახლე</t>
  </si>
  <si>
    <t>სენაკის მინიციპალიტეტის გამგეობის შენობაში სველი წერტილების კაპიტალური შეკეთების სამუშაოები</t>
  </si>
  <si>
    <t xml:space="preserve">შეიქმნება გამგეობის თანამშრომელთათვის ნორმალური სამუშაო პირობები </t>
  </si>
  <si>
    <t>ქ. სენაკი, ჭავჭავაძის ქუჩა 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</si>
  <si>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პროექტის სიკეთით ისარგებლებს გამგეობის 140 თანამშრომელი და 1500 სტუმარი</t>
  </si>
  <si>
    <t>სენაკის მუნიციპალიტეტის ზემო ჭალადიდის ადმინისტრაციულ ერთეულში საბავშვო ბაღის რემონტი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</si>
  <si>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t>
  </si>
  <si>
    <t>სენაკის მუნიციპალიტეტის ზემო ჭალადიდის ადმინისტრაციული ერთეული</t>
  </si>
  <si>
    <t>აღნიშნული პროექტის განხორციელებით დასრულდება ზემო ჭალადიდში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</si>
  <si>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 სენაკში საკრებულოს აივნების რეკონსტრუქციის სამუშაოები</t>
  </si>
  <si>
    <t xml:space="preserve">შეიქმნება საკრებულოს თანამშრომელთათვის ნორმალური სამუშაო პირობები </t>
  </si>
  <si>
    <t>აღნიშნული პროექტის განხორციელებით მნიშვნელოვნად გაუმჯობესდება საკრებულოს თანამშრომელთა სამუშაო პირობები. პროექტის სიკეთით ისარგებლებს გამგეობის 60 თანამშრომელი და 800 სტუმარი</t>
  </si>
  <si>
    <t>ქ. სენაკში ბანერების რეაბილიტაციის სამუშაოები</t>
  </si>
  <si>
    <t xml:space="preserve">პროექტის განხორციელებით გაუმჯობესდება ქალაქის იერ–სახე, მოწესრიგდება ქალაქში არსებული ბანერების მდგომარეობა </t>
  </si>
  <si>
    <t>დავით აღმაშენებლის ქუჩაზე გარე განათების მოწყობა</t>
  </si>
  <si>
    <t>ქ. სენაკი, დავით აღმაშენებლის ქუჩა</t>
  </si>
  <si>
    <t>გრძელდება ქალაქის ქუჩების კეთილმოწყობისა და გარე განათების მოწყობის სამუშაოები. დ.აღმაშენებლის ქუჩა მდებარეობს ზუგდიდი-წალენჯიხა- ჩხოროწყო-სენაკის ავთომაგისტრალზე და მასზე გარე განათების მოწყობა აუცილებელია უსაფრთხო მოზღაობისათვის.</t>
  </si>
  <si>
    <t>გეჯეთის საბავშვო ბაღის შენობის სარეაბილიტაციო სამუშაოები</t>
  </si>
  <si>
    <t>სენაკის მუნიციპალიტეტი, გეჯეთი</t>
  </si>
  <si>
    <t>აღნიშნული პროექტის განხორციელებით  კეთილმოეწყობა გეჯეთის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</si>
  <si>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ჭყონდიდელის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</si>
  <si>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</si>
  <si>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შარტავას ქუჩაზე მინი სპორტული მოედნის მოწყობა</t>
  </si>
  <si>
    <t>2.7 ურბანული ინფრასტრუქტურის განვითარება.მუნიციპალური ცენტრების ინფრასტრუქტურული რეგულირების ქმედითი სისტემის ჩამოყალიბება</t>
  </si>
  <si>
    <t>საკონტროლო ვიდეო კამერების შეძენა-მონტაჟი</t>
  </si>
  <si>
    <t>პროექტის განხორციელება ხელს შეუწყობს ქალაქში წესრიგის დამყარებას, მოსახლეობის და ავტოსატრანსპორტო საშუალებათა უსაფრთხო გადადგილებას</t>
  </si>
  <si>
    <t>საკონტროლო ვიდეო კამერების მონტაჟით ქალაქში გაძლიერდება ავტოტრანსპორტისა და ქვეითად მოსიარულეთა უსაფრთხო გადაადგილების კონტროლი. პროექტით ისარგებლებს ქალაქის მთელი მოსახლეობა და სტუმარი, 20 000 კაცი.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</si>
  <si>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2 500 მოსახლე და სტუმარი.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</si>
  <si>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1 500 მოსახლე და სტუმარი.</t>
  </si>
  <si>
    <t xml:space="preserve">სოციალური ღონისძიებათა პროგრამა </t>
  </si>
  <si>
    <t>სენაკი</t>
  </si>
  <si>
    <t xml:space="preserve">სპორტულ ღონისძიებათა პროგრამა </t>
  </si>
  <si>
    <t xml:space="preserve">განათლების ღონისძიებათა პროგრამა </t>
  </si>
  <si>
    <t xml:space="preserve">კულტურული  ღონისძიებების ხელშეწყობის პროგრამა </t>
  </si>
  <si>
    <t xml:space="preserve">ახალგაზრდული ღონისძიებების პროგრამა </t>
  </si>
  <si>
    <t>სოფლის მხარდაჭერის პროგრამა</t>
  </si>
  <si>
    <t xml:space="preserve">                                                                                                                                                                             კატეგორიების მიხედვით 2015 წელს სოფლის მხარდაჭერის პროგრამით განხორციელებული პროექტები</t>
  </si>
  <si>
    <t>2.2 რეაბილიტირებული ადგილობრივი საავტომობილო გზების სამუშაო მდგომარეობაში შენარჩუნება;</t>
  </si>
  <si>
    <t>სპეც ტექნიკა</t>
  </si>
  <si>
    <t>მუნიციპალიტეტის 210 კმ.ხრეშოვანი გზების მოვლა-პატრონობა</t>
  </si>
  <si>
    <t>სენაკის მუნიციპალიტეტის ადმინისტრაციული ერთეულები</t>
  </si>
  <si>
    <t>სპეც-ტექნიკა შეძენილია.     ყოველი სტიქიური მოვლენისას დაიზოგება ადგილობრივი ბიუჯეტიდან გაწეული  გარკვეული რაოდენობის  ხარჯები.</t>
  </si>
  <si>
    <t xml:space="preserve">   საბავშვო ბაღების  რეაბილიტაცია. </t>
  </si>
  <si>
    <t>აღნიშნული პროექტის განხორციელებით კეთილმოეწყობა თანამედროვე სტანდარტებით   საბავშვო ბაღის შენობა, სადაც სკოლამდელი აღზრდის ბავშვები მიიღებენ საჭირო და კვალიფიციურ განათლებას.</t>
  </si>
  <si>
    <t>კეთილმოწყობის სამუშაოები</t>
  </si>
  <si>
    <t>მუნიციპალიტეტის ინფრასტრუქტურის გაუმჯობესება, მისი იერ-სახის ამაღლება თანამედროვე დონეზე</t>
  </si>
  <si>
    <t xml:space="preserve">აღნიშნული სამუშაოების განხორციელებით გაუმჯობესდება მუნიციპალიტეტის იერსახე, კეთილმოეწყობა დასასვენებელი ადგილები. პროექტი იმუშავებს ზედმეტი ხარჯების გარეშე 5 წლის განმავლობაში. </t>
  </si>
  <si>
    <t>13.3 სანიაღვრე, ნაპირსამაგრი ღონისძიების გეგმის შემუშავება და განხორციელება</t>
  </si>
  <si>
    <t>სანიაღვრე სამუშაოები (კიუვეტები, მილხიდები, ცხაურები)</t>
  </si>
  <si>
    <t>მუნიციპალიტეტში არსებული სანიაღვრე არხების უმეტესი ნაწილი მოითხოვს კალაპოტის ამოწმენდას მილხიდების და ცხაურების მოწყობას და რეაბილიტაციას. ამ პროექტის განხორციელებით ისარგებლებენ სოფლის  მაცხოვრებლები.</t>
  </si>
  <si>
    <t>სენაკის მუნიციპალიტეტის თემებში  გზების რეაბილიტაცია</t>
  </si>
  <si>
    <t>თემებში საავტომობილო გზების კეთილმოწყობა, რეაბილიტაცია რის გამოც მკვეთრად გაიზრდება მოსახლეობის კეთილდღეობა, გზებზე გადაადგილება გაადვილდება</t>
  </si>
  <si>
    <t xml:space="preserve">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t>
  </si>
  <si>
    <t xml:space="preserve"> გარე-განათების სამუშაოები</t>
  </si>
  <si>
    <t xml:space="preserve">სენაკის მუნიციპალიტეტის თემების ქუჩების დიდი ნაწილი,დაახლოებით 60%,საღამო საათებში ჩაბნელებულია. პროექტის განხორციელება გააუმჯობესებს ქალაქის იერსახეს და საყოფაცხოვრებო პირობებს. </t>
  </si>
  <si>
    <t xml:space="preserve"> მინი მოედნების რეაბილიტაცია</t>
  </si>
  <si>
    <t>აღნიშნული მოედნების რეკონსტრუქცია და განახლება ხელს შეუწყობს მუნიციპალიტეტის მოსახლეობაში ჯანსაღი ცხოვრების წესის დამკვიდრებას.</t>
  </si>
  <si>
    <t>სხვადასხვა ინფრასტრუქტურული პროექტები</t>
  </si>
  <si>
    <t>სხვადასხვა ინფრასტრუქტურული პროექტების განხორციელება გამოიწვევს ურბანული ინფრასტრუქტურის განვითარებას. მოწესრიგდება როგორც შენობა-ნაგებობები ასევე წყალმომარაგების სისტემები.</t>
  </si>
  <si>
    <t>საპროექტო  ხარჯები</t>
  </si>
  <si>
    <t>სხვა პროექტები 2015-2017 წლებში</t>
  </si>
  <si>
    <t>სენაკის მუნიციპალიტეტის ადმინისტრაციული შენობის  მშენებლობა</t>
  </si>
  <si>
    <t xml:space="preserve">შეიქმნება შესაძლებლობა თანამშრომელთათვის ნორმალური პირობების შექმნა მუნიციპალიტეტის გამგეობის და საკრებულოს აპარატის კოორდინირებული მუშაობის გარანტია შესასრულებელი სამუშაოების დროულად და ხარისხიანად შესრულება </t>
  </si>
  <si>
    <t>ქ.სენაკი ჭავჭავაძის ქ.N103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</si>
  <si>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შეიქმნება ნორმალური პირობები 50 000 –იან მოსახლეობასთან ურთიერთკომუნიკაციების დასამყარებლად</t>
  </si>
  <si>
    <t>სენაკის მუნიციპალიტეტში დ.აღმაშენებლის ქუჩაზე რკინიგზის გადასასვლელზე საავტომობილო ესტაკადის საპროექტო სამუშაოები</t>
  </si>
  <si>
    <t>სენაკის მუნიციპალიტეტის ქ.სენაკი დ.აღმაშენებლის ქუჩა</t>
  </si>
  <si>
    <t>რკინიგზისქვეშა არსებული გასასვლელი ვერ უზრუნველყოფს ყველა სახის ტრანსპორტის გადაადგილებას აღნიშნულ მონაკვეთზე. პროექტის განხორციელებით შესაძლებელი გახდება ნებისმიერი სატრანსპორტო საშუალების შეუფერხებელი მოძრაობა.</t>
  </si>
  <si>
    <t>ა/ა/იპ/ სენაკის მუნიციპალიტეტის მოსწავლე ახალგაზრდობის ცენტრის შენობის რეაბილიტაცია</t>
  </si>
  <si>
    <t>პროექტის შედეგად სარგებელს მიიღებს მუნუნიციპალიტეტის მოსწავლე-ახალგაზრდოვა.მის განხორციელებას დიდი მნიშვნელობა აქვს მოსწავლე ახალგაზრდობის ფიზიკური,სულიერი, ფსიქოლოგიური მდგომარეობის გასაუმჯობესებლად.აქ იქმნება კულტურისა და დასვენების სასიამოვნო გარემო</t>
  </si>
  <si>
    <t>ა/ა/იპ/ სენაკის მოსწავლე ახალგაზრდობის ცენტრი .რუსთაველის ქ. 237</t>
  </si>
  <si>
    <t xml:space="preserve">პროექტის შედეგად სარგებელს მიიღებს ცენტრში გაერთიანებული პირდაპირი ბენეფიციარი 319 მოსწავლე, ცენტრის ადმინისტრაციის 26 თანამშრომელი, 5000 –ზე მეტი არაპირდაპირი ბენეფიციარი </t>
  </si>
  <si>
    <t xml:space="preserve">11.სოციალური უზრუნველყოფისა და ჯანმრთელობის დაცვის ქმედითი სისტემის ჩამოყალიბება </t>
  </si>
  <si>
    <t>11.3 მოსახლეობის მოწყვლადი ჯგუფებისათვის მზრუნველობამოკლებული ბავშვები,მოხუცები,შ.შ.მ პირების სოციალური სახლების მომსახურების სრული ხელმისაწვდომობის უზრუნველყოფა</t>
  </si>
  <si>
    <t>სენაკის მუნიციპალიტეტში "სოციალური სახლი"-ს შექმნა</t>
  </si>
  <si>
    <t>პროექტის მიზანია სოციალური სახლის საქმიანობების მრავალფუნქციონირება და მრავალფეროვნება.გარიყულობის დაძლევა,თვითგანვითარების შესაძლებლობები,ფსიქო-სოციალური მხარდაჭერა,ჯანსაღი ცხოვრების წესის დაწინაურება</t>
  </si>
  <si>
    <t>ქ.სენაკი ახალგაზრდობის ხეივანი N7</t>
  </si>
  <si>
    <t>შენობა, სადაც იქნება განთავსებული ,,სოციალური სახლი" არის ქალაქის ცენტრალურ ნაწილში,ქონება მუნიციპალიტეტის საკუთრებაშია, საჭიროებს რეაბილიტაციას და აუცილებლობას წარმოადგენს შშმ პირებისათვის ადაპტირებული იფრასტრუქტურის უზრუნველყოფა.ამ პროექტით ისარგებლებს ყველა შშმ ბენეფიციარი</t>
  </si>
  <si>
    <t>6.სოფლის მეორნეობის განვითარება</t>
  </si>
  <si>
    <t>6.2 ექსტენციისა და მომსახურების ცენტრების შექმნა-განვითარების,  თანამედროვე ტექნოლოგიების დანერგვისა და მოსახლეობის ინფორმირებულობის ამაღლების გზით, მემცენარეობისა და მეცხოველეობის განვითარებისა და პროდუქტიულობის ზრდის ხელშეწყობა</t>
  </si>
  <si>
    <t>სენაკის მუნიციპალიტეტში აგროსერვის ცენტრის შექმნა</t>
  </si>
  <si>
    <t>ცენტრის შექმნა ხელს შეუწყობს პირუტყვის სულადობის,ჯიშობრივი დარაიონების და პროდუქტიულობის ზრდას.ცენტრი იქნება სასწავლო ბაზა სტუდენტებისთვის .კვალიფიცირებული სპეციალისტების მისაღებად</t>
  </si>
  <si>
    <t>პროექტი ითვალისწინებს მეცხოველეობაში რიცხული პირუტყვის ჯიშგანახლების პროცესის ხელშეწყობას, ხელოვნური განაყოფიერების ცენტრის შექმნით, რომელიც არა მარტო მოემსახურება მოსახლეობას, არამედ იქნება სადემონსტრაციო ახალი ტექნოლოგიების გაცნობის თვალსაზრისით. აღნიშნულით ისარგებლებს 3000–მდე ოჯახი.</t>
  </si>
  <si>
    <t>6.3 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t>
  </si>
  <si>
    <t>სენაკის მუნიციპალიტეტში ადგილობრივი საჭიროების მიზნით მექანიზაციის მცირეგაბარიტიანი ტექნიკის შეძენა</t>
  </si>
  <si>
    <t xml:space="preserve">პროექტი მიზნად ისახავს სავარგულების გაკულტურებას სრული რეაბილიტაციისა და ხელახალ ბრუნვაში მიქცევის მიზნით .იგი ხელს შეუწყობს აუთვისებელი სავარგულების ათვისებას და ნიადაგის ნაყოფიერების გაზრდას </t>
  </si>
  <si>
    <t>პროექტი ითვალისწინებს გატყევებულ–გაბუჩქნარებული სავარგულების გაკულტურების და სრული რეაბილიტაციის მიზნით მულჩერებისა და მცირეგაბარიტიანი ტწქნიკის შეძენას, რითაც შესაძლებელი გახდება აუთვისებელი სავარგულების ათვისება და ნიადაგის ნაყოფიერების გაზრდა.</t>
  </si>
  <si>
    <t>სენაკის მუნიციპალიტეტის ქ.სენაკის საჯარო და სათემო ბიბლიოთეკის რემონტი</t>
  </si>
  <si>
    <t>პროექტის განხორციელება ხელს შეუწყობს მკითხველის მოზიდვას და მათი აქტიურობის გაზრდას.გაიზრდება წიგნისადმი დადებითი დამოკიდებულება. ქვეყანას შეემატება მწიგნობარი მოსახლეობა,რაც ერთერთი მნიშვნელოვანი ფაქტორია ქვეყნის სოციალური და ეკონომიკური მდგომარეობის გასაუმჯობესებლად</t>
  </si>
  <si>
    <t>ქ.სენაკის წმ.ნინოს ქუჩა N12</t>
  </si>
  <si>
    <t>სენაკის მუნიციპალიტეტის თემებში ფუნქციონირებს 15 სასოფლო, ერთი საბავშვო და ერთი საჯარო ბიბლიოთეკა. აღნიშული ბიბლიოთეკები ემსახურება დაახლოებით14 000 მომხმარებელს. მათ შორის 4500– ზე მეტი საჯარო სკოლის მოსწავლეები არიან. პროექტის განხორციელება ხელს შეუწყობს საბიბლიოთეკო ინფრასტრუქტურის მოწესრიგებას და მკითხველების მოზიდვას.</t>
  </si>
  <si>
    <t>სენაკის მუნიციპალიტეტში საცურაო აუზის მშენებლობა</t>
  </si>
  <si>
    <t>პროექტის განხორციელება ხელს შეუწყობს ახალგაზრდობის ჯანსაღი სულისკვეთებით აღზრდას</t>
  </si>
  <si>
    <t>ქ სენაკი ჭავჭავაძის ქ. N25</t>
  </si>
  <si>
    <t>პროექტის მიზანია სენაკის საცურაო აუზის დაუმთავრებელი მშენებლობის გაგრძელება, რაც სენაკის მოსახლეობის უმთავრეს თხოვნას წარმოადგენს. ამ სიკეთით ისარგებლებს დაახლოებით 30 000 ადამიანი.</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</si>
  <si>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</si>
  <si>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</si>
  <si>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</si>
  <si>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</si>
  <si>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</si>
  <si>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</si>
  <si>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კომუნალური და სხვა საზოგადოებრივი მომსახურებების მოწესრიგება</t>
  </si>
  <si>
    <t>მუნიციპალურ ცენტრებში, დაბებსა და საკურორტო დასახლებებში 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</si>
  <si>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მშენებლობა (20კმ)</t>
  </si>
  <si>
    <t>პროექტის მიზანია საკანალიზაციო ქსელის მეშვეობით ქალაქის გასუფთვავება ჩამდინარე წყლებისგან,რომლებიც ღელეების მეშვეობით ჩაედინება მდინარეებში</t>
  </si>
  <si>
    <t>ქ.სენაკი</t>
  </si>
  <si>
    <t>იმის გამო რომ ქალაქს არ აქვს საკანალიზაციო ქსელი საყოფაცხოვრებო გაუწმენდავი ჩამდინარე წყლები ჩაედინება მდ.ტეხურში,ცივში და რიონში ქალაქის ღია სანიაღვრე არხების მეშვეობით.აღნიშნული გარემოება საგანგაშოა როგორც მოსახლეობისათვის ასევე სოციალურ ეკონომიკურ განვითარების თვალსაზრისით.ამ პროექტის განხორციელების სიკეთით ისარგებლებს      25 000 მოსახლე და ყველა საწარმო თანაბარ გენდერულ ჭრილში</t>
  </si>
  <si>
    <t>სენაკის მუნიციპალიტეტში არსებული სასპორტო სკოლის  რეკონსტრუქცია</t>
  </si>
  <si>
    <t xml:space="preserve">სასპორტო სკოლის რეკონსტრუქცია და განახლება ხელს შეუწყობს ახალგაზრდებში ჯანსაღი წესის დამკვიდრებას და ტიტულოვანი სპორტსმენების აღზრდას.                                                              </t>
  </si>
  <si>
    <t>ქ. სენაკი, რუსთაველის              ქ. N 213</t>
  </si>
  <si>
    <t>სენაკის სასპორტო სკოლის შენობა ვერ აკმაყოფილებს დღევანდელობის გაზრდილ მოთხოვნებს, არ არის საკმარისი სათავსები სასწავლო, აღმზრდელობითი პროცესების უზრუნველსაყოფად პროექტის განხორციელებითისარგებლებს 500 -მდე სპორტსმენი და 5 000 -მდე მცხოვრები.</t>
  </si>
  <si>
    <t>ქალაქის ქუჩებში საგზაო ნიშნებისა და მონიშვნების მოწყობის სამუშაოები</t>
  </si>
  <si>
    <t>გზებზე საგზაო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35 000 მოსახლე და სტუმარი.</t>
  </si>
  <si>
    <t xml:space="preserve"> ქალაქ სენაკი, ჯიხას ქუჩაზე N 5 ბაგა-ბაღის სამშენებლო სამუშაოები</t>
  </si>
  <si>
    <t>ქ. სენაკი, ჯიხას ქუჩა</t>
  </si>
  <si>
    <t>ა/ა/იპ/  სენაკის მუნიციპალიტეტის სამუსიკო სკოლის კაპიტალური რემონტი</t>
  </si>
  <si>
    <t>აღნიშნული პროექტის განხორციელებას დიდი მნიშვნელობა აქვს მოსწავლე ახალგაზრდობის  სულიერი და მუსიკალური მდგომარეობის გასაუმჯობესებლად.იგი ხელმისაწვდომია ყველა ბავშვისათვის</t>
  </si>
  <si>
    <t>ა/ა/იპ/ სენაკის სამუსიკო სკოლა. ქ.სენაკი წერეთლის ქ.N1</t>
  </si>
  <si>
    <t>სენაკის მუნიციპალიტეტის სამუსიკო სკოლის მომსახურებით სარგებლობს 500–ზე მეტი ადამიანი, მათ შორის 37 მუშაკი. სკოლაში 250–მდე მოსწავლეა. 3000–ზე მეტი ადამიანი სკოლის არაპირდაპირი მომხმარებელია. სკოლის შენობის კაპიტალური შეკეთების შემდეგ შენობა იქნება თანამედროვე სტანდარტების შესაბამისი ნაგებობა, რაც თავის მხრივ ხელს შეუწყობს სწავლების ხარისხის ამაღლებას.</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</si>
  <si>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</si>
  <si>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</si>
  <si>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</si>
  <si>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</si>
  <si>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</si>
  <si>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</si>
  <si>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02.02.</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</si>
  <si>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</si>
  <si>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</si>
  <si>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</si>
  <si>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</si>
  <si>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</si>
  <si>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</si>
  <si>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</si>
  <si>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</si>
  <si>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</si>
  <si>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</si>
  <si>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</si>
  <si>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</si>
  <si>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</si>
  <si>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</si>
  <si>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</si>
  <si>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</si>
  <si>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</si>
  <si>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</si>
  <si>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</si>
  <si>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</si>
  <si>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</si>
  <si>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</si>
  <si>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</si>
  <si>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</si>
  <si>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</si>
  <si>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</si>
  <si>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</si>
  <si>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</si>
  <si>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</si>
  <si>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</si>
  <si>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</si>
  <si>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</si>
  <si>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</si>
  <si>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</si>
  <si>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</si>
  <si>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</si>
  <si>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</si>
  <si>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</si>
  <si>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</si>
  <si>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</si>
  <si>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</si>
  <si>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</si>
  <si>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</si>
  <si>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</si>
  <si>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</si>
  <si>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</si>
  <si>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</si>
  <si>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</si>
  <si>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</si>
  <si>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</si>
  <si>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</si>
  <si>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</si>
  <si>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</si>
  <si>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</si>
  <si>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</si>
  <si>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</si>
  <si>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</si>
  <si>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</si>
  <si>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</si>
  <si>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</si>
  <si>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10.10.</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</si>
  <si>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</si>
  <si>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</si>
  <si>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</si>
  <si>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</si>
  <si>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</si>
  <si>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</si>
  <si>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</si>
  <si>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</si>
  <si>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30.12.</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</si>
  <si>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</si>
  <si>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</si>
  <si>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</si>
  <si>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</si>
  <si>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</si>
  <si>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</si>
  <si>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</si>
  <si>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</si>
  <si>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</si>
  <si>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</si>
  <si>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</si>
  <si>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</si>
  <si>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</si>
  <si>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 xml:space="preserve">საპროექტო სახარჯთააღრიცხვო დოკუმენტაციის მომზადება </t>
  </si>
  <si>
    <t>მუნიციპალიტეტის ბიუჯეტით დაფინანსებული პროექტები</t>
  </si>
  <si>
    <t>რგპ –ს თანადაფინანსება</t>
  </si>
  <si>
    <t>ჩხოროწყუს მუნიციპალიტეტი</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</si>
  <si>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</si>
  <si>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</si>
  <si>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</si>
  <si>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</si>
  <si>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</si>
  <si>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</si>
  <si>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</si>
  <si>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</si>
  <si>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სპორტულ ცხოვრებაში მოზარდებისა და ახალგაზრდების აქტიურად ჩართვა</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</si>
  <si>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</si>
  <si>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</si>
  <si>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</si>
  <si>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</si>
  <si>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</si>
  <si>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</si>
  <si>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</si>
  <si>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</si>
  <si>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</si>
  <si>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</si>
  <si>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</si>
  <si>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</si>
  <si>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</si>
  <si>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</si>
  <si>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</si>
  <si>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ამოცანა 9.3. ტურისტების მომსახურების დონის ამაღლება.</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</si>
  <si>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</si>
  <si>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</si>
  <si>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</si>
  <si>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</si>
  <si>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</si>
  <si>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</si>
  <si>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</si>
  <si>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</si>
  <si>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</si>
  <si>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</si>
  <si>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</si>
  <si>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</si>
  <si>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</si>
  <si>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</si>
  <si>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</si>
  <si>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</si>
  <si>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02.06.</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</si>
  <si>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</si>
  <si>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</si>
  <si>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</si>
  <si>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</si>
  <si>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</si>
  <si>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</si>
  <si>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</si>
  <si>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</si>
  <si>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</si>
  <si>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</si>
  <si>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</si>
  <si>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</si>
  <si>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</si>
  <si>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</si>
  <si>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</si>
  <si>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</si>
  <si>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</si>
  <si>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</si>
  <si>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</si>
  <si>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</si>
  <si>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</si>
  <si>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</si>
  <si>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</si>
  <si>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</si>
  <si>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</si>
  <si>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</si>
  <si>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</si>
  <si>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</si>
  <si>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</si>
  <si>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საბავშვო ბაღების რეაბილიტაცია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</si>
  <si>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</si>
  <si>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</si>
  <si>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</si>
  <si>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</si>
  <si>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</si>
  <si>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</si>
  <si>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</si>
  <si>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</si>
  <si>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</si>
  <si>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</si>
  <si>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</si>
  <si>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</si>
  <si>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</si>
  <si>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</si>
  <si>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</si>
  <si>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</si>
  <si>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</si>
  <si>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</si>
  <si>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</si>
  <si>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22.06.</t>
  </si>
  <si>
    <t>31.12.</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</si>
  <si>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</si>
  <si>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</si>
  <si>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</si>
  <si>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</si>
  <si>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</si>
  <si>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</si>
  <si>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</si>
  <si>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</si>
  <si>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</si>
  <si>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</si>
  <si>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</si>
  <si>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</si>
  <si>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</si>
  <si>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</si>
  <si>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დ. ჩხოროწყუში საკანალიზაციო სისტემის რეაბილიტაცია</t>
  </si>
  <si>
    <t>აღნიშნული პროექტის განხორციელების შემთხვევაში მნიშვნელოვნად შემცირდება მდინარის დაბინძურების დონე და გაიზრდება რეკრაციული მიზნით სანაპიროს გამოყენების შესაძლებლობა</t>
  </si>
  <si>
    <t>01.03.</t>
  </si>
  <si>
    <t>დ. ჩხოროწყუში კულტურის სახლის რეაბილიტაცია</t>
  </si>
  <si>
    <t>30.11.</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</si>
  <si>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</si>
  <si>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სპორტის განვითარების ხელშეწყობა</t>
  </si>
  <si>
    <t>70 000</t>
  </si>
  <si>
    <t>მიზანი: 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</si>
  <si>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</si>
  <si>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ბინების შიდა საკანალიზაციო სისტემის რეაბილიტაცია</t>
  </si>
  <si>
    <t xml:space="preserve">ზემოაღნიშნული საკითხის გადაწყვეტა, უპირველეს ყოვლისა უზრუნველყოფს ეკოლოგიურ სანიტარულ-ჰიგიენური პირობების გაუმჯობესებას მთელ ქალაქის მასშტაბით (ქალაქის მოსახლეობის 19% ) </t>
  </si>
  <si>
    <t>ქალაქის მრავალსართულიანი ბინები (70 ბინა)</t>
  </si>
  <si>
    <t>ქალაქ ფოთის მუნიციპალიტეტის მერია</t>
  </si>
  <si>
    <t>აუცილებელია დატბორილ სარდაფებში არსებული სისტემების გაუქმება და გარეთ გამოტანა.  მოსაწესრიგებელია საკანლიზაციო ჭები და სახურავები. პროექტირება განხორციელებულია.</t>
  </si>
  <si>
    <t>9- ტურიზმის ინდუსტრიის მრავალმხრივი განვითარება</t>
  </si>
  <si>
    <t>9.1 - ტურისტული ინფრასტრუქტურის მოვლა და გაუმჯობესება;  9.1.4 - მალთაყვის სანაპირო ზოლის რეკრეაციულ ზონად მოწყობის პროექტების ხელშეწყობა</t>
  </si>
  <si>
    <t>მალთაყვის სანაპირო ზოლის კეთილმოწყობა (მათ შორის მისასვლელი გზა)</t>
  </si>
  <si>
    <t>სანაპირო ზოლის კეთილმოწყობა შესაბამისი ინფრასტრუქტურით გაზრდის ტურისტულ პოტენციალს და განავითარებს საკურორტო ინფრასტრუქტურას</t>
  </si>
  <si>
    <t>ქალაქი ფოთი მალთაყვის სანაპირო ზოლი</t>
  </si>
  <si>
    <t>სექტემ ბერი</t>
  </si>
  <si>
    <t>აღნიშნულ ზონასთან კომპლექსში უნდა განვიხილოთ სანაპირო ზოლის კეთილმოწყობა შესაბამისი ინფრასტრუქტურით, კერძოდ: პლაჟამდე მისასვლელი და 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რგფ-დან ფინანსდება 5000.0 ათ. ლარის ფარგლებში, საიდანაც 2015 წელს გამოყოფილი თანხაა 1500.0 ათ. ლარი, ხოლო 2016 წლის გარდამავალი პროექტის ფარგლებში 2680.0 ათ. ლარი.</t>
  </si>
  <si>
    <t>2- საბაზო ინფრასტრუქტურის გაუმჯობესება</t>
  </si>
  <si>
    <t>მრავალბინიანი ს/სახლების ეზოების კეთილმოწყობა</t>
  </si>
  <si>
    <t>მრავალსართულიანი საცხოვრებელი სახლების რეაბილიტირებული ეზოები</t>
  </si>
  <si>
    <t>ქალაქის სხვადასხვა ქუჩები</t>
  </si>
  <si>
    <t>ეზოებში დასაგებია მოასფალტებული სამანქანო გზები, მოსაწყობია ღია ავტოსადგომები, საბავშვო ატრაქციონები და სათამაშო ადგილები, მოსახლეობისათვის თავშეყრის ადგილებში-საჩრდილობელი და რაც ყველაზე მეტად აქტუალურია ეზოებში მოსაწესრიგებელია სანიაღვრე კანალიზაცია. რგფ-დან  2015 წელს გამოყოფილი თანხაა 1048573.00 ლარი, ხოლო 2016 წლის გარდამავალი პროექტის ფარგლებში 166331 ლარი, ხოლო ახალი პროექტის ღირებულებაა 900000 ლარი, რომლის საპროექტო სამუშაოები განხორციელებულია.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</si>
  <si>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</si>
  <si>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სახურავების რეაბილიტაცია</t>
  </si>
  <si>
    <t>რეაბილიტირებული მრავალბინიანი საცხოვრებელი სახლების სახურავები</t>
  </si>
  <si>
    <t>ქალაქის სხვადასხვა უბნებში</t>
  </si>
  <si>
    <t>ხის კონსტრუქციები, წყალსაწრეტი არხები, ძაბრები, საფარი (გადახურვის მასალები) ზოგიერთი სახლის სახურავი საჭიროებს მთლიანად დემონტაჟს და ახალ კონსტრუქციებზე ახალი სახურავის მოწყობას. პროექტი დასრულებულია. რგფ-დან 2015 წელს დაფინანსებულია 554806.00 ლარის სამუშაო.</t>
  </si>
  <si>
    <t>მიზანი: 12- განათლების, მეცნიერების, კულტურის და სპორტის განვითარება</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</si>
  <si>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</si>
  <si>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სკოლამდელი სააღმზრდელო დაწესებულებების რეაბილიტაცია</t>
  </si>
  <si>
    <t>რეაბილიტაციის შემდეგ 1700 აღსაზრდელისთვის  სკ/ს დაწესებულებებში შეიქმნება   ჯანსაღი და კომფორტაბელური გარემო. გაიზრდება 10 % -ით აღსაზრდელების რაოდენობა</t>
  </si>
  <si>
    <t>26 მაისის #6 (ბაღი  # 1), 9 აპრილის ხეივანი #8 (ბაღი #5),  პლეხანოვის ქ. #11 (ბაღი #8), ჭყონდიდელის ქ. #18 (ბაღი #9), მარჯანიშვილის ქ. #17 (ბაღი #10), სარსანიას ქ. #32 (ბაღი #11), 1 მაისის ქ. #30 (ბაღი #12), ჭავჭავაძის ქ. #154 (ბაღი #14), ვაჩნაძის ქ, #14 (ბაღი #15), თამარ მეფის ქ, #52 (ბაღი #17)</t>
  </si>
  <si>
    <t>ჩასატარებელია გადახურვით სამუშაოები, მოსაწესრიგებელია შიდა და გარე  კომუნიკაციები:  წყალმომარაგება, კანალიზაცია და ელექტროგაყვანილობა. დასამონტაჟებელია გათბობისა და ვენტილაციის სისტემები. სკოლამდელი სააღმზრდელო დაწესებულებები საჭიროებენ გაზიფიცირებას. 2016 წელს განსახორციელებელი სამუშაოები დაპროექტებულია.</t>
  </si>
  <si>
    <t>10- კომუნალური და სხვა საზოგადოებრივი მომსახურებების მოწესრიგება</t>
  </si>
  <si>
    <t>3- საწარმოო და საყოფაცხოვრებო ჩამდინარე წყლების გამწმენდი ნაგებობების შენებლობა; 13 - ქმედითი გარემოსდაცვითი საქმიანობის განხორციელება</t>
  </si>
  <si>
    <t>სანიაღვრე სისტემების რეაბილიტაცია</t>
  </si>
  <si>
    <t>მოწესრიგებული სანიაღვრე სისტემა, მოსახლეობის დაცვა დატბორვისაგან ჭარბი ნალექის პირობებში. ფეკალური და სანიაღვრე სისტემების გამიჯვნა ერთმანეთისგან</t>
  </si>
  <si>
    <t>თავდადებულის და გაბუნიას კვეთაზე, არაგვისპირელის ქუჩაზე, მშვიდობის და ნინოშვილის კვეთაზე დამაკავშირებელი სანიაღვეე არხები</t>
  </si>
  <si>
    <t>3 სატუმბო სადგურის აშენება. დამატებითი გამტარი სანიაღვრე არხების, ასევე მაგისტრალური სანიაღვრე არხების მშენებლობა. რგფ-დან 2015 წელს გამოყოფილი თანხაა 845071.00 ლარი, ხოლო 2016 წლის გარდამავალი პროექტის ფარგლებში 680000.00 ლარი, ხოლო ახალი პროექტის ღირებულებაა 848063.30 ლარი, რომლის საპროექტო სამუშაოები განხორციელებულია.</t>
  </si>
  <si>
    <t>12- განათლების, მეცნიერების, კულტურისა და სპორტის განვითარება</t>
  </si>
  <si>
    <t>4 - რეგიონში კულტურული და სპორტული ინფრასტრუქტურის რეაბილიტაცია და განვითარება</t>
  </si>
  <si>
    <t>სპორტული დარბაზის რეკონსტრუქცია</t>
  </si>
  <si>
    <t>შენობის რეკონსტრუქცია შესაძლებლობას მოგვცემს უფრო კომფორტული გარემო შეიქმნას სპორტის განვითარებისათვის და წარმატებებს მიაღწიონ ფოთელმა სპორტსმენებმა.</t>
  </si>
  <si>
    <t>ნინო ჟვანიას #2</t>
  </si>
  <si>
    <t>ტრიბუნის რეკონსტრუქცია დარბაზის სრული რეაბილიტაცია შესაბამისი ინფრასტრუქტურით,სახურავის გამოცვლა და მიშენების ნაწილობრივ სარეკონსტრუქციო სამუშაოები.</t>
  </si>
  <si>
    <t>ცენტალური ქუჩების ტროტუარების კეთილმოწყობა</t>
  </si>
  <si>
    <t>პროექტის განხორციელების შემდეგ რუსთაველის რკალი, აკაკის ქუჩა, ფარნავაზ მეფის ქუჩის ნაწილი (რუსთაველის რკალის მიმდებარე ტერიტორია), უკვე რეაბილიტირებული აღმაშენებლის ქუჩა (ტროტუარი, ასფალტი), შექმნის ქალაქის ცენტრალური ნაწილის ერთიან რეაბილიტირებულ კომპლექსს</t>
  </si>
  <si>
    <t>რუსთაველის რკალი, აკაკის ქუჩა, ფარნავაზ მეფის ქუჩის ნაწილი (რუსთაველის რკალის მიმდებარე ტერიტორია)</t>
  </si>
  <si>
    <t>ტროტუარების რეაბილიტაცია ასევე გულისხმობს გაზონების მოწყობას, მწვანე ნარგავების ამოძირკვა-დამატების სამუშაოებს, საყვავილეების, ნაგვის ურნების და მოსასვენებელი სკამების მოწყობას. რგფ-დან 2015 წელს გამოყოფილი თანხაა 900000.00 ლარი, ხოლო 2016 წლის გარდამავალი პროექტის ფარგლებში 606090.00 ლარი.</t>
  </si>
  <si>
    <t>მრავალსართულიანი სახლების ლიფტების რეაბილიტაცია</t>
  </si>
  <si>
    <t>პროექტის განხორციელების შემდეგ ქალაქში მდებარე 14  ცხრა სართულიან მრავალსაცხოვრებელ ბინებში სრულად ადგება ლიფტები და რეაბილიტაციის შედეგად მთლიანად გამოიცვლება 19 ლიფტის უჯრედები მთლიანად გამოიცვლება კაბინები და ელექტროობა და ლიფტის შიდა ბაგირები.აღნიშნული პროექტის განხორციელება შეეხება ქალაქის მოსახლეობის 10%</t>
  </si>
  <si>
    <t>ჭავჭავძის ქ 138,  1 ლიფტი ჭავჭავაძის ქ 140 1 ლიფტი ჭავჭავაძის ქ 142 1 ლიფტი თავდადებულის ქ 7 2 ლიფტი, თავდადებულის ქ 9 4 ლიფტი, ტავდადებულის ქ 11  2 ლიფტი, კრატასიუკის ქ 5, 1 ლიფტი, 9 აპრილის ხეივანი #33, 2ლიფტი, 9 აპრილის #14, 3 ლიფტი, გურიის ქ #177,179,181,183,185,  1 ლიფტი</t>
  </si>
  <si>
    <t>ტენდერი გამოცხადებულია საპროექტო მომსახურების შესყიდვაზე ნატ170001310 ტენდერში გამოვლენილია გამარჯვებული მიმდინარეობს საპროექტო დოკუმენტაციას მომზადება</t>
  </si>
  <si>
    <t>ქ. ფოთის ცენტრალური სტადიონი</t>
  </si>
  <si>
    <t>პროექტის საღართაღრიცხვო ღირებულება შეადგენს 6500000 ლარს, მათ შორის დაწყებული პირველი ეტაპის დასამთავრებლად საჭიროა 1760000 ლარი.1 ეტაპი მოიცავს დასავლეთ ტრიბულის სრულ დამთავრებას ასევე განათების მოწყობას და საკანალიზაციო ქსელის ჩართავას, აღნიშნული ეტაპის დამტავრება შესაძლებლობას მოგვცემს სტადიონზე განხორციელდეს საქართველოს უმაღლესი ლიგის ტურნირების ჩატარება</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</si>
  <si>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</si>
  <si>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</si>
  <si>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 xml:space="preserve">არჩილ ხორავას სახელობის სახელოვნებო სასწავლებლის რეაბილიტაცია (ერთი კორპუსი) </t>
  </si>
  <si>
    <t>კორპუსი მოითხოვს კაპიტალურ სარემონტო-სარეაბილიტაციო სამუშაოებს, კანალიზაციისა და წყლის სისტემის რეაბილიტაციასა და გაზიფიცირებას. სასწავლებლის მიმდებარე ტერიტორია საჭიროებს კეთილმოწყობას, მოსაწესრიგებელია სასწავლებლის ღობე. პროექტი დასრულების სტადიაშია.</t>
  </si>
  <si>
    <t xml:space="preserve">საპროექტო სახარჯთააღრიცხვო ღირებულება </t>
  </si>
  <si>
    <t>პროექტირების თანხა</t>
  </si>
  <si>
    <t>სკოლამდელი სააღმზრდელო დაწესებულებების რეაბილიტაციასთან დაკავშირებით მიმდინარეობს მოლაპარაკება მგფ-თან და ხდება გარკვეული კორექტირების შეტანა პროექტში.</t>
  </si>
  <si>
    <t>სატუმბო სადგურის რეაბილიტაცია</t>
  </si>
  <si>
    <t>ქ. ფოთში, მშვიდობის ქუჩა</t>
  </si>
  <si>
    <t>ფოთის ცენტრალური სტადიონის რეაბილიტაციის დასრულება</t>
  </si>
  <si>
    <t xml:space="preserve">რეაბილიტირებული ქალაქის ცენტრალური სტადიონი. რეაბილიტაცია ზოგადად ხელს შეუწყობს სპორტის შემდგომ პოპულარიზაციას ქალაქის საფეხბურთო კლუბის უმაღლეს ლიგაში ასპარეზობის კვალობაზე. </t>
  </si>
  <si>
    <t>ქალაქი ფოთი პაიჭაძის #18</t>
  </si>
  <si>
    <t>მიმდინარეობს</t>
  </si>
  <si>
    <t>დაჩენილი 3 ტრიბუნის ხარჯთაღრიცხვის გადაანგარიშება მიმდინარეობდა 2015 წლის I კვარტლისათვის არსებული ფასების გათვალისწინებით. გადაანგარიშება დასრულდა. ასევე მიმდინარეობს მისი სრულყოფა UEFA-ს სტანდარტების III კატეგორიის შესაბამისად.</t>
  </si>
  <si>
    <t xml:space="preserve">მუნიციპალიტეტის ბიუჯეტით დაფინანსებული პროექტები </t>
  </si>
  <si>
    <t>ინფრასტრუქტურის მშენბოლობა რეაბილიტაცია და ექსპლუატაცია</t>
  </si>
  <si>
    <t>2. საბაზო ინფრასტრუქტურის გაუმჯობესება</t>
  </si>
  <si>
    <t>საგზაო ინფრასტრუქტურის მშენებლობა, რეაბილიტაცია და მოვლა-შენახვა (გზები და ხიდები)</t>
  </si>
  <si>
    <t>პროგრამის ფარგლებში განხორციელდება ქალაქ ფოთში არსებული რეაბილიტირებული ცენტრალური გზების მდგომარეობის შენარჩუნება და  ასფალტის საფარის ორმული შეკეთება, რაც გააუმჯობესებს არსებულ საგზაო ინფრასტრუქტურას. კერძოდ, ხელს შეუწყობს არსებულის შენარჩუნებას მიმდინარე მიწისქვეშა საკომუნიკაციო სამუშაოების კვალობაზე. ასევე დაგეგმილია ქუჩებისა და სანაპირო ზოლის მიმდებარე გზის მოხრეშვა-დაგრეიდერება, რკინიგზის სადგურის მიმდებარე მოედნისა და ხიდის ასფალტირება, შუქნიშნების მოვლა-პატრონობა, საგზაო ნიშნების მოწყობა
(ქუჩების მონიშვნა ნიტრო საღებავით).</t>
  </si>
  <si>
    <t>ქალაქის სხვადასხვა უბნები</t>
  </si>
  <si>
    <t>10.11.</t>
  </si>
  <si>
    <t>მომავალი წლიდან ქალაქის კანალიზაციის სამუშაოების დაწყებასთან დაკავშირებით ამ ეტაპზე უნდა მოხდეს  ქუჩების მოხრეშვა-დაგრეიდერება, რომლის შემდეგაც შესაძლებელი გახდება ქუჩების ასფალტირება</t>
  </si>
  <si>
    <r>
      <t>2,7   </t>
    </r>
    <r>
      <rPr>
        <sz val="10"/>
        <color indexed="63"/>
        <rFont val="Arial"/>
        <family val="2"/>
      </rPr>
      <t>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r>
  </si>
  <si>
    <t>ბინათმშენებლობა</t>
  </si>
  <si>
    <t>აღნიშნული თანხა მოხმარდა მრავალსართულიან საცხოვრებელ კორპუსებში ლიფტებისა და საბინაო ფონდის მოვლა-პატრონობას, ს/სახლების სახურავების მიმდინარე სარემონტო სამუშაოებს, მრავალბინიანი ს/სახლების სახურავების რეაბილიტაციას, აღმაშენებლის ქუჩაზე მდებარე მრავალბინიანი ს/სახლების რეაბილიტაციას (ფასადების შეფუთვა და მანსარდის მოწყობა), სტიქიის შედეგების სალიკვიდაციო ღონისძიებებს და სხვა.</t>
  </si>
  <si>
    <t>31.08.</t>
  </si>
  <si>
    <t>გარე განათების მოწყობა, რეაბილიტაცია და ექსპლოატაცია</t>
  </si>
  <si>
    <t>აღნიშნული თანხა მოხმარდა გარე განათების მოვლა-პატრონობას, ელ.ენერგიის ხარჯების ანაზღაურებას, გარე განათების რეაბილიტაციას და სხვა.</t>
  </si>
  <si>
    <t>25.08.</t>
  </si>
  <si>
    <t>23.10.</t>
  </si>
  <si>
    <t>10 კომუნალური და სხვა საზოგადოებრივი მომსახურებების მოწესრიგება</t>
  </si>
  <si>
    <r>
      <t>10.4 </t>
    </r>
    <r>
      <rPr>
        <sz val="10"/>
        <color indexed="63"/>
        <rFont val="Arial"/>
        <family val="2"/>
      </rPr>
      <t>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t>
    </r>
  </si>
  <si>
    <t>დასუფთავების ღონისძიებები</t>
  </si>
  <si>
    <t>აღნიშნული თანხა მოხმარდა ქალაქის ქუჩების დაგვა-დასუფთავებას, საყოფაცხოვრებო ნარჩენების გატანას და გაუვნებელყოფას, დასუფთავების მოსაკრებლის ადმინისტრირებას (ამოღება).</t>
  </si>
  <si>
    <t>01.01.</t>
  </si>
  <si>
    <t>მთელი წლის განმავლობაში გრძელდება</t>
  </si>
  <si>
    <t>უმეთვალყურეოდ დარჩენილი ცხოველების იზოლაცია</t>
  </si>
  <si>
    <t>სანიაღვრე არხების მშენებლობა, რეაბილიტაცია და ექსპლოატაცია</t>
  </si>
  <si>
    <t>აღნიშნული თანხა ძირითადად მოხმარდა სატუმბო სადგურებისა და სანიაღვრე არხების მოვლა-პატრონობას, სატუმბო სადგურების ელ. ენერგიის ხარჯებს, მაგისტრალური მიწისსამოსიანი არხების გაწმენდის სამუშაოებს, სანიაღვრე სისტემების რეაბილიტაციას, დახურული სანიაღვრე არხების რეაბილიტაციის პროექტირებას, სანიაღვრე არხებისა და სატუმბო სადგურების რეაბილიტაციის პროექტირება-ექსპერტიზას, ბინების შიდა საკანალიზაციო სისტემების რეაბილიტაციის პროექტირება-ექსპერტიზას და სხვა.</t>
  </si>
  <si>
    <t>05.02.</t>
  </si>
  <si>
    <t>20.10.</t>
  </si>
  <si>
    <t>10.03.</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</si>
  <si>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</si>
  <si>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</si>
  <si>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კეთილმოწყობის სამუშაოები და ქალაქის გამწვანება</t>
  </si>
  <si>
    <t>აღნიშნული თანხა ძირითადად მოხმარდა დიდების მემორიალის, სკვერების, პარკების, ქალაქის ქუჩებისა და მრავალსართულიანი ს/სახლების გამწვანებული ეზოების მოვლა-პატრონობას, რადიო-საათის მოვლა-პატრონობას, საახალწლო და სადღესასწაულო ქალაქგაფორმებას, სახელმწიფო დროშების შეძენას, მრავალსართულიანი ს/სახლების ეზოების კეთილმოწყობას, მუზეუმის შენობის სახურავის კაპ. შეკეთებას, მალთაყვის უბანში სანაპირო ზოლის (მათ შორის მისასვლელი გზის) რეაბილიტაციას, მინი</t>
  </si>
  <si>
    <t>19.08.</t>
  </si>
  <si>
    <t>01.09.</t>
  </si>
  <si>
    <t>ქუჩების ორმული შეკეთება</t>
  </si>
  <si>
    <t>გაუმჯობესებული საგზაო ინფრასტრუქტურა, ორმულად შეკეთებული 2500 მ2 ფართი</t>
  </si>
  <si>
    <t>10.06.</t>
  </si>
  <si>
    <t>30.04.</t>
  </si>
  <si>
    <t xml:space="preserve">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t>
  </si>
  <si>
    <t xml:space="preserve">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</si>
  <si>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ს/სახლების სახურავების  შეკეთება (მიმდინარე კაპ.რემონტი)</t>
  </si>
  <si>
    <t xml:space="preserve">ხის კონსტრუქციები, წყალსაწრეტი არხები, ძაბრები, საფარი (გადახურვის მასალები) </t>
  </si>
  <si>
    <t>4. რეგიონში კულტურული და სპორტული ინფრასტრუქტურის რეაბილიტაცია და განვითარება</t>
  </si>
  <si>
    <t>მინი სტადიონების რეაბილიტაცია (კაპ.შეკეთება)</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</si>
  <si>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</si>
  <si>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15.10.</t>
  </si>
  <si>
    <t>20.11.</t>
  </si>
  <si>
    <t>მინი სტადიონების ხელოვნური საფარის,  ღობისა და შესაბამისი ინფრასტრუქტურის მოწესრიგება</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</si>
  <si>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</si>
  <si>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</si>
  <si>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კუნძულის სანაპირო ზოლის მოწესრიგება</t>
  </si>
  <si>
    <t>სანაპირო ზოლის კეთილმოწყობა გაზრდის ტურისტულ პოტენციალს</t>
  </si>
  <si>
    <t>ქალაქი ფოთი კუნძულის სანაპირო ზოლი</t>
  </si>
  <si>
    <t xml:space="preserve">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</si>
  <si>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</si>
  <si>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ხიდბოგირების რეაბილიტაცია</t>
  </si>
  <si>
    <t>დამატებითი გამტარი სანიაღვრე ხიდბოგირების რეაბილიტაცია</t>
  </si>
  <si>
    <t>მინი სტადიონიის მშენებლობა</t>
  </si>
  <si>
    <t>მინი სტადიონი ხელს შეუწყობს სპორტის შემდგომ პოპულარიზაციას</t>
  </si>
  <si>
    <t>მინი სტადიონისათვის ადგილის შემოღობვა, ხელოვნური საფარის გაკეთება და სტადიონის უზრუნველყოფა შესაბამისი ინფრასტრუქტურით</t>
  </si>
  <si>
    <t>2.2 რეაბილიტირებული ადგილობრივი საავტომობილო გზები</t>
  </si>
  <si>
    <t>ცოტნე დადიანის ხიდის და მოედნების რეაბილიტაცია (ასფალტირება)</t>
  </si>
  <si>
    <t>გაუმჯობესებული საგზაო ინფრასტრუქტურა</t>
  </si>
  <si>
    <t>ცოტნე დადიანის ხიდი და მოედანი</t>
  </si>
  <si>
    <t>მოასფალტდება ცოტნე დადიანის ხიდი და მოედანი</t>
  </si>
  <si>
    <t>ხიდების განათება</t>
  </si>
  <si>
    <t>ქალაქის ტერიტორიაზე არსებული ხიდები</t>
  </si>
  <si>
    <t>06.04.</t>
  </si>
  <si>
    <t>23.05.</t>
  </si>
  <si>
    <t>მოეწყოგა ქალაქში არსებულ ხიდებზე განათებები</t>
  </si>
  <si>
    <t>აღმაშენებლის ქუჩის კვეთების ასალტირება</t>
  </si>
  <si>
    <t>აღმაშენებლის ქუჩის კვეთები</t>
  </si>
  <si>
    <t>მოასფალტდება ქუჩების ის მონაკვეთები, რომლებიც კვეთენ აღმაშენებლის ქუჩას</t>
  </si>
  <si>
    <t>3. საწარმოო და საყოფაცხოვრებო ჩამდინარე წყლების გამწმენდი ნაგებობების მშენებლობა</t>
  </si>
  <si>
    <t>დამატებითი გამტარი დახურული სანიაღვრე არხების, რეაბილიტაცია</t>
  </si>
  <si>
    <t>მუზეუმის შენობის სახურავის კაპ. შეკეთება</t>
  </si>
  <si>
    <t>დაცული ექსპონატები</t>
  </si>
  <si>
    <t>26 მაისი ქუჩა</t>
  </si>
  <si>
    <t xml:space="preserve">მუზეუმს  დაზიანებული აქვს სახურავ, რაც საფრთხეს უქმნის ექსპონატებს </t>
  </si>
  <si>
    <t>დაზიანებული სანათებისა და ბოძების გამოცვლა</t>
  </si>
  <si>
    <t>12 განათლების, მეცნიერების, კულტურისა და სპორტის განვითარება</t>
  </si>
  <si>
    <t>მოსახლეობის ჯანსაღი ცხოვრების წესის დამკვიდრებისათვის საჭიროა პროგრამის ფარგლებში განხორციელდეს სხვადასხვა სპორტული ორგანიზაციების და კლუბების ფინანსური მხარდაჭერა, რათა მათ ჰქონდეთ შესაძლებლობა უზრუნველყონ სპორტსმენებისათვის სავარჯიშოდ შესაბამისი პირობების შექმნა და ნიჭიერ სპორტსმენთა წახალისება.</t>
  </si>
  <si>
    <t>სპორტული სკოლები</t>
  </si>
  <si>
    <t>სულ 13 სკოლა და კლუბი</t>
  </si>
  <si>
    <t>კულტურის განვითარების ხელშეწყობა</t>
  </si>
  <si>
    <t>მოსახლეობის კულტურული მიმართულებით გააქტიურებისათვის საჭიროა კულტურული და პატრიოტული ღონისძიებების დაფინანსება, რელიგიური და სხვა სახის საქმიანობის ხელშეწყობა.</t>
  </si>
  <si>
    <t>12  განათლების, მეცნიერების, კულტურისა და სპორტის განვითარება</t>
  </si>
  <si>
    <t>სახელოვნებო სკოლები</t>
  </si>
  <si>
    <t>სულ 4 სკოლა და სასწავლებელი</t>
  </si>
  <si>
    <t>11 სოციალური უზრუნველყოფისა და ჯანმრთელობის დაცვის ქმედითი სისტემის ჩამოყალიბება</t>
  </si>
  <si>
    <r>
      <t xml:space="preserve">     11.1 </t>
    </r>
    <r>
      <rPr>
        <sz val="10"/>
        <color indexed="63"/>
        <rFont val="Arial"/>
        <family val="2"/>
      </rPr>
      <t>სახელმწიფო სადაზღვევო პაკეტის შემდგომი გაფართოება და მოსახლეობისთვის ჯანმრთელობის დაცვის ფინანსური ხელმისაწვდომობის მნიშვნელოვანი გაუმჯობესება;</t>
    </r>
  </si>
  <si>
    <t>მოსახლეობის ჯანმრთელობის დაცვა და სოციალური უზრუნველყოფა</t>
  </si>
  <si>
    <t xml:space="preserve">მოსახლეობის ჯანმრთელობის დაცვის ხელშეწყობა და მათი სოციალური დაცვა ქალაქისათვის ერთ-ერთ მთავარ პრიორიტეტს წარმოადგენს. ქალაქ ფოთის მუნიციპალიტეტი არსებული რესურსების ფარგლებში, განაგრძობს სოციალურად დაუცველი მოსახლეობის სხვადასხვა დახმარებებითა და შეღავათებით უზრუნველყოფას. </t>
  </si>
  <si>
    <t>მიზანი 4:  სამრეწველო და ენერგო სექტორების განვითარება</t>
  </si>
  <si>
    <t>4.2. რეგიონის სამრეწველო სექტორის სისტემური მხარდაჭერა</t>
  </si>
  <si>
    <t>ჭითაწყარის ადმინისტრაციულ ერთეულში ონარიის მრავალბინიანი საცხოვრებელი სახლების რეაბილიტაცია (სახურავები, ფასადი, კანალიზაცია, წყალმომარაგება).</t>
  </si>
  <si>
    <t>250 ბენეფიციარის უსაფრთხოდ ცხოვრება.</t>
  </si>
  <si>
    <t>ზუგდიდის მუნიციპალიტეტის გამგეობა</t>
  </si>
  <si>
    <t>ურთის ადმინისტრაციულ ერთეულში ლეფეტერეს უბანში ხიდის რეაბილიტაცია.</t>
  </si>
  <si>
    <t>ხიდის რეაბლიტაციით 25 ოჯახი მიიღებს სარგებელს.</t>
  </si>
  <si>
    <t>ინგირის ადმინისტრაციულ ერთეულში ბარათაშვილის ქუჩის გზის რეაბილიტაცია</t>
  </si>
  <si>
    <t>რეაბილიტირებული 1200 კმ.გზა, მოსარგებლე 12000 ადამიანი.</t>
  </si>
  <si>
    <t>127 000</t>
  </si>
  <si>
    <t>42 700</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</si>
  <si>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</si>
  <si>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კორცხელის ადმინისტრაციულ ერთეულში წყალმომარაგების ქსელის მოწყობის დამატებითი სამუშაოები.</t>
  </si>
  <si>
    <t>მოსახლეობის სასმელი წყლით უზრუნველყოფა.</t>
  </si>
  <si>
    <t>45 000</t>
  </si>
  <si>
    <t xml:space="preserve">50 792 </t>
  </si>
  <si>
    <t>ჭკადუაშის ადმინისტრაციულ ერთეულში გზის რეაბილიტაცია (მეორე ეტაპი);</t>
  </si>
  <si>
    <t>გზის რეაბილიტაციით მოსარგებლე 1920 ადამიანი.</t>
  </si>
  <si>
    <t>146 544</t>
  </si>
  <si>
    <t>40 000</t>
  </si>
  <si>
    <t xml:space="preserve"> 186 544</t>
  </si>
  <si>
    <t>გზის რეაბილიტაციით მოსარგებლე 3800 ადამიანი.</t>
  </si>
  <si>
    <t>223 000</t>
  </si>
  <si>
    <t>50 000</t>
  </si>
  <si>
    <t>ოფაჩხაფუს ადმინისტრაციულ ერთეულში, ახალსოფლის ცენტრიდან ოფაჩხაფუს ცენტრამდე გზის რეაბილიტაცია;</t>
  </si>
  <si>
    <t>გზის რეაბილიტაციით მოსარგებლე 550 ადამიანი.</t>
  </si>
  <si>
    <t>200 000</t>
  </si>
  <si>
    <t>გზის რეაბილიტაციით მოსარგებლე 7520 ადამიანი.</t>
  </si>
  <si>
    <t>1 123 000</t>
  </si>
  <si>
    <t>60 000</t>
  </si>
  <si>
    <t>რეგიონში კულტურული და სპორტული ინფრასტრუქტურის რეაბილიტაცია და განვითარება.</t>
  </si>
  <si>
    <t>1. რელიგიური ტურიზმის სტიმულირებისა და ტურისტული ინფრასტრუქტურის განვითარების მიზნით, კორცხელის ადმინისტრაციულ ერთეულის ცენტრში არსებული ივერიის ღვთისმშობლის სახელობის დედათა მონასტრის დაზიანებული შენობის რეაბილიტაცია ;</t>
  </si>
  <si>
    <t>280 000</t>
  </si>
  <si>
    <t>24 422</t>
  </si>
  <si>
    <t>304 422</t>
  </si>
  <si>
    <t>ზუგდიდის მუნიციპალიტეტის დარჩელი-ორსანტიის ადმინისტრაციული ერთეულების დამაკავსირებელი გზის რეაბილიტაცია</t>
  </si>
  <si>
    <t>ზუგდიდის მუნიციპალიტეტის დიდინეძის კახათის ადმინისტრაციულ ერთეულში საავტომობილო გზის რეაბილიტაცია.</t>
  </si>
  <si>
    <t>აბასთუმნის ადმინისტრაციულ ერთეულში საავტომობილო გზის რეაბილიტაცია</t>
  </si>
  <si>
    <t>გზის რეაბილიტაციით მოსარგებლე 3000 ადამიანი.</t>
  </si>
  <si>
    <t>ოქტომებრი</t>
  </si>
  <si>
    <t xml:space="preserve">169 712 </t>
  </si>
  <si>
    <t>მიზანი 10:  კომუნალური და სხვა საზოგადოებრივი მომსახურებების მოწესრიგება.</t>
  </si>
  <si>
    <t>ყულიშკარის ადმინისტრაციულ ერთეულში წყალმომარაგების ქსელის რეაბილიტაცია (პირველი ეტაპი).</t>
  </si>
  <si>
    <t>სასმელი წყლით უქრუვნელყოფილი 600 ოჯახი.</t>
  </si>
  <si>
    <t>ყულიშკარის ადმინისტრაციულ ერთეულში წყალმომარაგების ქსელის რეაბილიტაცია(მეორე ეტაპი).</t>
  </si>
  <si>
    <t>დარჩელი-ანაკლიის ადმინისტრაციულ ერთეულში ანაკლიამდე გარე განათების მოწყობა.</t>
  </si>
  <si>
    <t>დარჩელი-ანაკლიის დამაკავშირებელი გზის განთება.</t>
  </si>
  <si>
    <t>მიზანი:  12 ;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</si>
  <si>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</si>
  <si>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ახალკახათის ადმინისტრაციულ ერთეულში საბავშვო ბაღის შენობის მშენებლობა (პირველი ეტაპი).</t>
  </si>
  <si>
    <t>57 აღსაზრდელის უზრუნველყოფა.</t>
  </si>
  <si>
    <t>ახალკახათის ადმინისტრაციულ ერთეულში საბავშვო ბაღის შენობის მშენებლობა (მეორე ეტაპი).</t>
  </si>
  <si>
    <t>58 აღსაზრდელის უზრუნველყოფა.</t>
  </si>
  <si>
    <t>1.  საჯარო ხელისუფლების შესაძლებლობების განვითარება</t>
  </si>
  <si>
    <t>დარჩელის ადმინისტრაციული ერთეულის კეთილმოწყობა.</t>
  </si>
  <si>
    <t>მოსახლეობის მოთხოვნის დაკმაყოფილება, სოფლის ცენტრის მოწყობა.</t>
  </si>
  <si>
    <t>უჩაშონას ადმინისტრაციულ ერთეულში საავტომობილო გზის რეაბილიტაცია (პირველი ეტაპი).</t>
  </si>
  <si>
    <t>1 738 მ. გზის მოწყობა, 3000 ბენეფიციარის მოთხვნის დაკმაყოფილება.</t>
  </si>
  <si>
    <t>ინგირის ადმინისტრაციულ ერთეულში სასაფლაოსთან მისასვლელი გზის რეაბილიტაცია.</t>
  </si>
  <si>
    <t>მოსახლეობის მოთხოვნის დაკმაყოფილება, რეაბილიტირებული გზა.</t>
  </si>
  <si>
    <t>ტყაიას ადმინისტრაციულ ერთეულში ცენტრალური გზის რეაბილიტაცია (პირველი ეტაპი).</t>
  </si>
  <si>
    <t>200 მ.გზის რეაბილიტაცია, მოსარგებლე 1332 ადამიანი</t>
  </si>
  <si>
    <t>ნიემბერი</t>
  </si>
  <si>
    <t>ტყაიას ადმინისტრაციულ ერთეულში ცენტრალური გზის რეაბილიტაცია (მეორე ეტაპი).</t>
  </si>
  <si>
    <t xml:space="preserve"> 2134მ.გზის რეაბილიტაცია, მოსარგებლე 1332 ადამიანი</t>
  </si>
  <si>
    <t>ტყაიას ადმინისტრაციულ ერთეულში ცენტრალური გზის რეაბილიტაცია (მესამე ეტაპი).</t>
  </si>
  <si>
    <t>დარჩენილი ნაწილის რეაბილიტაცია, მოსახლეობის მოთხოვნის დაკმაყოფილება.</t>
  </si>
  <si>
    <t>ჭითაწყარის ადმინისტრაციულ ერთეულში სასაფლაოსთან მისასვლელი გზის რეაბილიტაცია.</t>
  </si>
  <si>
    <t>631მ. გზის რეაბილიტაცია, 14 000 მოსარგებლე.</t>
  </si>
  <si>
    <t>ურთის ადმინისტრაციულ ერთეულში საავტომობნილო გზის რეაბილიტაცია.</t>
  </si>
  <si>
    <t>1 738 მ. გზის რეაბილიტაცია, მოსარგებლე 3 000 ადამიანი.</t>
  </si>
  <si>
    <t>ცაიშის ადმინისტრაციულ ერთეულში საგახარიო-საჯიქიოს უბანში ხიდის რეაბილიტაცია.</t>
  </si>
  <si>
    <t>ავარიული 40 მ. ხიდის მოწყობა.</t>
  </si>
  <si>
    <t>ცაცხვის ადმინისტრაციულ ერთეულში სასაფლაოსთან მისასვლელი გზის რეაბილიტაცია.</t>
  </si>
  <si>
    <t>რეაბილიტირებული 316 მ გზა.</t>
  </si>
  <si>
    <t>ორსანტიის ადმინისტრაციულ ერთეულში ცენტრში იუსტიციის საზოგადოებრივი ცენტრის ეზოს კეთილმწოყობა.</t>
  </si>
  <si>
    <t>კეთილმოწყობილი ეზო.</t>
  </si>
  <si>
    <t>გრიგოლიშის ადმინისტრაციულ ერთეულში საკანკიოს უბანში საავტომობილო ხიდის მოწყობა.</t>
  </si>
  <si>
    <t>გრიგოლიშის ადმინისტრაციულ ერთეულში სახასიოს უბანში წყალმომარაგების ქსელის მოწყობა.</t>
  </si>
  <si>
    <t>გრიგოლიშის ადმინისტრაციულ ერთეულში საავტომობილო გზის რეაბილიტაცია (გრიგოლიშის ცენტრიდან ზუგდიდი-ყულიშკარის გზამდე). პირველი ეტაპი</t>
  </si>
  <si>
    <t>გრიგოლიშის ადმინისტრაციულ ერთეულში საავტომობილო გზის რეაბილიტაცია (გრიგოლიშის ცენტრიდან ზუგდიდი-ყულიშკარის გზამდე). მეორე  ეტაპი.</t>
  </si>
  <si>
    <t>გზის სრული რეაბილიტაცია და მოსახლეობის მოთხოვნის დაკმაყოფილება.</t>
  </si>
  <si>
    <t>დარჩელის ადმინისტრაციული ერთეულის საავტომობილო გზის რეაბილიტაცია (პირველი ეტაპი).</t>
  </si>
  <si>
    <t>დარჩელის ადმინისტრაციული ერთეულის საავტომობილო გზის რეაბილიტაცია (მეორე ეტაპი).</t>
  </si>
  <si>
    <t>კოკი-ორსანტიის დამაკავშირებელი გზის რეაბილიტაცია (პირველი ეტაპი).</t>
  </si>
  <si>
    <t>კოკი-ორსანტიის დამაკავშირებელი გზის რეაბილიტაცია (მეორე ეტაპი).</t>
  </si>
  <si>
    <t>ოირემეს საავტომობილო გზის რეაბილიტაცია (პირველი და მეორე ეტაპი)</t>
  </si>
  <si>
    <t>13.3 ნაპირსამაგრი ღონისძიებების გეგმის შემუშავება და განხორციელება;</t>
  </si>
  <si>
    <t>შამგონას ადმინისტრაციულ ერთეულში ნაპირსამაგრის რეაბილიტაცია.</t>
  </si>
  <si>
    <t xml:space="preserve">ჩხორიის  ადმინისტრაციულ ერთეულში  ცენტრალური საავტომობილო გზის რეაბილიტაცია. (პირველი  ეტაპი) </t>
  </si>
  <si>
    <t>ჯიხაშკარის ადმინისტრაციულ ერთეულში საავტომობილო გზიდან ჭაქვინჯის ადმინისტრაციული ცენტრისა და ბაღმარანის გავლით ნარაზენი ზუგდიდის სავტომობილო გზის რეაბილიტაცია.</t>
  </si>
  <si>
    <t>ყულიშკარის ადმინისტრაციულ ერთეულში ცენტრიდან ეკლესიამდე გარე განათების მოწყობა.</t>
  </si>
  <si>
    <t>ბაშის ადმინისტრაციულ ერთეულში გზის რეაბილიტაცია</t>
  </si>
  <si>
    <t>ავარიული გზის რეაბილიტაცია.</t>
  </si>
  <si>
    <t xml:space="preserve"> კორცხელის ადმინისტრაციულ ერთეულში სოფელ ჭკადუაშთან დამაკავშირებელი ხიდის მოწყობა.</t>
  </si>
  <si>
    <t>ხიდის მოწყობის სამუშაოების ჩატარება.</t>
  </si>
  <si>
    <t>ჭკადუაშის ადმინისტრაციულ ერთეულში გზის რეაბილიტაცია .</t>
  </si>
  <si>
    <t>ნაცატუს ადმინისტრაციულ ერთეულში ჭაბურღილის მოწყობა და დაქსელვა.</t>
  </si>
  <si>
    <t>სასმელი წყლით უზრუნველყოფილი 87 ოჯახი.</t>
  </si>
  <si>
    <t>ზედაეწერის  ადმინისტრაციულ ერთეულში სახასიოს უბანში წყალმომარაგების ქსელის მოწყობა.</t>
  </si>
  <si>
    <t>ზედაეწერი</t>
  </si>
  <si>
    <t>კორცხელის ადმინისტრაციულ ერთეულში ჭაბურღილის მოწყობა და დაქსელვა.</t>
  </si>
  <si>
    <t>სასმელი წყლით უზრუნველყოფილი 90 ოჯახი.</t>
  </si>
  <si>
    <t>კორცხელი</t>
  </si>
  <si>
    <t xml:space="preserve">   აგვისტო</t>
  </si>
  <si>
    <t>ჭკადუაშის ადმინისტრაციულ ერთეულის წყალმომარაგების რეაბილიტაცია</t>
  </si>
  <si>
    <t>სასმელი წყლით უზრუნველყოფილი მოსახლეობა.</t>
  </si>
  <si>
    <t>ჭკადუაში</t>
  </si>
  <si>
    <t>აბასთუმანის  ადმინისტრაციულ ერთეულის წყალმომარაგების რეაბილიტაცია</t>
  </si>
  <si>
    <t>აბასთუმამი</t>
  </si>
  <si>
    <t>ინგირის ადმინისტრაციულ ერთეულში დადიანის და ტაბიძის ქუჩებზე გზის რეაბილიტაცია.</t>
  </si>
  <si>
    <t>ავარიული გზის აღდგენა-რეაბილიტაცია.</t>
  </si>
  <si>
    <t>კახათის  ადმინისტრაციულ ერთეულში შიდა საავტომობილო გზის რეაბილიტაცია (რუსთაველის ქუჩა) პირველი ეტაპი</t>
  </si>
  <si>
    <t xml:space="preserve">მოსახლეობის მოთხოვნის საფუძველზე ავარიული გზის აღდგენა, </t>
  </si>
  <si>
    <t>ახალაბასთუმნის ადმინისტრაციულ ერთეულში ცენტრალური საავტომობილო გზის რეაბილიტაცია (წერეთლის ქუჩა) (მეორე ეტაპი)</t>
  </si>
  <si>
    <t>161 000</t>
  </si>
  <si>
    <t xml:space="preserve">ოქტომბრის  ადმინისტრაციულ ერთეულში  ცენტრიდან პროფტექნიკური სასწავლებლის,   ახალკახათის გავლით  ზუგდიდი ანაკლიის საავტომობილო გზამდე საავტომობილო გზის რეაბილიტაცია </t>
  </si>
  <si>
    <t>171 000</t>
  </si>
  <si>
    <t>ნარაზენის  ადმინისტრაციულ   ერთეულში საავტომობილო გზის  რეაბილიტაცია (რუსთაველი ქუჩა ) პირველი ეტაპი)</t>
  </si>
  <si>
    <t>ნაცატუს  ადმინისტრაციულ   ერთეულში  ზუგდიდი-წალენჯიხის ცენტრალური გზიდან, ნაცატუს მიმართულებით წალენჯიხის მუნიციპალიტეტის საზღვრამდე საავტომობილო გზის რეაბილიტაცია (პირველი ეტაპი)</t>
  </si>
  <si>
    <t>180 600</t>
  </si>
  <si>
    <t>ოფაჩხაფუს ადმინისტრაციულ ერთეულში ნარაზენის ცენტრალური გზიდან ოფაჩხაფუს ცენტრამდე საავტომობილო გზის რეაბილიტაცია</t>
  </si>
  <si>
    <t>დარჩელის ადმინისტრაციულ ერთეულში საბავშვო ბაღის რეაბილიტაცია</t>
  </si>
  <si>
    <t>მოსახლეობის მოთხოვნის საფუძველზე საბავშვო ბაღის სრული რეაბილიტაცია.</t>
  </si>
  <si>
    <t>176 400</t>
  </si>
  <si>
    <t>28 000</t>
  </si>
  <si>
    <t>განმუხურის  ადმინისტრაციულ ერთეულში  მულტი ფუნქციურის ცენტრის შექმნა</t>
  </si>
  <si>
    <t>მულტიფუნქციური ცენტრი (განთავსებულ იქნება  საზოაგადოებრივი მომსახურეობის სხვადასხვა სახეობები), რომელიც მოემსახურება, როგორც ადგილობრივ მოსახლეობას ისე ჩამოსულ ტურისტებს.</t>
  </si>
  <si>
    <t>რუხის ადმინისტრაციულ ერთეულში, თავისუფალი ზონის ტერიტორიაზე გზის, სკვერის, ავტოსადგომის, სანიაღვრე-სადრენაჟე სისტემის, წყალკანალიზაციის, ჭაბურღილის, სადაწნეო ავზის, გამწმენდი ნაგებობის (სეპტიკის) და საზოგადოებრივი რეტრატის (საპირფარეშოს) მოწყობა</t>
  </si>
  <si>
    <t>(განთავსებულ იქნება  საზოაგადოებრივი მომსახურეობის სხვადასხვა სახეობები), რომელიც მოემსახურება, როგორც ადგილობრივ მოსახლეობას ისე ჩამოსულ ტურისტებს.</t>
  </si>
  <si>
    <t>რუხი</t>
  </si>
  <si>
    <t>ოდიშის ადმინისტრაციულ ერთეულში ცენტრიდან N1 სასაფლაომდე საავტომობილო გზის რეაბილიტაცია.</t>
  </si>
  <si>
    <t>სულ ჯამი;</t>
  </si>
  <si>
    <t xml:space="preserve">საპროექტო სახაარჯთაღრიცხვო დოკუმენტაციის ღირებულება </t>
  </si>
  <si>
    <t>ოქტომბრის ადმინისტრაციულ ერთეულში მარას უბანში ხიდის რეაბილიტაცია.</t>
  </si>
  <si>
    <t xml:space="preserve">გზის რეაბილიტაციით მოსარგებლე 615 ოჯახი. </t>
  </si>
  <si>
    <t>მიზანი 12: განათლების, მეცნიერების, კულტურისა და სპორტის განვითარება</t>
  </si>
  <si>
    <t xml:space="preserve">ზედაეწერის  ადმინისტრაციულ ერთულში სპორტულ გამაჯანსაღებელი კომპლექსის რეაბილიტაცია </t>
  </si>
  <si>
    <t>სპორტულ გამაჯანსაღებელი კომპლექტის შენობის აღდგენა-მოწყობა.</t>
  </si>
  <si>
    <t>რუხის ადმინისტრაციულ ერთეულში საბავშვო ბაღის შენობის მშენებლობა.</t>
  </si>
  <si>
    <t>75 აღსაზრდელის უზრუნველყოფა.</t>
  </si>
  <si>
    <t>შამგონას ადმინისტრაციულ ერთეულში საბავშვო ბაღის შენობის მშენებლობა.</t>
  </si>
  <si>
    <t>ახალკახათის ადმინსიტრაციულ ერთეულში ცენტრიდან პროფტექნიკურ სასწავლებლამდე საავტომობილო გზის რეაბილიტაცია.</t>
  </si>
  <si>
    <t>დაზიანებული გზის რეაბილიტაცია.</t>
  </si>
  <si>
    <t>გზები</t>
  </si>
  <si>
    <t>150 000</t>
  </si>
  <si>
    <t>ხიდები</t>
  </si>
  <si>
    <t>100 000</t>
  </si>
  <si>
    <t>სანიაღვრე</t>
  </si>
  <si>
    <t>300 000</t>
  </si>
  <si>
    <t>გრიგოლიშის ჭადრებთან არსებული მოსაცდელის რეაბილიტაცია (რემონტი)</t>
  </si>
  <si>
    <t>დარჩელის ბერაიების უბნის შესახვევთან მოსაცდელის მოწყობა</t>
  </si>
  <si>
    <t>დარჩელის არნანიების უბნის შესახვევთან მოსაცდელის მოწყობა</t>
  </si>
  <si>
    <t>ზედაეწერის მოსაცდელის მოწყობა  სათორდიოს უბანში</t>
  </si>
  <si>
    <t>კიროვში მოსაცდელის მოწყობა შ.რუსთაველის ქუჩაზე ჯიმშერ ხუბუას სახლის წინ</t>
  </si>
  <si>
    <t>ჭკადუაშის  მოსაცდელის გაკეთება საჯინჯოლოს უბანში</t>
  </si>
  <si>
    <t>ჯიხაშკარის მოსაცდელების მოწყობა საზარანდიოს,</t>
  </si>
  <si>
    <t xml:space="preserve"> ჭითაწყარის ჯ.ნარმანია ქუჩაზე  ხიდის რეაბილიტა</t>
  </si>
  <si>
    <t>ახალსოფელის ღელე ვაჟიაზე ხიდის მოწყობა</t>
  </si>
  <si>
    <t>ახალსოფელის  საკეზუოს  უბანში ხიდის რეაბილიტაცია</t>
  </si>
  <si>
    <t>გზების რეაბილიტაცია სხვადასხვა ადმინისტრაციულ ერთეულში ორმული გზის შეკეთება</t>
  </si>
  <si>
    <t xml:space="preserve">ჭითაწყარის ცენტრალურ ტრასაზე სანიღვრე არხების </t>
  </si>
  <si>
    <t>ანაკლიას სოფლის ცენტრში, რუსთაველის ქუჩის N 1, 2, 3 ჩიხებში სანიაღვრე არხის მოწყობა ბეტონის ფუნდამენტით</t>
  </si>
  <si>
    <t xml:space="preserve">  ინგირში სანიაღვრე არხის მოწყობა ქანთარიას მსვიდობის 9 აპრილის  და მახარაძის ქუჩაზე</t>
  </si>
  <si>
    <t>ახალკახათის სკოლასთასან სანიაღვრე არხის მოწყობა</t>
  </si>
  <si>
    <t>ნაწულუკუს გამარჯვების ქუჩაზე სანიაღვრე არხის მოწყობა (ცენტრალური გზა)</t>
  </si>
  <si>
    <t>ოქტომბერში N 1 სასაფლაოს წინ, თბილისის ქუჩაზე სანიაღვრე არხის (200 მეტრზე)  მწყბა</t>
  </si>
  <si>
    <t>ცაცხვში  სანიაღვრე არხის მოწყობა წმ. გიორგის ქუჩაზე</t>
  </si>
  <si>
    <t>ნაწულუკუს  ცენტრალურ გზაზე გარე განათების მოწყობა</t>
  </si>
  <si>
    <t xml:space="preserve">ანაკიის დგებუაძის ქუჩის გარე განათების მოწყობა </t>
  </si>
  <si>
    <t>ოდიშის  გარე განათების მოწყობა</t>
  </si>
  <si>
    <t>ოფაჩხაფუს გარე განათბა</t>
  </si>
  <si>
    <t>ერგეტა-ცვანეს გზაზე გარე განათების მოწყობა</t>
  </si>
  <si>
    <t xml:space="preserve">ახალსოფლის გარე განათება </t>
  </si>
  <si>
    <t>ხეცერის სტადიონის გარე განათება</t>
  </si>
  <si>
    <t>ორსანტია მინი სტადიონის მოწყობა</t>
  </si>
  <si>
    <t>რუხის  კეთილმოწყობა</t>
  </si>
  <si>
    <t>სულ ჯამი</t>
  </si>
  <si>
    <t>ადგილობრივი ბიუჯეტით რეგ პროექტების თანადაფინანსების თანხა</t>
  </si>
  <si>
    <t>კატეგორიების მიხედვით 2015 წელს სოფლის მხარდაჭერის პროგრამით განხორციელებული პროექტები</t>
  </si>
  <si>
    <t>საბაშვო ბაღების მშენებლობა</t>
  </si>
  <si>
    <t>ბიბლიოთეკის მოწყობა</t>
  </si>
  <si>
    <t>განათების მოწყობა</t>
  </si>
  <si>
    <t>142186,7</t>
  </si>
  <si>
    <t>კანალიზაციის მოწყობა</t>
  </si>
  <si>
    <t>კეთილმოწყობითი სამუშაოები</t>
  </si>
  <si>
    <t>2.1 სოფლის ინფრასტრუქტირის რეაბილიტაცია.</t>
  </si>
  <si>
    <t>მემორიალის მოწყობა</t>
  </si>
  <si>
    <t>ნაგვის კონტეინერების შესყიდვა</t>
  </si>
  <si>
    <t>800 000</t>
  </si>
  <si>
    <t>ნაპირსამაგრის მოწყობა</t>
  </si>
  <si>
    <t>პარკის მოწყობა</t>
  </si>
  <si>
    <t>სამისამართო აბრების დამზადება</t>
  </si>
  <si>
    <t>სანიაღვრე არხების მოწყობა.</t>
  </si>
  <si>
    <t>სასაფლაოს მოწყობა</t>
  </si>
  <si>
    <t>სველი წერტილის მოწყობა</t>
  </si>
  <si>
    <t>სკვერის მოწყობა</t>
  </si>
  <si>
    <t>სტადიონის მოწყობა</t>
  </si>
  <si>
    <t>ფასადის მოწყობა</t>
  </si>
  <si>
    <t>ღობის მოწყობა</t>
  </si>
  <si>
    <t>შემოკავება</t>
  </si>
  <si>
    <t>შენობის მოწყობა-რეაბილიტაცია</t>
  </si>
  <si>
    <t>წყალმომაარგების ქსელის მოწყობა</t>
  </si>
  <si>
    <t>2.1 მხარის საგზაო ინფრასტრუქტურის არარეაბილიტირებული ნაწილის, მისი პრიორიტეტული გზების, ხიდების რეაბილიტაცია</t>
  </si>
  <si>
    <t>ხიდის მოწყობა-რეაბილიტაცია</t>
  </si>
  <si>
    <t xml:space="preserve"> ადგილობრივი ბიუჯეტით  განსახორციელებელი პროექტები</t>
  </si>
  <si>
    <t>მუნიციპალიტეტის საკრებულo (კოდი 0101)</t>
  </si>
  <si>
    <t>მუნიციპალიტეტის საკრებულოსათვის  სამუშაო პირობების შექმნა, მატერიალურ ტექნიკურ ბაზის გაუმჯობესება</t>
  </si>
  <si>
    <t>მუნიციპალიტეტის გამგეობა (კოდი 0102)</t>
  </si>
  <si>
    <t>მუნიციპალიტეტის გამგეობისათვის სამუშაო პირობების შექმნა, მატერიალურ ტექნიკურ ბაზის გაუმჯობესება</t>
  </si>
  <si>
    <t>ქვეყნის თავდაცვისუნარიანობის ამაღლების ხელშეწყობა  (კოდი 0201)</t>
  </si>
  <si>
    <t>მოქალაქეთა სამხედრო აღრიცხვაზე აყვანა, სამხედრო სამსახურისათვის მომზადება,  სავალდებულო და სამხედრო სარეზერვო  სამსახურში გაწვევასთან დაკავშირებული სამუსაოების მატერიალური მხარდაჭერა.</t>
  </si>
  <si>
    <t>გზების მშენებლობა- რეაბილიტაცია და მოვლა შენახვა (კოდი 030101)</t>
  </si>
  <si>
    <t>პროგრამის ფარგლებში განხორციელდება მუნიციპალიტეტში არსებული რეაბილიტირებული გზების მდგომარეობის შენარჩუნება,  სასოფლო გზების რეაბილიტაცია. ზუგდიდის მუნიციპალიტეტის სოფლებში მიმავალი გზების რეაბილიტაციასა და მოწყობის საკითხი მუნიციპალიტეტისათვის ერთ-ერთ მნიშვნელოვან პრობლემას წარმოადგენს. საკუთარი სახსრებით განხორციელდება ზუგდიდის შიდა გზების ორმულის შეკეთების სამუშაოები. მიკროპროექტების განხორციელება, ასევე გათვალისწინებულია საპროექტო სახარჯთაღრიცხვო დოკუმენტაციების მომზადება რეგიონალური განვითარების ფონდიდან გამოსაყოფი პროექტების განსახორციელებლად. აღნიშნული სამუშაოების შესრულება მნიშვნელოვან ეფექტს მოიტანს. მოსახლეობას მიეცემა ნორმალური გადაადგილების საშუალება</t>
  </si>
  <si>
    <t>ხიდების მშენებლობა- რეაბილიტაცია (კოდი 030102)</t>
  </si>
  <si>
    <t>ხიდების მშენებლობა-რეაბილიტაციისათვის გათვალისწინებულია პროგრამის ფარგლებში განხორციელდეს მუნიციპალიტეტში არსებული რეაბილიტირებული ხიდ-ბოგირების მდგომარეობის შენარჩუნება და შეკეთება-რეაბილიტაცია. მიუხედავად იმისა, რომ უკანასკნელ წლებში როგორც ,,სოფლის მხადაჭერის პროგრამით“ ასევე ადგილობრივი ბიუჯეტით და სახელმწიფო ბიუჯეტიდან გამოყოფილი თანხებით რიგი ხიდისა და ბოგირების რეაბილიტაცია განხორციელდა</t>
  </si>
  <si>
    <t>გარე განათების მოწყობა- რეაბილიტაცია და ექსპლოატაცია (კოდი 030201)</t>
  </si>
  <si>
    <t>დღე-ღამის ნებისმიერ დროს მოსახლეობის კომფორტული და უსაფრთხო გადაადგილებისათვის აუცილებელ პირობას წარმოადგენს მუნიციპალიტეტის განათება, რისი გათვალისწინებითაც ქვეპროგრამის ფარგლებში დაფინანსდება გარე განათების არსებული ქსელის ექსპლოატაცია, მოვლა-შენახვა, ახალი ქსელების მოწყობა</t>
  </si>
  <si>
    <t>წყლის სისტემის რეაბილიტაცია და ექსპლოატაცია (კოდი 030203)</t>
  </si>
  <si>
    <t xml:space="preserve">წყლის სისტემის რეაბილიტაცია </t>
  </si>
  <si>
    <t>ნაგავსაყრელის მოწყობა და ტექნიკის შეძენა (კოდი 030209)</t>
  </si>
  <si>
    <t>ნაგავსაყრელის ტექნიკის შეძენა</t>
  </si>
  <si>
    <t>ადმინისტრაციული, საცხოვრებელი სახლების და ეზოების კეთილმოწყობა (კოდი 030301)</t>
  </si>
  <si>
    <t xml:space="preserve"> ეზოების კეთილმოწყობა</t>
  </si>
  <si>
    <t>სანიაღვრე არხების მშენებლობა რეაბილიტაცია და ექსპლოატაცია (კოდი 0305)</t>
  </si>
  <si>
    <t>პროგრამის ფარგლებში განხორციელდება ზუგდიდის მუნიციპალიტეტში სანიაღვრე არხების მოწყობა, ასევე წყალსაწვეტი არხები</t>
  </si>
  <si>
    <t>სარწყავი არხებისა და ნაპირსამაგრი ჯებირების მშენებლობა-რეაბილიტაცია (კოდი 0306 )</t>
  </si>
  <si>
    <t>პროგრამის ფარგლებში განხორციელდება ზუგდიდის მუნიციპალიტეტში  ნაპირსამაგრი ჯებირების მოწყობა.</t>
  </si>
  <si>
    <t>სოფლის მხარდაჭერის პროგრამა (კოდი 0307)</t>
  </si>
  <si>
    <t>სოფლის მხარდაჭერის პროგრამის პროექტების თანადაფინანსება</t>
  </si>
  <si>
    <t>რეგიონალური ფონდების თანადაფინანსება (5%) (კოდი 03 09)</t>
  </si>
  <si>
    <t>რეგიონალური ფონდების განსახორციელებელი პროექტების თანადაფინანსება</t>
  </si>
  <si>
    <t>საკანალიზაციო სისტემის რეაბილიტაცია ახლის შენება(კოდი 0310)</t>
  </si>
  <si>
    <t>მუნიციპალიტეტის საკუთრებაში არსებული აქტივების კეთილმოწყობა (კოდი 0314)</t>
  </si>
  <si>
    <t> პროგრამის მიზანია: მუნიციპალიტეტის სოფლების მიხედვით მუნიციპალიტეტის ბალანსზე რიცხული არსებული შენობა-ნაგებობების მატერალურ-ტექნიკური ბაზის მდგომარეობის მკვეთრი გაუმჯობესება არსებულის რეაბილიტაცია</t>
  </si>
  <si>
    <t>სტიქიის შედეგების სალიკვიდაციო ღონისძიებების და საპროექტო სახარჯთაღრიცხვო დოკუმენტაციის შედგენა (კოდი 0315)</t>
  </si>
  <si>
    <t>სტიქიის შედეგების სალიკვიდაციო ღონისძიებების</t>
  </si>
  <si>
    <t>ფეხბურთისა და  ახალგაზრდობის განვითარების ხელშეწყობის პროგრამა  (კოდი 050103)</t>
  </si>
  <si>
    <t>პორტული ობიექტების ინფრასტრუქტურის გაუმჯობესება, სპორტსმენების წვრთნისა და გადამზადების ხელშეწყობა,</t>
  </si>
  <si>
    <t>ცენტრალური ბიბლიოთეკის ხელშეწყობის პროგრამა (კოდი 050204)</t>
  </si>
  <si>
    <t>საბიბლიოთეკო სისტემის მატერიალურ-ტექნიკური ბაზის ასევე წიგნადი ფონდის გაუმჯობესება.</t>
  </si>
  <si>
    <r>
      <rPr>
        <sz val="9"/>
        <color theme="1"/>
        <rFont val="Times New Roman"/>
        <family val="1"/>
      </rPr>
      <t xml:space="preserve">    </t>
    </r>
    <r>
      <rPr>
        <sz val="9"/>
        <color theme="1"/>
        <rFont val="Sylfaen"/>
        <family val="1"/>
      </rPr>
      <t>ნარაზენი-შამადელას ადმინისტრაციული ერთეულების დამაკავშირებელი საავტომობლო გზის მონაკვეთის რეაბილიტაცია;</t>
    </r>
  </si>
  <si>
    <r>
      <rPr>
        <sz val="9"/>
        <color theme="1"/>
        <rFont val="Times New Roman"/>
        <family val="1"/>
      </rPr>
      <t xml:space="preserve">    </t>
    </r>
    <r>
      <rPr>
        <sz val="9"/>
        <color theme="1"/>
        <rFont val="Sylfaen"/>
        <family val="1"/>
      </rPr>
      <t>კოკი-ორსანტიის დამაკავშირებელი საავტომობილო გზის რეაბილიტაცია (მესამე ეტაპი);</t>
    </r>
  </si>
  <si>
    <r>
      <t>1.4  სოფლებსა და დაბებში თანამედროვე ტიპის სერვისცენტრების შექმნის ხელშეწყობა, რომლებიც უზრუნველყოფს მოსახლეობისთვის საზოგადოებრივი მომსახურებების გაწევას, ხელს შეუწყობს მოსახლეობის ჩართვას მუნიციპალიტეტების მიერ გადაწყვეტილებათა მიღების პროცესში და შეასრულებს დასახლების კულტურული ცენტრის ფუნქციას;</t>
    </r>
    <r>
      <rPr>
        <sz val="9"/>
        <color theme="1"/>
        <rFont val="Calibri"/>
        <family val="2"/>
        <charset val="204"/>
        <scheme val="minor"/>
      </rPr>
      <t xml:space="preserve"> </t>
    </r>
    <r>
      <rPr>
        <sz val="9"/>
        <color theme="1"/>
        <rFont val="Sylfaen"/>
        <family val="1"/>
        <charset val="204"/>
      </rPr>
      <t xml:space="preserve"> </t>
    </r>
  </si>
  <si>
    <r>
      <t>მიზანი:</t>
    </r>
    <r>
      <rPr>
        <sz val="9"/>
        <color theme="1"/>
        <rFont val="Calibri"/>
        <family val="2"/>
        <charset val="204"/>
        <scheme val="minor"/>
      </rPr>
      <t xml:space="preserve">  13;  </t>
    </r>
    <r>
      <rPr>
        <sz val="9"/>
        <color theme="1"/>
        <rFont val="Sylfaen"/>
        <family val="1"/>
        <charset val="204"/>
      </rPr>
      <t>ქმედითი გარემოსდაცვითი საქმიანობის განხორციელება</t>
    </r>
  </si>
  <si>
    <r>
      <rPr>
        <sz val="10"/>
        <color theme="1"/>
        <rFont val="Times New Roman"/>
        <family val="1"/>
      </rPr>
      <t xml:space="preserve">   </t>
    </r>
    <r>
      <rPr>
        <sz val="10"/>
        <color theme="1"/>
        <rFont val="Sylfaen"/>
        <family val="1"/>
      </rPr>
      <t>ცაიშისა და ცაცხვის ადმინისტრაციულ ერთეულებში (კურორტის მონაკვეთი) საავტომობილო გზის რეაბილიტაცია;</t>
    </r>
  </si>
  <si>
    <t xml:space="preserve"> კომუნალური და სხვა საზოგადოებრივი მომსახურების მოწესრიგება (მიზანი10.)</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</si>
  <si>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</si>
  <si>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</si>
  <si>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</si>
  <si>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</si>
  <si>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</si>
  <si>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</si>
  <si>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</si>
  <si>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</si>
  <si>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</si>
  <si>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</si>
  <si>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</si>
  <si>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</si>
  <si>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</si>
  <si>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</si>
  <si>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</si>
  <si>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</si>
  <si>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</si>
  <si>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</si>
  <si>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</si>
  <si>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ხობის #2 საბავშვო ბაღის რეაბილიტაცია</t>
  </si>
  <si>
    <t>#1 ბაგა-ბაღის ინფრასტრუქტურის მოწესრიგება</t>
  </si>
  <si>
    <t>ქ. ხობი</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</si>
  <si>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</si>
  <si>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</si>
  <si>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</si>
  <si>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</si>
  <si>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</si>
  <si>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</si>
  <si>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</si>
  <si>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</si>
  <si>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</si>
  <si>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</si>
  <si>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</si>
  <si>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</si>
  <si>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</si>
  <si>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</si>
  <si>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</si>
  <si>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</si>
  <si>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</si>
  <si>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</si>
  <si>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</si>
  <si>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</si>
  <si>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</si>
  <si>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</si>
  <si>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</si>
  <si>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</si>
  <si>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</si>
  <si>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</si>
  <si>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</si>
  <si>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</si>
  <si>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</si>
  <si>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</si>
  <si>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</si>
  <si>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</si>
  <si>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</si>
  <si>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</si>
  <si>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</si>
  <si>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</si>
  <si>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</si>
  <si>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 xml:space="preserve">11.მიზანი:სოციალური უზრუნველყოფისა და ჯანმრთელობის დაცვის ქმედითი სისტემის ჩამოყალიბება. </t>
  </si>
  <si>
    <t xml:space="preserve">11.8. სასწრაფო დახმარების ბრიგადების აღჭურვილობის განახლება თანამედროვე სტანდარტების შესაბამისად.  
</t>
  </si>
  <si>
    <t>ქალაქ ხობში სასწრაფო სამედიცინო დახმარების ცენტრის მშენებლობა</t>
  </si>
  <si>
    <t>სასწრაფო სამედიცინო დახმარების ცენტრის მშენებლობა</t>
  </si>
  <si>
    <t xml:space="preserve">საპროექტო სახარჯთააღრიცხო დოკუმენტაციის  ღირებულება </t>
  </si>
  <si>
    <t>მუნიც. ტერიტ.</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</si>
  <si>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</si>
  <si>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</si>
  <si>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</si>
  <si>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ქ.ხობი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</si>
  <si>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</si>
  <si>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ქვემო ქვალონის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</si>
  <si>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</si>
  <si>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</si>
  <si>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</si>
  <si>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</si>
  <si>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</si>
  <si>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</si>
  <si>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</si>
  <si>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</si>
  <si>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</si>
  <si>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</si>
  <si>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</si>
  <si>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</si>
  <si>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</si>
  <si>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</si>
  <si>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</si>
  <si>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</si>
  <si>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</si>
  <si>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</si>
  <si>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</si>
  <si>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</si>
  <si>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</si>
  <si>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</si>
  <si>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</si>
  <si>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</si>
  <si>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</si>
  <si>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</si>
  <si>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</si>
  <si>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</si>
  <si>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</si>
  <si>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</si>
  <si>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</si>
  <si>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</si>
  <si>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</si>
  <si>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</si>
  <si>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</si>
  <si>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</si>
  <si>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</si>
  <si>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</si>
  <si>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</si>
  <si>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</si>
  <si>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</si>
  <si>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</si>
  <si>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</si>
  <si>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</si>
  <si>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</si>
  <si>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</si>
  <si>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</si>
  <si>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</si>
  <si>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</si>
  <si>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</si>
  <si>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</si>
  <si>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</si>
  <si>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</si>
  <si>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</si>
  <si>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</si>
  <si>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</si>
  <si>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</si>
  <si>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</si>
  <si>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</si>
  <si>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</si>
  <si>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</si>
  <si>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</si>
  <si>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</si>
  <si>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სანიაღვრე არხები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</si>
  <si>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</si>
  <si>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</si>
  <si>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</si>
  <si>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</si>
  <si>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</si>
  <si>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</si>
  <si>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</si>
  <si>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</si>
  <si>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</si>
  <si>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</si>
  <si>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</si>
  <si>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</si>
  <si>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</si>
  <si>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</si>
  <si>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</si>
  <si>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</si>
  <si>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</si>
  <si>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</si>
  <si>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</si>
  <si>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</si>
  <si>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</si>
  <si>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</si>
  <si>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</si>
  <si>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</si>
  <si>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</si>
  <si>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</si>
  <si>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</si>
  <si>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</si>
  <si>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</si>
  <si>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</si>
  <si>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</si>
  <si>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</si>
  <si>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</si>
  <si>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</si>
  <si>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</si>
  <si>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ამ ეტაპზე მიმდინარეობს ორი საბავშვო ბაღის მშენებლობა სოფელ ნაკრასა და ყარსგურიშში.</t>
  </si>
  <si>
    <t>მესტიის მუნიციპალიტეტი,სოფელი ნაკრა, ჭუბერი</t>
  </si>
  <si>
    <t>1.04</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</si>
  <si>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</si>
  <si>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</si>
  <si>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</si>
  <si>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მესტიის მუნიციპალიტეტის სოფ. ხაიშის საბავშვო ბაღის მშენებლობა</t>
  </si>
  <si>
    <t xml:space="preserve">      </t>
  </si>
  <si>
    <t>მესტიის მუნიციპალიტეტის სოფ. ეცერში (ცენტრში) საბავშვო ბაღის მშენებლობა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</si>
  <si>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</si>
  <si>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</si>
  <si>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</si>
  <si>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</si>
  <si>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</si>
  <si>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</si>
  <si>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</si>
  <si>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</si>
  <si>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</si>
  <si>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</si>
  <si>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</si>
  <si>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</si>
  <si>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</si>
  <si>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</si>
  <si>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</si>
  <si>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</si>
  <si>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</si>
  <si>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</si>
  <si>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</si>
  <si>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</si>
  <si>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</si>
  <si>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</si>
  <si>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</si>
  <si>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</si>
  <si>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</si>
  <si>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</si>
  <si>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</si>
  <si>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</si>
  <si>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12. განათლების, მეცნიერების, კულტურის და სპორტის განვითარება
სტრატეგიული ამოცანა
</t>
  </si>
  <si>
    <t xml:space="preserve">12.4 რეგიონში კულტურული და სპორტული ინფრასტრუქტურის რეაბილიტაცია და განვითარება              </t>
  </si>
  <si>
    <t>დაბა მესტიაში სპორტული მოედნის მშენებლობა (საფეხბურთო და ჩოგბურთის მოედანი)</t>
  </si>
  <si>
    <t xml:space="preserve">პროექტის განხორციელება და შემდგომ განვითარება ბევრ რამეს შეცვლის მუნიციპალიტეტში,როგორიცაა მუნიციპალიტეტის სპორტული  ინფრასტრუქტურისა და მომსახურების სფეროს გაუმჯობესება, სპორტული სფეროების გაუმჯობესების გზით მოსახლეობის ცხოვრების დონის ამაღლება.  მოსალოდნელია ეკონომიკური აქტივობის პირდაპირი და მნიშვნელოვანი ზრდა.  ახალგაზრდა თაობა დაკავდება სპორტის სხვადასხვა სახეობითა და საშუალება ექნებათ ისარგებლონ თანამედროვე სტანდარტებთან  შესაბამისი სპორტული მოედნებით. პროექტის ფარგლებსი მოეწყობა ორის სპორტული მოედანი.
</t>
  </si>
  <si>
    <t>20.07</t>
  </si>
  <si>
    <t>მთის ფონდი</t>
  </si>
  <si>
    <t xml:space="preserve">10. კომუნალური და სხვა საზოგადოებრივი მომსახურების მოწესრიგება
სტრატეგიული ამოცანა
</t>
  </si>
  <si>
    <t>10.1მოსახლეობისთვის ცენტრალური სისტემებით ხარისხიანი სასმელი წყლის უწყვეტი მიწოდების სრული უზრუნველყოფა</t>
  </si>
  <si>
    <t>მესტიის მუნიციპალიტეტის, ეცერის ტერიტორიულ ერთეულში წყალმომარაგების სისტემის მოწყობა ( მეორე ეტაპი)</t>
  </si>
  <si>
    <t>წყალმომარაგების სისტემა, რომელიც დღეს არსებობს, დაახლოებით 80 წლის წინ აშენდა და დღეის მდგომარეობით ცუდ მდგომარეობაში იმყოფება,მილები გატეხილია,რის გამოც სისტემაში ხვდება თოვლი და სხვადასხვა ნარჩენი,მოსახლეობისთვის საჭირო მოცულობის წყლის შესანახად დღეისათვის არსებული რეზერვუარები ძალიან პატარაა, ნარჩენი,რის გამოც მოსახლეობა არ არის უზრუნველყოფილი უწყვეტი წყალმომარაგებით,ყოველივე ეს ქმნის აუცილებლობას იმისა რომ წყალომარაგება იყოს მოწესრიგებული. ეცერის თემში განხორციელდა წყალმომარაგების პირველი ეტაპი და მეორე ეტაპის განხორციელებით ეცერის თემში წყალმომარაგების პრობლემა გადაჭრილი იქნება სრულად . ახალი ქსელის სიგრძე იქნება  12000მ, წყლის მიწოდება განხორრციელდება მოსახლეობის საკარმიდამო ნაკვეთებამდე დ-32მმ მილით, მოეწყობა საქლორატორო.</t>
  </si>
  <si>
    <t>ეცერი</t>
  </si>
  <si>
    <t xml:space="preserve">10. კომუნალური და სხვა საზოგადოებრივი მომსახურების მოწესრიგება
სტრატეგიული ამოცანა 
</t>
  </si>
  <si>
    <t>ბეჩოს თემის სოფელ  უშხვანარში საკანალიზაციო სისტემის მოწყობა</t>
  </si>
  <si>
    <t xml:space="preserve">პროექტის განხორციელების შედეგად მოგვარდება  ბეჩოს თემში შემავალი სოფლის საკანალიზაციო სისტემის პრობლემა. სოფ. ბეჩო წარმოადგენს მნიშვნელოვან და მრავალრიცხოვან დასახლებულ პუნქტს, პროექტის განხორციელების შემთხვევაში ახალი საკანალიზაციო სისტემით ისარგებლებს 180 კომლის 325 მდე მოსახლე. ქსელის საერთო სიგრძე იქნება 2300 მ, მოეწყობა დ-300 მილები. ამ ეტაპზე, სოფელ ბეჩოში მიმდინარეობს ბეჩო-ტურბაზა-შიხრას 5 კმ-იანი  მონაკვეთის გზის რეაბილიტაცია -ასფალტო-ბეტონის საფარის მოწყობა, შესაბამისად აღნიშნული პროექტის განხორციელებამდე, აუცილებელია მოეწყოს საკანალიზაციო სისტემა, რათა არ დაზიანდეს უკვე დასრულებული გზის საფარი. </t>
  </si>
  <si>
    <t>სოფელი ბეჩო,უშხვანარი</t>
  </si>
  <si>
    <t xml:space="preserve"> 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</si>
  <si>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</si>
  <si>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</si>
  <si>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</si>
  <si>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</si>
  <si>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საპროექტო სახარჯთააღრიცხვო დოკუმენტაციის მომზადება</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</si>
  <si>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</si>
  <si>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</si>
  <si>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</si>
  <si>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</si>
  <si>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</si>
  <si>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</si>
  <si>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</si>
  <si>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</si>
  <si>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</si>
  <si>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</si>
  <si>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</si>
  <si>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</si>
  <si>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</si>
  <si>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</si>
  <si>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</si>
  <si>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</si>
  <si>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</si>
  <si>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</si>
  <si>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</si>
  <si>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</si>
  <si>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</si>
  <si>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</si>
  <si>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</si>
  <si>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</si>
  <si>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</si>
  <si>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</si>
  <si>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</si>
  <si>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</si>
  <si>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</si>
  <si>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</si>
  <si>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</si>
  <si>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</si>
  <si>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</si>
  <si>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</si>
  <si>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</si>
  <si>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</si>
  <si>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</si>
  <si>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</si>
  <si>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</si>
  <si>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</si>
  <si>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</si>
  <si>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</si>
  <si>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</si>
  <si>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</si>
  <si>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</si>
  <si>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</si>
  <si>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</si>
  <si>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</si>
  <si>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</si>
  <si>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</si>
  <si>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</si>
  <si>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</si>
  <si>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</si>
  <si>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</si>
  <si>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</si>
  <si>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</si>
  <si>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</si>
  <si>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</si>
  <si>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</si>
  <si>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</si>
  <si>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</si>
  <si>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</si>
  <si>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</si>
  <si>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</si>
  <si>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</si>
  <si>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</si>
  <si>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</si>
  <si>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</si>
  <si>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</si>
  <si>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</si>
  <si>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</si>
  <si>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</si>
  <si>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</si>
  <si>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</si>
  <si>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</si>
  <si>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</si>
  <si>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</si>
  <si>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</si>
  <si>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</si>
  <si>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</si>
  <si>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</si>
  <si>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</si>
  <si>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</si>
  <si>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</si>
  <si>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</si>
  <si>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</si>
  <si>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r>
      <t xml:space="preserve"> </t>
    </r>
    <r>
      <rPr>
        <sz val="12"/>
        <color indexed="8"/>
        <rFont val="Sylfaen"/>
        <family val="1"/>
        <charset val="204"/>
      </rPr>
      <t>12: განათლების, მეცნიერების, კულტურის და სპორტის განვითარება</t>
    </r>
  </si>
  <si>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</si>
  <si>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</si>
  <si>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ქალაქ ზუგდიდის საჭადრაკო სკოლის შენობის რეკონსტრუქცია-რეაბილიტაცია</t>
  </si>
  <si>
    <t>მუნიციპალიტეტის სპორტული ინფრასტრუქტურის გაუმჯობესება</t>
  </si>
  <si>
    <t>15,09</t>
  </si>
  <si>
    <t>15,12</t>
  </si>
  <si>
    <t>პროექტის ფარგლებში განხორციელდება შენობის რეკონსტრუქცირეაბილიტაცია, არსებულ შენობაზე მეორე სართულის დაშენებით</t>
  </si>
  <si>
    <t>ქ. ზუგდიდში, სასწრაფო სამედიცინო დახმარების რაიონული სამსახურის შენობის მშენებლობა</t>
  </si>
  <si>
    <t>მუნიციპალიტეტის მოსახლეობისთვის გადაუდებელი სამედიციონო დახმარების სერვისის მიწოდების გაუმჯობესება</t>
  </si>
  <si>
    <t>ქ, ზუგდიდში, კ. გამსახურდიას ქუჩის პირველ შესახვევში მდებარე მიწის ნაკვეთზე აშენდება სსიპ ,,საგანგებო სიტუაციების კოორდინაციისა და გადაუდებელი დახმარების ცენტრი“-ს სასწრაფო სამედიცინო დახმარების რაიონული ცენტრის ახალი ოფისი</t>
  </si>
  <si>
    <t>გადაუდებელი დახმარების ცენტრის სასწრაფო სამედიცინო დახმარების შნობის მშნებლობა</t>
  </si>
  <si>
    <t>გადაუდებელი დახმარების ცენტრის სასწრაფო სამედიცინო დახმარების შნობის მშნებლობა უზრუნველყოფს ქალაქის მთელ მოსახლეობას და გააუმჯობესებს სამედიცინო მომსახურებას</t>
  </si>
  <si>
    <t>ქ. ფოთი მშვილობის ქ</t>
  </si>
  <si>
    <t>ს</t>
  </si>
  <si>
    <t>დანართი 1</t>
  </si>
  <si>
    <t>რეგიონული განვითარების სტრატეგიის განხორციელების სამოქმედო გეგმა – წალენჯიხის მუნიციპალიტეტი მუნიციპალიტეტი</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</si>
  <si>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</si>
  <si>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</si>
  <si>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</si>
  <si>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</si>
  <si>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</si>
  <si>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</si>
  <si>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</si>
  <si>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</si>
  <si>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</si>
  <si>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</si>
  <si>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</si>
  <si>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</si>
  <si>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კომუნალური და სხვა საზოგადოებრივი მომსახურებების მოწესრიგება. 10.</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</si>
  <si>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10.1.</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</si>
  <si>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</si>
  <si>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t>
  </si>
  <si>
    <t>წალენჯიხის მუნიციპალიტეტი</t>
  </si>
  <si>
    <t>საბაზისო ინფრასტრუქტურის გაუმჯობესება.2.</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</si>
  <si>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2.1.</t>
  </si>
  <si>
    <t>წალენჯიხის მუნიციპალიტეტი,  ნაკიფუს ადმინისტრაციული ერთეულის ცენტრალური გზის რეაბილიტაცია</t>
  </si>
  <si>
    <r>
      <t>-</t>
    </r>
    <r>
      <rPr>
        <sz val="7"/>
        <color indexed="8"/>
        <rFont val="Times New Roman"/>
        <family val="1"/>
        <charset val="204"/>
      </rPr>
      <t xml:space="preserve">       </t>
    </r>
    <r>
      <rPr>
        <sz val="11"/>
        <color indexed="8"/>
        <rFont val="Sylfaen"/>
        <family val="1"/>
        <charset val="204"/>
      </rPr>
      <t>პროექტი დადებით გავლენას მოახდენს გარემოზე და ასევე დადებითად იმოქმედებს მუნიციპალიტეტის 20 000 მოსახლეობის სოციალურ–ეკონომიკურ მდგომარეობაზე.</t>
    </r>
  </si>
  <si>
    <t>წალენჯიხის მუნიციპალიტეტი,  ნაკიფუს ადმინისტრაციული ერთეული</t>
  </si>
  <si>
    <t>განათლების, მეცნიერების, კულტურისა და სპორტის განვითარება. 12.</t>
  </si>
  <si>
    <t>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 12.1.</t>
  </si>
  <si>
    <t>ქ. წალენჯიხის #4, ჯვარის ოხარკალესა და ოჭანეს უბნებში, ლიის ადმინისტრაციული ერთეულის მახარიის უბანში, ჭალეს ადმინისტრაციული ერთეულის   ეწრფერდის უბანსა და ობუჯის ადმინისტრაციული ერთულის  საბავშვო ბაღების რეაბილიტაცია,  ხოლო ქ. წალენჯიხის #3, მუჟავას ადმინისტრაციული ერთულში , ჩქვალერის  ლეშამგეს უბანში,  მიქავას   ლეჯოლოხეს უბანში, ჯგალის ლეკაკულეს უბანში და საჩინოს ნაგურუს უბანში ახალი საბავშვო ბაღების მშენებლობა</t>
  </si>
  <si>
    <t>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</si>
  <si>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 xml:space="preserve">წალენჯიხის მუნიციპალიტეტი, მიქავას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</si>
  <si>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წალენჯიხისა და ჩხოროწყუს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</si>
  <si>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წალენჯიხის მუნიციპალიტეტი, მიქავას  ადმინისტრაციული ერთეული</t>
  </si>
  <si>
    <t>121 800</t>
  </si>
  <si>
    <t>01.08.2017</t>
  </si>
  <si>
    <t>01.11.2017</t>
  </si>
  <si>
    <t>მუნიციპალურ ცენტრებში, დაბებსა და საკურორტო დასახლებებში საკანალიზაციო სისტემების მოწესრიგება; 10.2.</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</si>
  <si>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</si>
  <si>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</si>
  <si>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მუნიციპალური ცენტრების ქუჩების მოასფალტების დასრულება; 2.3.</t>
  </si>
  <si>
    <t xml:space="preserve">ქ.წალენჯიხის ტერიტორიაზე ჭავჭავაძის, ყაზბეგის, წერეთელის, დადიანის,კალანდიას, ვეკუასა და თვალთვაძის ქუჩების რეაბილიტაცია  </t>
  </si>
  <si>
    <t xml:space="preserve">  ნორმალური, განვითარებული ინფრასტრუქტურა, ქუჩები, საავტომობილო გზები რათქმა უნდა ქმნის ადამიანებში სრულფასოვნების განცდის მთავარ კომპონენტს, რის საფძველზეც ხდება რა ცხოვრება ხალისიანი, უფრო მეტად დამაგრდება ადგილზე განათლება მიღებული ძალღონით სავსე ახალგაზრდობა, რაც ქვეყნის განვითარების ქვაკუთხედია. </t>
  </si>
  <si>
    <t>ქ.წალენჯიხა</t>
  </si>
  <si>
    <t>საპროექტო–სახარჯთააღრიცხვო დოკუმენტაცია მზადდება</t>
  </si>
  <si>
    <t>რეგიონში კულტურული და სპორტული  ინფრასტრუქტურის რეაბილიტაცია განვითარება. 12.4.</t>
  </si>
  <si>
    <t>ქ.წალენჯიხისა და ქ.ჯვარის კინოთეატრების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</si>
  <si>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</si>
  <si>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სოფლის მეურნეობის განვითარება. 6.</t>
  </si>
  <si>
    <t>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 6.3.</t>
  </si>
  <si>
    <t>წალენჯიხის მუნიციპალიტეტისათვის სხვადასხვა სპეც.ტექნიკის  შეძენა</t>
  </si>
  <si>
    <t>აღნიშნული ტიპის ტრაქტორის სერვისის ნაკლებ ფასად შეძენა ფერმერს თუ ადგილობრივ მოსახლეს შესაძლებლობას მისცემს დაზოგოს ფინასები და დაზოგილი თანხა მოახმაროს კერძო მეურნეობის გადიდებას და პროდუქციის წარმოებას. ასევე შესაძლებელია აღნიშნული ტექნიკის გამოყენება ინფრასტრუქტურული კუთხითაც.</t>
  </si>
  <si>
    <t>სოციალური უზრუნველყოფისა და ჯანმრთელობის დაცვის ქმედითი სისტემის ჩამოყალიბება. 11.</t>
  </si>
  <si>
    <t>საცხოვრებელი ფართით იძულებით გადაადგილებულ პირთა უზრუნველყოფა; 11.5.</t>
  </si>
  <si>
    <t xml:space="preserve">ქ, წალენჯიხაში მრავალბინიანი საცხოვრებელი სახლის მშენებლობა </t>
  </si>
  <si>
    <t xml:space="preserve"> უფრო ეკონომიური იქნება მათი კომპაქტურად შესახლება სხვა კატეგორიის მოსახლეობასთან ერთად, რომლებსაც არ გააჩნიათ თავშესაფარი.  </t>
  </si>
  <si>
    <t>საპროექტო–სახარჯთააღრიცხვო დოკუმენტაცია მზად არის</t>
  </si>
  <si>
    <t>თევზჭერისა და მეთევზეობის განვითარების ხელშეწყობა; 6.5</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</si>
  <si>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</si>
  <si>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</si>
  <si>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</si>
  <si>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ხელშეწყობა.6.2.</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</si>
  <si>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</si>
  <si>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</si>
  <si>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ჩამოყალიბება.2.7.</t>
  </si>
  <si>
    <t>მრავალბინიანი საცხოვრებელი კორპუსების გადახურვა</t>
  </si>
  <si>
    <t xml:space="preserve">პროექტის განხორციელებით აღნიშნული პრობლემა 30–40 წლით მოგვარებული იქნება, </t>
  </si>
  <si>
    <t>წალენჯიხის მუნიციპალიტეტი ქ.ჯვარი</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</si>
  <si>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</si>
  <si>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წალენჯიხის მუნიციპალიტეტი,  ეწერის ადმინისტრაციული ერთეულის </t>
  </si>
  <si>
    <t>საჯარო ხელისუფლების შესაძლებლობების განვითარება.1.</t>
  </si>
  <si>
    <t>რეგიონული ადმინისტრაციისა დამუნიციპალიტეტების ადმინისტრაციული ინფრასტრუქტურის გაუმჯობესება.1.2.</t>
  </si>
  <si>
    <t>წალენჯიხის მუნიციპალიტეტი,  ჯგალის ადმინისტრაციული ერთეულის.ადმინისტრაციული სახლის მშენებლობა.</t>
  </si>
  <si>
    <t xml:space="preserve">პროექტის განხორციელებით აღნიშნული პრობლემა სამუდამოდ  მოგვარებული იქნება, მოსახლეობას გაუჩნდება სრულფასოვნების  და მადლიერების შეგრძნება.  </t>
  </si>
  <si>
    <t>წალენჯიხის მუნიციპალიტეტი,  ჯგალის ადმინისტრაციული ერთეულის.</t>
  </si>
  <si>
    <t>6.სოფლის მეურნეობის განვითარება</t>
  </si>
  <si>
    <t>6.5.თევზჭერისა და მეთევზეობის განვითარების ხელშეწყობა</t>
  </si>
  <si>
    <t>საკალმახე მეურნეობის აღდგენა რეაბილიტაცია</t>
  </si>
  <si>
    <t>პროექტის განხორციელება იქნება მომგებიანი,იქიდან გამომდინერე,რომ მითუმეტეს კალმახის წარმოება და რეალიზაცია ბაზრის კონიუქტურიდან გამომდინარე მოთხოვნადია.</t>
  </si>
  <si>
    <t>წალენჯიხის მუნიციპალიტეტი  ფახულანის ადმინისტრაციული ერთეული</t>
  </si>
  <si>
    <r>
      <t>2.</t>
    </r>
    <r>
      <rPr>
        <sz val="9"/>
        <color indexed="8"/>
        <rFont val="Sylfaen"/>
        <family val="1"/>
        <charset val="204"/>
      </rPr>
      <t>საბაზისო ინფრასტრუქტურის გაუმჯობესება</t>
    </r>
  </si>
  <si>
    <t>წალენჯიხის მუნიციპალიტეტის ტერიტორიაზე პარკებისა და სკვერების მოწყობა-რეაბილიტაცია</t>
  </si>
  <si>
    <r>
      <t>მოსახლეობისათვის.აქედან გამომდინარე მუნიციპალიტეტში აუცილებლად მიგვაჩნია საფრთხის შემცველი ხე-მცენარეების მოჭრის ღონისძიებების ჩატარება და ჩანაცვლება  ნორჩი მცენარეების დარგვის საშუალებით.</t>
    </r>
    <r>
      <rPr>
        <b/>
        <sz val="10"/>
        <color indexed="8"/>
        <rFont val="Sylfaen"/>
        <family val="1"/>
        <charset val="204"/>
      </rPr>
      <t>ამას ძალიან დიდი მნიშვნელობა აქვს რაიონისთვის როგორც მწვანე საფარის აღდგენის , ასევე კლიმატის ცვლილელებებით გამოწვეული პრობლემების მოგვარებაში.</t>
    </r>
  </si>
  <si>
    <t>700 000</t>
  </si>
  <si>
    <t>20 000</t>
  </si>
  <si>
    <t>380 000</t>
  </si>
  <si>
    <t>400 000</t>
  </si>
  <si>
    <t xml:space="preserve">წალენჯიხის მუნიციპალიტეტი, საჩინოს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</si>
  <si>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</si>
  <si>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საჩინოს ადმინისტრაციული ერთეულის </t>
  </si>
  <si>
    <t>015.11.2017</t>
  </si>
  <si>
    <t xml:space="preserve">წალენჯიხის მუნიციპალიტეტი,  მუჟავას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</si>
  <si>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წალენჯიხისა და ზუგდიდის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</si>
  <si>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წალენჯიხის მუნიციპალიტეტი,  მუჟავას ადმინისტრაციული ერთეული</t>
  </si>
  <si>
    <t>15.08.2017</t>
  </si>
  <si>
    <t>15.08.2018</t>
  </si>
  <si>
    <t>საპროექტო–სახარჯთააღრიცხვო დოკუმენტაცია მზადარის</t>
  </si>
  <si>
    <t>წალენჯიხის მუნიციპალიტეტი,  ლიის ადმინისტრაციული ერთეულის, პარულის ცენტრალური გზა</t>
  </si>
  <si>
    <t>წალენჯიხის მუნიციპალიტეტი,  ლიის ადმინისტრაციული ერთეული</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</si>
  <si>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</si>
  <si>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წალენჯიხის მუნიციპალიტეტი,  ჭალეს ადმინისტრაციული ერთეულის </t>
  </si>
  <si>
    <t>"საგანგებო სიტუაციების კოორდინაციისა და გადაუდებელი დახმარების ცენტრი“-ს წალენჯიხის მუნიციპალიტეტში ქ. წალენჯიხის  ჯვარის  ოფისების მშენებლობა</t>
  </si>
  <si>
    <t xml:space="preserve"> მიმდინარე წელს დაგეგმილია წალენჯიხის  მუნიციპალიტეტში ქ.წალენჯიხასა და ქ.ჯვარის  სსიპ ,,საგანგებო სიტუაციების კოორდინაციისა და გადაუდებელი დახმარების ცენტრის“-ს (სასწარაფო სამედიცინო დახმარების ბრიგადების განთავსებისათვის) ახალი ოფისის მშენებლობა ტიპიური პროექტის მიხედვით.
 სასწრაფო სამედიცინო დახმარების ცენტრის პროექტი მომზადდა საქართველოს შრომის, ჯანმრთელობისა და სოცოალური დაცვის სამინისტროს დავალებით, რომლის მშენებლობა ხელს შეუწყობს მოსახლეობის .        პროექტის განხორციელების შემთხვევაში გაუმჯობესდება ამაღლდება და გაუმჯობესდდება სოციალური მომსახურეობის დონე.</t>
  </si>
  <si>
    <t>წალენჯიხის მუნიციპალიტეტი-ქ. წალენჯიხა და ჯვარის ადმინისტრაციული ერთეული</t>
  </si>
  <si>
    <t>31.12.2017</t>
  </si>
  <si>
    <t>ქ.წალენჯიხა მულტიფუნქციური შენობის რეაბილიტაცია</t>
  </si>
  <si>
    <t>ადგილობრივი ბიუჯეტით დასაფინანსებელი პროექტები</t>
  </si>
  <si>
    <t>მუნიციპალიტეტის ტერიტორიის სხვადასხვა უბნებში გზებისა და ხიდების  აღდგენა-რეაბილიტაცია</t>
  </si>
  <si>
    <t>თემებში საავტომობილო გზებისა და ხიდეების კეთილ მოწყობა, რის გამოც მკვეთრად გაიზრდება მოსახლეობის კეთილდღეობა,გზებზე გადაადგილება გაადვილდება</t>
  </si>
  <si>
    <t xml:space="preserve">     ამ პროექტის განხორციელებით 12 000–ზე მეტი მოსახლის პირობები გაუმჯობესდება წყალმომარაგებისა და ჰიგიენის დაცვის მხრივ. </t>
  </si>
  <si>
    <t>ქალაქის კეთილმოწყობა</t>
  </si>
  <si>
    <t>ქალაქის ინფრასტრუქტურის გაუმჯობესება,მისი იერ-სახის ამაღლება თანამედროვე დონეზე, ცენტრალური პარკისა და მიმდებარე ტერიტორიის კეთილმოწყობა.</t>
  </si>
  <si>
    <t xml:space="preserve"> ქმედითი გარემოსდაცვითი საქმიანობის განხორციელება. 13.</t>
  </si>
  <si>
    <t>ნაპირსამაგრი ღონისძიებების გეგმის შემუშავება და განხორციელება; 13.3.</t>
  </si>
  <si>
    <t>წალენჯიხის მუნიციპალიტეტის მდინარეებზე ნაპირსამაგრი გაბიონის მოწყობა</t>
  </si>
  <si>
    <t>მდინარეებისა და ღელეების კალაპოტის გამაგრება ტერიტორიების ჭყლის ნაკადისგან და ღვარცოფებისგან დაცვა</t>
  </si>
  <si>
    <t xml:space="preserve"> წალენჯიხის მუნიციპალიტეტის სპორტის განვითარების ცენტრი</t>
  </si>
  <si>
    <t>სპორტული მიღწევების გაუმჯობესება; მათი მომზადებისა და წვრთნის ხარისხის ამაღლება</t>
  </si>
  <si>
    <t>მოსახლეობის კულტურული შემეცნებითი დონის ამაღლება, დასვენებისა და გართობის  ხელმისაწვდომობის გაუმჯობესება</t>
  </si>
  <si>
    <t>ომის ვეტერანების ოჯახების სოციალური მდგომარეობის გაუმჯობესება და თანადგომა.</t>
  </si>
  <si>
    <t>უმწეო ოჯახების ყოფითი მდგომარეობის ნაწილობრივ გაუმჯობესება</t>
  </si>
  <si>
    <t>წალენჯიხის მუნიციპალიტეტის მოსახლეობის ჯანმრთელობის მდგომარეობის ნაწილობრივ გაუმჯობესება</t>
  </si>
  <si>
    <r>
      <t>სოციალურად</t>
    </r>
    <r>
      <rPr>
        <sz val="11"/>
        <color indexed="8"/>
        <rFont val="Sylfaen"/>
        <family val="1"/>
        <charset val="204"/>
      </rPr>
      <t xml:space="preserve"> </t>
    </r>
    <r>
      <rPr>
        <sz val="10"/>
        <color indexed="8"/>
        <rFont val="Sylfaen"/>
        <family val="1"/>
        <charset val="204"/>
      </rPr>
      <t>დაუცველი მოსახლეობის საკვებით უზრუნველყოფა</t>
    </r>
    <r>
      <rPr>
        <sz val="11"/>
        <color indexed="8"/>
        <rFont val="Sylfaen"/>
        <family val="1"/>
        <charset val="204"/>
      </rPr>
      <t xml:space="preserve"> </t>
    </r>
  </si>
  <si>
    <t xml:space="preserve">მუნიციპალური განვითარების ფონდი მგფ </t>
  </si>
  <si>
    <t>წალენჯიხის მუნიციპალიტეტში ფახულანის თემის ცენტრიდან საბერიოს საზღვრამდე არსებული გზის რეაბილიტაცია</t>
  </si>
  <si>
    <t>წალენჯიხის მუნიციპალიტეტი ფახულანის ადმინისტრაციული ერთეული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</si>
</sst>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ლ_ა_რ_ი_-;\-* #,##0.00\ _ლ_ა_რ_ი_-;_-* &quot;-&quot;??\ _ლ_ა_რ_ი_-;_-@_-"/>
    <numFmt numFmtId="165" formatCode="_-* #,##0.00\ _₽_-;\-* #,##0.00\ _₽_-;_-* &quot;-&quot;??\ _₽_-;_-@_-"/>
    <numFmt numFmtId="166" formatCode="_(* #,##0_);_(* \(#,##0\);_(* &quot;-&quot;??_);_(@_)"/>
    <numFmt numFmtId="167" formatCode="_-* #,##0.00\ _L_a_r_i_-;\-* #,##0.00\ _L_a_r_i_-;_-* &quot;-&quot;??\ _L_a_r_i_-;_-@_-"/>
    <numFmt numFmtId="168" formatCode="#,##0.0"/>
    <numFmt numFmtId="169" formatCode="_(* #,##0.00_);_(* \(#,##0.00\);_(* &quot;-&quot;??_);_(@_)"/>
    <numFmt numFmtId="170" formatCode="_-* #,##0\ _G_E_L_-;\-* #,##0\ _G_E_L_-;_-* &quot;-&quot;??\ _G_E_L_-;_-@_-"/>
    <numFmt numFmtId="171" formatCode="_(* #,##0.0_);_(* \(#,##0.0\);_(* &quot;-&quot;??_);_(@_)"/>
    <numFmt numFmtId="172" formatCode="_-* #,##0\ _ლ_ა_რ_ი_-;\-* #,##0\ _ლ_ა_რ_ი_-;_-* &quot;-&quot;??\ _ლ_ა_რ_ი_-;_-@_-"/>
    <numFmt numFmtId="173" formatCode="0.0"/>
    <numFmt numFmtId="174" formatCode="#,###"/>
  </numFmts>
  <fonts count="160">
    <font>
      <sz val="11"/>
      <color theme="1"/>
      <name val="Calibri"/>
      <family val="2"/>
      <scheme val="minor"/>
    </font>
    <font>
      <sz val="11"/>
      <color theme="1"/>
      <name val="Calibri"/>
      <family val="2"/>
      <charset val="1"/>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theme="1"/>
      <name val="Sylfaen"/>
      <family val="1"/>
    </font>
    <font>
      <sz val="11"/>
      <color rgb="FF000000"/>
      <name val="Calibri"/>
      <family val="2"/>
    </font>
    <font>
      <sz val="10"/>
      <color theme="1"/>
      <name val="Calibri"/>
      <family val="2"/>
      <scheme val="minor"/>
    </font>
    <font>
      <sz val="10"/>
      <color theme="1"/>
      <name val="Sylfaen"/>
      <family val="1"/>
      <charset val="204"/>
    </font>
    <font>
      <b/>
      <sz val="14"/>
      <color rgb="FF000000"/>
      <name val="Calibri"/>
      <family val="2"/>
      <charset val="204"/>
      <scheme val="minor"/>
    </font>
    <font>
      <b/>
      <sz val="12"/>
      <color theme="1"/>
      <name val="Calibri"/>
      <family val="2"/>
      <charset val="204"/>
      <scheme val="minor"/>
    </font>
    <font>
      <sz val="9"/>
      <color rgb="FF000000"/>
      <name val="Sylfaen"/>
      <family val="1"/>
    </font>
    <font>
      <sz val="9"/>
      <color theme="1"/>
      <name val="Sylfaen"/>
      <family val="1"/>
    </font>
    <font>
      <b/>
      <sz val="14"/>
      <color theme="1"/>
      <name val="Calibri"/>
      <family val="2"/>
      <charset val="204"/>
      <scheme val="minor"/>
    </font>
    <font>
      <b/>
      <sz val="12"/>
      <color rgb="FF000000"/>
      <name val="Calibri"/>
      <family val="2"/>
      <charset val="204"/>
      <scheme val="minor"/>
    </font>
    <font>
      <sz val="10"/>
      <color rgb="FF000000"/>
      <name val="Sylfaen"/>
      <family val="1"/>
      <charset val="204"/>
    </font>
    <font>
      <sz val="11"/>
      <color theme="1"/>
      <name val="Body Font"/>
      <family val="2"/>
      <charset val="1"/>
    </font>
    <font>
      <sz val="9"/>
      <color theme="1"/>
      <name val="Sylfaen"/>
      <family val="1"/>
      <charset val="204"/>
    </font>
    <font>
      <sz val="12"/>
      <color theme="1"/>
      <name val="Sylfaen"/>
      <family val="1"/>
      <charset val="204"/>
    </font>
    <font>
      <sz val="12"/>
      <color indexed="8"/>
      <name val="Sylfaen"/>
      <family val="1"/>
      <charset val="204"/>
    </font>
    <font>
      <sz val="12"/>
      <color theme="1"/>
      <name val="Calibri"/>
      <family val="2"/>
      <charset val="204"/>
      <scheme val="minor"/>
    </font>
    <font>
      <b/>
      <sz val="14"/>
      <color theme="1"/>
      <name val="Sylfaen"/>
      <family val="1"/>
      <charset val="204"/>
    </font>
    <font>
      <sz val="11"/>
      <color theme="1"/>
      <name val="Sylfaen"/>
      <family val="1"/>
      <charset val="204"/>
    </font>
    <font>
      <b/>
      <sz val="12"/>
      <color theme="1"/>
      <name val="Sylfaen"/>
      <family val="1"/>
    </font>
    <font>
      <b/>
      <sz val="11"/>
      <color theme="1"/>
      <name val="Sylfaen"/>
      <family val="1"/>
    </font>
    <font>
      <b/>
      <sz val="10"/>
      <color theme="1"/>
      <name val="Sylfaen"/>
      <family val="1"/>
    </font>
    <font>
      <b/>
      <sz val="11"/>
      <color theme="1"/>
      <name val="Calibri"/>
      <family val="2"/>
      <charset val="204"/>
      <scheme val="minor"/>
    </font>
    <font>
      <sz val="9"/>
      <name val="Calibri"/>
      <family val="2"/>
      <scheme val="minor"/>
    </font>
    <font>
      <sz val="14"/>
      <name val="Calibri"/>
      <family val="2"/>
      <scheme val="minor"/>
    </font>
    <font>
      <b/>
      <sz val="9"/>
      <name val="Calibri"/>
      <family val="2"/>
      <scheme val="minor"/>
    </font>
    <font>
      <sz val="12"/>
      <color theme="1"/>
      <name val="Calibri"/>
      <family val="2"/>
      <scheme val="minor"/>
    </font>
    <font>
      <sz val="12"/>
      <name val="Sylfaen"/>
      <family val="1"/>
    </font>
    <font>
      <b/>
      <sz val="12"/>
      <name val="Calibri"/>
      <family val="2"/>
      <charset val="204"/>
      <scheme val="minor"/>
    </font>
    <font>
      <sz val="10"/>
      <color indexed="8"/>
      <name val="Sylfaen"/>
      <family val="1"/>
    </font>
    <font>
      <sz val="10"/>
      <color theme="1"/>
      <name val="Calibri"/>
      <family val="2"/>
      <charset val="204"/>
      <scheme val="minor"/>
    </font>
    <font>
      <b/>
      <sz val="10"/>
      <color theme="1"/>
      <name val="Sylfaen"/>
      <family val="1"/>
      <charset val="204"/>
    </font>
    <font>
      <b/>
      <sz val="10"/>
      <color rgb="FF000000"/>
      <name val="Sylfaen"/>
      <family val="1"/>
      <charset val="204"/>
    </font>
    <font>
      <b/>
      <sz val="10"/>
      <name val="Sylfaen"/>
      <family val="1"/>
      <charset val="204"/>
    </font>
    <font>
      <sz val="10"/>
      <color rgb="FF333333"/>
      <name val="Sylfaen"/>
      <family val="1"/>
      <charset val="204"/>
    </font>
    <font>
      <sz val="10"/>
      <name val="Sylfaen"/>
      <family val="1"/>
      <charset val="204"/>
    </font>
    <font>
      <sz val="10"/>
      <color rgb="FF000000"/>
      <name val="AcadNusx"/>
    </font>
    <font>
      <sz val="10"/>
      <color rgb="FF000000"/>
      <name val="Sylfaen"/>
      <family val="1"/>
    </font>
    <font>
      <b/>
      <sz val="12"/>
      <color rgb="FF000000"/>
      <name val="Sylfaen"/>
      <family val="1"/>
    </font>
    <font>
      <b/>
      <sz val="10"/>
      <color rgb="FF000000"/>
      <name val="Sylfaen"/>
      <family val="1"/>
    </font>
    <font>
      <sz val="10"/>
      <color rgb="FF000000"/>
      <name val="Calibri"/>
      <family val="2"/>
      <scheme val="minor"/>
    </font>
    <font>
      <sz val="10"/>
      <name val="Sylfaen"/>
      <family val="1"/>
    </font>
    <font>
      <b/>
      <sz val="10"/>
      <name val="Sylfaen"/>
      <family val="1"/>
    </font>
    <font>
      <sz val="10"/>
      <color rgb="FF000000"/>
      <name val="Calibri"/>
      <family val="2"/>
    </font>
    <font>
      <b/>
      <sz val="11"/>
      <color rgb="FF000000"/>
      <name val="Calibri"/>
      <family val="2"/>
      <scheme val="minor"/>
    </font>
    <font>
      <b/>
      <sz val="10"/>
      <color indexed="8"/>
      <name val="Sylfaen"/>
      <family val="1"/>
      <charset val="204"/>
    </font>
    <font>
      <b/>
      <sz val="14"/>
      <color indexed="8"/>
      <name val="Sylfaen"/>
      <family val="1"/>
      <charset val="204"/>
    </font>
    <font>
      <b/>
      <sz val="14"/>
      <color rgb="FF000000"/>
      <name val="Calibri"/>
      <family val="2"/>
      <scheme val="minor"/>
    </font>
    <font>
      <b/>
      <sz val="12"/>
      <color theme="1"/>
      <name val="Calibri"/>
      <family val="2"/>
      <scheme val="minor"/>
    </font>
    <font>
      <b/>
      <sz val="12"/>
      <color rgb="FF000000"/>
      <name val="Calibri"/>
      <family val="2"/>
      <scheme val="minor"/>
    </font>
    <font>
      <sz val="10"/>
      <name val="Arial"/>
      <family val="2"/>
    </font>
    <font>
      <b/>
      <sz val="14"/>
      <color theme="1"/>
      <name val="Sylfaen"/>
      <family val="1"/>
    </font>
    <font>
      <sz val="11"/>
      <color rgb="FF000000"/>
      <name val="AcadNusx"/>
    </font>
    <font>
      <sz val="11"/>
      <color rgb="FF000000"/>
      <name val="Calibri"/>
      <family val="2"/>
      <scheme val="minor"/>
    </font>
    <font>
      <sz val="11"/>
      <color indexed="8"/>
      <name val="Sylfaen"/>
      <family val="1"/>
    </font>
    <font>
      <sz val="8"/>
      <color theme="1"/>
      <name val="Calibri"/>
      <family val="2"/>
      <scheme val="minor"/>
    </font>
    <font>
      <sz val="11"/>
      <color theme="1"/>
      <name val="Sylfaen"/>
      <family val="1"/>
    </font>
    <font>
      <b/>
      <sz val="11"/>
      <color indexed="8"/>
      <name val="Sylfaen"/>
      <family val="1"/>
      <charset val="204"/>
    </font>
    <font>
      <b/>
      <sz val="14"/>
      <color theme="1"/>
      <name val="Calibri"/>
      <family val="2"/>
      <scheme val="minor"/>
    </font>
    <font>
      <sz val="11"/>
      <name val="Sylfaen"/>
      <family val="1"/>
    </font>
    <font>
      <b/>
      <sz val="10"/>
      <color indexed="8"/>
      <name val="Sylfaen"/>
      <family val="1"/>
    </font>
    <font>
      <sz val="10"/>
      <color indexed="8"/>
      <name val="Sylfaen"/>
      <family val="1"/>
      <charset val="204"/>
    </font>
    <font>
      <sz val="10"/>
      <color indexed="8"/>
      <name val="Calibri"/>
      <family val="2"/>
    </font>
    <font>
      <b/>
      <sz val="10"/>
      <color indexed="8"/>
      <name val="Times New Roman"/>
      <family val="1"/>
    </font>
    <font>
      <b/>
      <sz val="11"/>
      <color indexed="8"/>
      <name val="Sylfaen"/>
      <family val="1"/>
    </font>
    <font>
      <b/>
      <sz val="11"/>
      <color theme="1"/>
      <name val="Calibri"/>
      <family val="2"/>
      <scheme val="minor"/>
    </font>
    <font>
      <sz val="10"/>
      <color rgb="FF000000"/>
      <name val="Calibri"/>
      <family val="2"/>
      <charset val="204"/>
      <scheme val="minor"/>
    </font>
    <font>
      <b/>
      <sz val="11"/>
      <color rgb="FF000000"/>
      <name val="Calibri"/>
      <family val="2"/>
      <charset val="204"/>
      <scheme val="minor"/>
    </font>
    <font>
      <b/>
      <sz val="10"/>
      <color rgb="FF000000"/>
      <name val="Calibri"/>
      <family val="2"/>
      <charset val="204"/>
      <scheme val="minor"/>
    </font>
    <font>
      <b/>
      <sz val="10"/>
      <color theme="1"/>
      <name val="Calibri"/>
      <family val="2"/>
      <charset val="204"/>
      <scheme val="minor"/>
    </font>
    <font>
      <sz val="12"/>
      <color rgb="FF000000"/>
      <name val="AcadNusx"/>
    </font>
    <font>
      <sz val="12"/>
      <color rgb="FF000000"/>
      <name val="Sylfaen"/>
      <family val="1"/>
    </font>
    <font>
      <sz val="12"/>
      <color theme="1"/>
      <name val="Sylfaen"/>
      <family val="1"/>
    </font>
    <font>
      <sz val="12"/>
      <color rgb="FF000000"/>
      <name val="Calibri"/>
      <family val="2"/>
      <scheme val="minor"/>
    </font>
    <font>
      <sz val="12"/>
      <color indexed="8"/>
      <name val="Sylfaen"/>
      <family val="1"/>
    </font>
    <font>
      <sz val="12"/>
      <name val="Calibri"/>
      <family val="2"/>
      <scheme val="minor"/>
    </font>
    <font>
      <b/>
      <sz val="12"/>
      <color indexed="8"/>
      <name val="Sylfaen"/>
      <family val="1"/>
      <charset val="204"/>
    </font>
    <font>
      <sz val="12"/>
      <color theme="1"/>
      <name val="Calibri"/>
      <family val="1"/>
      <charset val="204"/>
      <scheme val="minor"/>
    </font>
    <font>
      <sz val="12"/>
      <color theme="1"/>
      <name val="Merriweather"/>
    </font>
    <font>
      <b/>
      <sz val="9"/>
      <color indexed="81"/>
      <name val="Tahoma"/>
      <charset val="1"/>
    </font>
    <font>
      <b/>
      <sz val="11"/>
      <color indexed="8"/>
      <name val="Calibri"/>
      <family val="2"/>
    </font>
    <font>
      <sz val="11"/>
      <color indexed="8"/>
      <name val="Sylfaen"/>
      <family val="1"/>
      <charset val="204"/>
    </font>
    <font>
      <sz val="11"/>
      <name val="Calibri"/>
      <family val="2"/>
      <scheme val="minor"/>
    </font>
    <font>
      <sz val="10"/>
      <color rgb="FF000000"/>
      <name val="Calibri"/>
      <family val="2"/>
      <charset val="204"/>
    </font>
    <font>
      <sz val="9"/>
      <name val="Sylfaen"/>
      <family val="1"/>
      <charset val="204"/>
    </font>
    <font>
      <sz val="9"/>
      <name val="Calibri"/>
      <family val="2"/>
      <charset val="204"/>
      <scheme val="minor"/>
    </font>
    <font>
      <sz val="9"/>
      <name val="Sylfaen"/>
      <family val="1"/>
    </font>
    <font>
      <b/>
      <sz val="9"/>
      <name val="Calibri"/>
      <family val="2"/>
      <charset val="204"/>
      <scheme val="minor"/>
    </font>
    <font>
      <b/>
      <sz val="14"/>
      <name val="Calibri"/>
      <family val="1"/>
      <charset val="204"/>
      <scheme val="minor"/>
    </font>
    <font>
      <sz val="10"/>
      <color indexed="63"/>
      <name val="Arial"/>
      <family val="2"/>
    </font>
    <font>
      <b/>
      <sz val="11"/>
      <color rgb="FFFA7D00"/>
      <name val="Calibri"/>
      <family val="2"/>
      <charset val="1"/>
      <scheme val="minor"/>
    </font>
    <font>
      <sz val="9"/>
      <color rgb="FF000000"/>
      <name val="AcadNusx"/>
    </font>
    <font>
      <sz val="9"/>
      <color rgb="FFFF0000"/>
      <name val="Sylfaen"/>
      <family val="1"/>
    </font>
    <font>
      <b/>
      <sz val="9"/>
      <color rgb="FF000000"/>
      <name val="Sylfaen"/>
      <family val="1"/>
    </font>
    <font>
      <b/>
      <sz val="9"/>
      <color rgb="FF000000"/>
      <name val="Calibri"/>
      <family val="2"/>
      <charset val="204"/>
      <scheme val="minor"/>
    </font>
    <font>
      <sz val="9"/>
      <color rgb="FF000000"/>
      <name val="Calibri"/>
      <family val="2"/>
      <charset val="204"/>
      <scheme val="minor"/>
    </font>
    <font>
      <sz val="9"/>
      <color rgb="FF000000"/>
      <name val="Calibri"/>
      <family val="2"/>
      <scheme val="minor"/>
    </font>
    <font>
      <sz val="9"/>
      <color theme="1"/>
      <name val="Calibri"/>
      <family val="2"/>
      <charset val="204"/>
      <scheme val="minor"/>
    </font>
    <font>
      <sz val="9"/>
      <color theme="1"/>
      <name val="Times New Roman"/>
      <family val="1"/>
    </font>
    <font>
      <sz val="14"/>
      <color rgb="FF000000"/>
      <name val="Calibri"/>
      <family val="2"/>
      <scheme val="minor"/>
    </font>
    <font>
      <sz val="14"/>
      <color theme="1"/>
      <name val="Calibri"/>
      <family val="2"/>
    </font>
    <font>
      <sz val="14"/>
      <color rgb="FFFF0000"/>
      <name val="Calibri"/>
      <family val="2"/>
      <scheme val="minor"/>
    </font>
    <font>
      <sz val="10"/>
      <color rgb="FFFF0000"/>
      <name val="Calibri"/>
      <family val="2"/>
      <scheme val="minor"/>
    </font>
    <font>
      <sz val="10"/>
      <color theme="1"/>
      <name val="Calibri"/>
      <family val="2"/>
    </font>
    <font>
      <sz val="10"/>
      <name val="Calibri"/>
      <family val="2"/>
      <scheme val="minor"/>
    </font>
    <font>
      <b/>
      <sz val="14"/>
      <name val="Calibri"/>
      <family val="2"/>
      <scheme val="minor"/>
    </font>
    <font>
      <sz val="10"/>
      <color theme="1"/>
      <name val="Times New Roman"/>
      <family val="1"/>
    </font>
    <font>
      <sz val="11"/>
      <color theme="1"/>
      <name val="Calibri"/>
      <family val="2"/>
    </font>
    <font>
      <b/>
      <sz val="9"/>
      <color theme="1"/>
      <name val="Sylfaen"/>
      <family val="1"/>
      <charset val="204"/>
    </font>
    <font>
      <b/>
      <sz val="14"/>
      <name val="Calibri"/>
      <family val="2"/>
      <charset val="204"/>
      <scheme val="minor"/>
    </font>
    <font>
      <b/>
      <sz val="9"/>
      <color theme="1"/>
      <name val="Calibri"/>
      <family val="2"/>
      <scheme val="minor"/>
    </font>
    <font>
      <sz val="10"/>
      <name val="Arial"/>
      <family val="2"/>
      <charset val="204"/>
    </font>
    <font>
      <b/>
      <sz val="10"/>
      <color theme="1"/>
      <name val="Calibri"/>
      <family val="2"/>
      <scheme val="minor"/>
    </font>
    <font>
      <b/>
      <sz val="9"/>
      <color theme="1"/>
      <name val="Calibri"/>
      <family val="2"/>
      <charset val="204"/>
      <scheme val="minor"/>
    </font>
    <font>
      <sz val="9"/>
      <color theme="1"/>
      <name val="Calibri"/>
      <family val="2"/>
      <scheme val="minor"/>
    </font>
    <font>
      <sz val="11"/>
      <color rgb="FF000000"/>
      <name val="Sylfaen"/>
      <family val="1"/>
    </font>
    <font>
      <b/>
      <sz val="14"/>
      <color rgb="FF000000"/>
      <name val="Sylfaen"/>
      <family val="1"/>
    </font>
    <font>
      <sz val="11"/>
      <color indexed="8"/>
      <name val="Calibri"/>
      <family val="2"/>
    </font>
    <font>
      <sz val="16"/>
      <color rgb="FF000000"/>
      <name val="Calibri"/>
      <family val="2"/>
      <scheme val="minor"/>
    </font>
    <font>
      <sz val="12"/>
      <color rgb="FF000000"/>
      <name val="Calibri"/>
      <family val="2"/>
    </font>
    <font>
      <sz val="11"/>
      <color theme="1"/>
      <name val="Calibri"/>
      <family val="1"/>
      <charset val="204"/>
      <scheme val="minor"/>
    </font>
    <font>
      <sz val="9"/>
      <color rgb="FF000000"/>
      <name val="Calibri"/>
      <family val="1"/>
      <scheme val="minor"/>
    </font>
    <font>
      <sz val="8"/>
      <color rgb="FF000000"/>
      <name val="Calibri"/>
      <family val="2"/>
    </font>
    <font>
      <b/>
      <sz val="10"/>
      <color rgb="FF000000"/>
      <name val="Calibri"/>
      <family val="2"/>
    </font>
    <font>
      <sz val="11"/>
      <color rgb="FF000000"/>
      <name val="Calibri"/>
      <family val="2"/>
      <charset val="1"/>
      <scheme val="minor"/>
    </font>
    <font>
      <sz val="11"/>
      <name val="Sylfaen"/>
      <family val="1"/>
      <charset val="204"/>
    </font>
    <font>
      <sz val="11"/>
      <name val="Merriweather"/>
    </font>
    <font>
      <sz val="11"/>
      <color theme="1"/>
      <name val="Calibri Light"/>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
      <b/>
      <sz val="9"/>
      <color indexed="81"/>
      <name val="Tahoma"/>
      <family val="2"/>
      <charset val="204"/>
    </font>
    <font>
      <sz val="9"/>
      <color rgb="FF000000"/>
      <name val="Sylfaen"/>
      <family val="1"/>
      <charset val="204"/>
    </font>
    <font>
      <b/>
      <sz val="14"/>
      <color rgb="FF000000"/>
      <name val="Sylfaen"/>
      <family val="1"/>
      <charset val="204"/>
    </font>
    <font>
      <sz val="12"/>
      <color indexed="8"/>
      <name val="Calibri"/>
      <family val="2"/>
    </font>
    <font>
      <sz val="8"/>
      <color indexed="8"/>
      <name val="Calibri"/>
      <family val="2"/>
    </font>
    <font>
      <b/>
      <sz val="12"/>
      <color indexed="8"/>
      <name val="Calibri"/>
      <family val="2"/>
      <charset val="204"/>
    </font>
    <font>
      <b/>
      <sz val="14"/>
      <color rgb="FFFF0000"/>
      <name val="Sylfaen"/>
      <family val="1"/>
      <charset val="204"/>
    </font>
    <font>
      <sz val="9"/>
      <color indexed="8"/>
      <name val="Calibri"/>
      <family val="2"/>
    </font>
    <font>
      <b/>
      <sz val="9"/>
      <color rgb="FFFF0000"/>
      <name val="Sylfaen"/>
      <family val="1"/>
      <charset val="204"/>
    </font>
    <font>
      <sz val="10"/>
      <color rgb="FFFF0000"/>
      <name val="Sylfaen"/>
      <family val="1"/>
      <charset val="204"/>
    </font>
    <font>
      <sz val="12"/>
      <name val="Sylfaen"/>
      <family val="1"/>
      <charset val="204"/>
    </font>
    <font>
      <sz val="10"/>
      <color theme="1"/>
      <name val="Arial"/>
      <family val="2"/>
      <charset val="204"/>
    </font>
    <font>
      <sz val="7"/>
      <color indexed="8"/>
      <name val="Times New Roman"/>
      <family val="1"/>
      <charset val="204"/>
    </font>
    <font>
      <sz val="8"/>
      <color theme="1"/>
      <name val="Sylfaen"/>
      <family val="1"/>
      <charset val="204"/>
    </font>
    <font>
      <sz val="11"/>
      <color rgb="FF000000"/>
      <name val="Sylfaen"/>
      <family val="1"/>
      <charset val="204"/>
    </font>
    <font>
      <b/>
      <sz val="9"/>
      <color theme="1"/>
      <name val="Sylfaen"/>
      <family val="1"/>
    </font>
    <font>
      <sz val="9"/>
      <color indexed="8"/>
      <name val="Sylfaen"/>
      <family val="1"/>
      <charset val="204"/>
    </font>
    <font>
      <b/>
      <sz val="22"/>
      <color indexed="8"/>
      <name val="Calibri"/>
      <family val="2"/>
    </font>
    <font>
      <sz val="10"/>
      <color indexed="8"/>
      <name val="Arial"/>
      <family val="2"/>
    </font>
    <font>
      <b/>
      <sz val="11"/>
      <color indexed="8"/>
      <name val="Calibri"/>
      <family val="2"/>
      <charset val="1"/>
    </font>
    <font>
      <b/>
      <sz val="11"/>
      <name val="Sylfaen"/>
      <family val="1"/>
    </font>
    <font>
      <b/>
      <sz val="7"/>
      <color indexed="8"/>
      <name val="Times New Roman"/>
      <family val="1"/>
    </font>
    <font>
      <b/>
      <sz val="10"/>
      <color indexed="8"/>
      <name val="Symbol"/>
      <family val="1"/>
      <charset val="2"/>
    </font>
    <font>
      <b/>
      <sz val="10"/>
      <color indexed="8"/>
      <name val="Calibri"/>
      <family val="2"/>
    </font>
  </fonts>
  <fills count="2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5E7E7"/>
        <bgColor indexed="64"/>
      </patternFill>
    </fill>
    <fill>
      <patternFill patternType="solid">
        <fgColor rgb="FFC00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6"/>
        <bgColor indexed="64"/>
      </patternFill>
    </fill>
    <fill>
      <patternFill patternType="solid">
        <fgColor rgb="FFFFFFFF"/>
        <bgColor rgb="FF000000"/>
      </patternFill>
    </fill>
    <fill>
      <patternFill patternType="solid">
        <fgColor theme="7"/>
        <bgColor indexed="64"/>
      </patternFill>
    </fill>
    <fill>
      <patternFill patternType="solid">
        <fgColor indexed="47"/>
        <bgColor indexed="64"/>
      </patternFill>
    </fill>
    <fill>
      <patternFill patternType="solid">
        <fgColor theme="9" tint="-0.249977111117893"/>
        <bgColor indexed="64"/>
      </patternFill>
    </fill>
    <fill>
      <patternFill patternType="solid">
        <fgColor rgb="FFF2F2F2"/>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4.9989318521683403E-2"/>
        <bgColor indexed="64"/>
      </patternFill>
    </fill>
  </fills>
  <borders count="3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style="thin">
        <color rgb="FF000000"/>
      </right>
      <top style="thin">
        <color rgb="FF000000"/>
      </top>
      <bottom style="thin">
        <color rgb="FF000000"/>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medium">
        <color rgb="FF000000"/>
      </right>
      <top style="medium">
        <color rgb="FF000000"/>
      </top>
      <bottom/>
      <diagonal/>
    </border>
    <border>
      <left style="thin">
        <color indexed="22"/>
      </left>
      <right style="thin">
        <color indexed="22"/>
      </right>
      <top style="thin">
        <color indexed="22"/>
      </top>
      <bottom style="thin">
        <color indexed="22"/>
      </bottom>
      <diagonal/>
    </border>
  </borders>
  <cellStyleXfs count="8">
    <xf numFmtId="0" fontId="0" fillId="0" borderId="0"/>
    <xf numFmtId="165" fontId="4" fillId="0" borderId="0" applyFont="0" applyFill="0" applyBorder="0" applyAlignment="0" applyProtection="0"/>
    <xf numFmtId="0" fontId="6" fillId="0" borderId="0"/>
    <xf numFmtId="0" fontId="3" fillId="0" borderId="0"/>
    <xf numFmtId="0" fontId="16" fillId="0" borderId="0"/>
    <xf numFmtId="0" fontId="2" fillId="0" borderId="0"/>
    <xf numFmtId="9" fontId="4" fillId="0" borderId="0" applyFont="0" applyFill="0" applyBorder="0" applyAlignment="0" applyProtection="0"/>
    <xf numFmtId="0" fontId="94" fillId="21" borderId="22" applyNumberFormat="0" applyAlignment="0" applyProtection="0"/>
  </cellStyleXfs>
  <cellXfs count="1596">
    <xf numFmtId="0" fontId="0" fillId="0" borderId="0" xfId="0"/>
    <xf numFmtId="0" fontId="0" fillId="7" borderId="0" xfId="0" applyFill="1"/>
    <xf numFmtId="0" fontId="7" fillId="0" borderId="0" xfId="0" applyFont="1"/>
    <xf numFmtId="0" fontId="7" fillId="4" borderId="0" xfId="0" applyFont="1" applyFill="1"/>
    <xf numFmtId="0" fontId="7" fillId="14" borderId="0" xfId="0" applyFont="1" applyFill="1"/>
    <xf numFmtId="0" fontId="5" fillId="0" borderId="9" xfId="0" applyFont="1" applyFill="1" applyBorder="1" applyAlignment="1">
      <alignment horizontal="center" vertical="center" wrapText="1"/>
    </xf>
    <xf numFmtId="0" fontId="9" fillId="0" borderId="9" xfId="0" applyFont="1" applyBorder="1" applyAlignment="1">
      <alignment vertical="top"/>
    </xf>
    <xf numFmtId="0" fontId="0" fillId="0" borderId="9" xfId="0" applyBorder="1"/>
    <xf numFmtId="0" fontId="7" fillId="0" borderId="9" xfId="0" applyFont="1" applyBorder="1"/>
    <xf numFmtId="0" fontId="11"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8" fillId="3" borderId="9" xfId="0" applyFont="1" applyFill="1" applyBorder="1" applyAlignment="1">
      <alignment horizontal="left" vertical="top" wrapText="1"/>
    </xf>
    <xf numFmtId="0" fontId="15" fillId="0" borderId="9" xfId="0" applyFont="1" applyBorder="1" applyAlignment="1">
      <alignment vertical="center" wrapText="1"/>
    </xf>
    <xf numFmtId="167" fontId="15" fillId="0" borderId="9" xfId="0" applyNumberFormat="1" applyFont="1" applyBorder="1" applyAlignment="1">
      <alignment horizontal="right" vertical="top" wrapText="1"/>
    </xf>
    <xf numFmtId="49" fontId="15" fillId="0" borderId="9" xfId="0" applyNumberFormat="1" applyFont="1" applyBorder="1" applyAlignment="1">
      <alignment horizontal="right" vertical="top" wrapText="1"/>
    </xf>
    <xf numFmtId="167" fontId="15" fillId="3" borderId="9" xfId="0" applyNumberFormat="1" applyFont="1" applyFill="1" applyBorder="1" applyAlignment="1">
      <alignment horizontal="right" vertical="top" wrapText="1"/>
    </xf>
    <xf numFmtId="0" fontId="8" fillId="3" borderId="9" xfId="0" applyFont="1" applyFill="1" applyBorder="1"/>
    <xf numFmtId="0" fontId="8" fillId="0" borderId="9" xfId="0" applyFont="1" applyBorder="1"/>
    <xf numFmtId="0" fontId="8" fillId="0" borderId="9" xfId="0" applyFont="1" applyBorder="1" applyAlignment="1">
      <alignment horizontal="center" vertical="center" wrapText="1"/>
    </xf>
    <xf numFmtId="0" fontId="11" fillId="4" borderId="9" xfId="0" applyFont="1" applyFill="1" applyBorder="1" applyAlignment="1">
      <alignment horizontal="center" vertical="center" textRotation="90" wrapText="1"/>
    </xf>
    <xf numFmtId="0" fontId="11" fillId="7" borderId="9" xfId="0" applyFont="1" applyFill="1" applyBorder="1" applyAlignment="1">
      <alignment horizontal="center" vertical="center" textRotation="90" wrapText="1"/>
    </xf>
    <xf numFmtId="0" fontId="11" fillId="6" borderId="9" xfId="0" applyFont="1" applyFill="1" applyBorder="1" applyAlignment="1">
      <alignment horizontal="center" vertical="center" textRotation="90" wrapText="1"/>
    </xf>
    <xf numFmtId="0" fontId="12" fillId="4" borderId="9"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8" fillId="0" borderId="0" xfId="0" applyFont="1"/>
    <xf numFmtId="167" fontId="15" fillId="4" borderId="9" xfId="0" applyNumberFormat="1" applyFont="1" applyFill="1" applyBorder="1" applyAlignment="1">
      <alignment horizontal="right" vertical="top" wrapText="1"/>
    </xf>
    <xf numFmtId="167" fontId="15" fillId="6" borderId="9" xfId="0" applyNumberFormat="1" applyFont="1" applyFill="1" applyBorder="1" applyAlignment="1">
      <alignment horizontal="right" vertical="top" wrapText="1"/>
    </xf>
    <xf numFmtId="0" fontId="8" fillId="3" borderId="0" xfId="0" applyFont="1" applyFill="1" applyAlignment="1">
      <alignment horizontal="left" vertical="top" wrapText="1"/>
    </xf>
    <xf numFmtId="0" fontId="8" fillId="15" borderId="0" xfId="0" applyFont="1" applyFill="1"/>
    <xf numFmtId="0" fontId="18" fillId="0" borderId="9" xfId="0" applyFont="1" applyBorder="1" applyAlignment="1">
      <alignment horizontal="left" vertical="top" wrapText="1"/>
    </xf>
    <xf numFmtId="0" fontId="20" fillId="4" borderId="9" xfId="0" applyFont="1" applyFill="1" applyBorder="1" applyAlignment="1">
      <alignment horizontal="left" vertical="top" wrapText="1"/>
    </xf>
    <xf numFmtId="0" fontId="11" fillId="8" borderId="9" xfId="0" applyFont="1" applyFill="1" applyBorder="1" applyAlignment="1">
      <alignment horizontal="center" vertical="center" textRotation="90" wrapText="1"/>
    </xf>
    <xf numFmtId="0" fontId="41" fillId="2" borderId="9" xfId="0" applyFont="1" applyFill="1" applyBorder="1" applyAlignment="1">
      <alignment horizontal="center" vertical="center" textRotation="90" wrapText="1"/>
    </xf>
    <xf numFmtId="0" fontId="41" fillId="0" borderId="9" xfId="0" applyFont="1" applyBorder="1" applyAlignment="1">
      <alignment horizontal="center" vertical="center" wrapText="1"/>
    </xf>
    <xf numFmtId="0" fontId="41" fillId="0" borderId="9" xfId="0" applyFont="1" applyBorder="1" applyAlignment="1">
      <alignment horizontal="left" vertical="top" wrapText="1"/>
    </xf>
    <xf numFmtId="0" fontId="5" fillId="0" borderId="9" xfId="0" applyFont="1" applyBorder="1" applyAlignment="1">
      <alignment horizontal="center" vertical="center" textRotation="90" wrapText="1"/>
    </xf>
    <xf numFmtId="0" fontId="5" fillId="0" borderId="9" xfId="0" applyFont="1" applyBorder="1" applyAlignment="1">
      <alignment horizontal="center" vertical="center" wrapText="1"/>
    </xf>
    <xf numFmtId="0" fontId="43" fillId="0" borderId="9" xfId="0" applyFont="1" applyBorder="1" applyAlignment="1">
      <alignment horizontal="left" vertical="center" wrapText="1"/>
    </xf>
    <xf numFmtId="0" fontId="33" fillId="3" borderId="9" xfId="0" applyFont="1" applyFill="1" applyBorder="1" applyAlignment="1">
      <alignment horizontal="left" vertical="top" wrapText="1"/>
    </xf>
    <xf numFmtId="0" fontId="33" fillId="3" borderId="9" xfId="0" applyFont="1" applyFill="1" applyBorder="1" applyAlignment="1">
      <alignment horizontal="justify" vertical="top"/>
    </xf>
    <xf numFmtId="0" fontId="44" fillId="0" borderId="3" xfId="0" applyFont="1" applyBorder="1" applyAlignment="1">
      <alignment vertical="center" textRotation="90"/>
    </xf>
    <xf numFmtId="3" fontId="33" fillId="16" borderId="9" xfId="0" applyNumberFormat="1" applyFont="1" applyFill="1" applyBorder="1" applyAlignment="1">
      <alignment vertical="top" wrapText="1"/>
    </xf>
    <xf numFmtId="0" fontId="33" fillId="3" borderId="9" xfId="0" applyFont="1" applyFill="1" applyBorder="1" applyAlignment="1">
      <alignment vertical="top" textRotation="90" wrapText="1"/>
    </xf>
    <xf numFmtId="0" fontId="45" fillId="3" borderId="9" xfId="0" applyFont="1" applyFill="1" applyBorder="1" applyAlignment="1">
      <alignment vertical="top" textRotation="90" wrapText="1"/>
    </xf>
    <xf numFmtId="49" fontId="45" fillId="0" borderId="9" xfId="0" applyNumberFormat="1" applyFont="1" applyFill="1" applyBorder="1" applyAlignment="1">
      <alignment vertical="top" textRotation="90" wrapText="1"/>
    </xf>
    <xf numFmtId="3" fontId="45" fillId="0" borderId="9" xfId="0" applyNumberFormat="1" applyFont="1" applyFill="1" applyBorder="1" applyAlignment="1">
      <alignment vertical="top" wrapText="1"/>
    </xf>
    <xf numFmtId="0" fontId="43" fillId="0" borderId="9" xfId="0" applyFont="1" applyBorder="1" applyAlignment="1">
      <alignment vertical="top" wrapText="1"/>
    </xf>
    <xf numFmtId="0" fontId="33" fillId="3" borderId="9" xfId="0" applyFont="1" applyFill="1" applyBorder="1" applyAlignment="1">
      <alignment vertical="top" wrapText="1"/>
    </xf>
    <xf numFmtId="0" fontId="46" fillId="3" borderId="9" xfId="0" applyFont="1" applyFill="1" applyBorder="1" applyAlignment="1">
      <alignment vertical="top" textRotation="90" wrapText="1"/>
    </xf>
    <xf numFmtId="3" fontId="33" fillId="0" borderId="9" xfId="0" applyNumberFormat="1" applyFont="1" applyFill="1" applyBorder="1" applyAlignment="1">
      <alignment vertical="top" wrapText="1"/>
    </xf>
    <xf numFmtId="0" fontId="43" fillId="0" borderId="3" xfId="0" applyFont="1" applyBorder="1" applyAlignment="1">
      <alignment vertical="top" wrapText="1"/>
    </xf>
    <xf numFmtId="0" fontId="43" fillId="0" borderId="3" xfId="0" applyFont="1" applyBorder="1" applyAlignment="1">
      <alignment horizontal="left" vertical="center" wrapText="1"/>
    </xf>
    <xf numFmtId="0" fontId="33" fillId="3" borderId="9" xfId="0" applyFont="1" applyFill="1" applyBorder="1" applyAlignment="1">
      <alignment horizontal="justify" vertical="top" wrapText="1"/>
    </xf>
    <xf numFmtId="0" fontId="45" fillId="3" borderId="9" xfId="0" applyFont="1" applyFill="1" applyBorder="1" applyAlignment="1">
      <alignment vertical="top" wrapText="1"/>
    </xf>
    <xf numFmtId="0" fontId="44" fillId="4" borderId="3" xfId="0" applyFont="1" applyFill="1" applyBorder="1" applyAlignment="1">
      <alignment horizontal="left" vertical="top" wrapText="1"/>
    </xf>
    <xf numFmtId="0" fontId="33" fillId="4" borderId="3" xfId="0" applyFont="1" applyFill="1" applyBorder="1" applyAlignment="1">
      <alignment horizontal="left" vertical="top" wrapText="1"/>
    </xf>
    <xf numFmtId="0" fontId="47" fillId="4" borderId="9" xfId="2" applyFont="1" applyFill="1" applyBorder="1" applyAlignment="1">
      <alignment horizontal="center" vertical="center" wrapText="1"/>
    </xf>
    <xf numFmtId="0" fontId="34" fillId="4" borderId="3" xfId="3" applyFont="1" applyFill="1" applyBorder="1" applyAlignment="1">
      <alignment vertical="top" wrapText="1"/>
    </xf>
    <xf numFmtId="0" fontId="44" fillId="4" borderId="3" xfId="0" applyFont="1" applyFill="1" applyBorder="1" applyAlignment="1">
      <alignment vertical="center" textRotation="90"/>
    </xf>
    <xf numFmtId="3" fontId="44" fillId="4" borderId="3" xfId="0" applyNumberFormat="1" applyFont="1" applyFill="1" applyBorder="1" applyAlignment="1">
      <alignment vertical="top"/>
    </xf>
    <xf numFmtId="0" fontId="44" fillId="4" borderId="3" xfId="0" applyFont="1" applyFill="1" applyBorder="1" applyAlignment="1">
      <alignment vertical="top"/>
    </xf>
    <xf numFmtId="0" fontId="44" fillId="4" borderId="3" xfId="0" applyFont="1" applyFill="1" applyBorder="1" applyAlignment="1">
      <alignment vertical="top" textRotation="90"/>
    </xf>
    <xf numFmtId="16" fontId="44" fillId="4" borderId="3" xfId="0" applyNumberFormat="1" applyFont="1" applyFill="1" applyBorder="1" applyAlignment="1">
      <alignment vertical="top" textRotation="90"/>
    </xf>
    <xf numFmtId="0" fontId="44" fillId="4" borderId="3" xfId="0" applyFont="1" applyFill="1" applyBorder="1" applyAlignment="1">
      <alignment vertical="center"/>
    </xf>
    <xf numFmtId="0" fontId="48" fillId="4" borderId="3" xfId="0" applyFont="1" applyFill="1" applyBorder="1" applyAlignment="1">
      <alignment vertical="center" wrapText="1"/>
    </xf>
    <xf numFmtId="0" fontId="44" fillId="4" borderId="9" xfId="0" applyFont="1" applyFill="1" applyBorder="1" applyAlignment="1">
      <alignment horizontal="left" vertical="top" wrapText="1"/>
    </xf>
    <xf numFmtId="0" fontId="33" fillId="4" borderId="9" xfId="0" applyFont="1" applyFill="1" applyBorder="1" applyAlignment="1">
      <alignment horizontal="left" vertical="top" wrapText="1"/>
    </xf>
    <xf numFmtId="0" fontId="47" fillId="4" borderId="13" xfId="2" applyFont="1" applyFill="1" applyBorder="1" applyAlignment="1">
      <alignment horizontal="center" vertical="center" wrapText="1"/>
    </xf>
    <xf numFmtId="0" fontId="34" fillId="4" borderId="9" xfId="3" applyFont="1" applyFill="1" applyBorder="1" applyAlignment="1">
      <alignment vertical="top" wrapText="1"/>
    </xf>
    <xf numFmtId="0" fontId="44" fillId="4" borderId="9" xfId="0" applyFont="1" applyFill="1" applyBorder="1" applyAlignment="1">
      <alignment vertical="center" textRotation="90"/>
    </xf>
    <xf numFmtId="0" fontId="44" fillId="4" borderId="9" xfId="0" applyFont="1" applyFill="1" applyBorder="1" applyAlignment="1">
      <alignment vertical="top"/>
    </xf>
    <xf numFmtId="0" fontId="44" fillId="4" borderId="9" xfId="0" applyFont="1" applyFill="1" applyBorder="1" applyAlignment="1">
      <alignment vertical="top" textRotation="90"/>
    </xf>
    <xf numFmtId="16" fontId="44" fillId="4" borderId="9" xfId="0" applyNumberFormat="1" applyFont="1" applyFill="1" applyBorder="1" applyAlignment="1">
      <alignment vertical="top" textRotation="90"/>
    </xf>
    <xf numFmtId="3" fontId="44" fillId="4" borderId="9" xfId="0" applyNumberFormat="1" applyFont="1" applyFill="1" applyBorder="1" applyAlignment="1">
      <alignment vertical="top"/>
    </xf>
    <xf numFmtId="0" fontId="44" fillId="4" borderId="9" xfId="0" applyFont="1" applyFill="1" applyBorder="1" applyAlignment="1">
      <alignment vertical="center"/>
    </xf>
    <xf numFmtId="0" fontId="47" fillId="4" borderId="4" xfId="2" applyFont="1" applyFill="1" applyBorder="1" applyAlignment="1">
      <alignment horizontal="center" vertical="center" wrapText="1"/>
    </xf>
    <xf numFmtId="0" fontId="44" fillId="4" borderId="1" xfId="0" applyFont="1" applyFill="1" applyBorder="1" applyAlignment="1">
      <alignment vertical="top" textRotation="90"/>
    </xf>
    <xf numFmtId="0" fontId="44" fillId="4" borderId="1" xfId="0" applyFont="1" applyFill="1" applyBorder="1" applyAlignment="1">
      <alignment vertical="top"/>
    </xf>
    <xf numFmtId="0" fontId="44" fillId="4" borderId="1" xfId="0" applyFont="1" applyFill="1" applyBorder="1" applyAlignment="1">
      <alignment vertical="center"/>
    </xf>
    <xf numFmtId="0" fontId="47" fillId="4" borderId="5" xfId="2" applyFont="1" applyFill="1" applyBorder="1" applyAlignment="1">
      <alignment horizontal="center" vertical="center" wrapText="1"/>
    </xf>
    <xf numFmtId="3" fontId="47" fillId="4" borderId="14" xfId="2" applyNumberFormat="1" applyFont="1" applyFill="1" applyBorder="1" applyAlignment="1">
      <alignment horizontal="right" vertical="top"/>
    </xf>
    <xf numFmtId="3" fontId="44" fillId="4" borderId="9" xfId="0" applyNumberFormat="1" applyFont="1" applyFill="1" applyBorder="1" applyAlignment="1">
      <alignment horizontal="right" vertical="top"/>
    </xf>
    <xf numFmtId="0" fontId="7" fillId="0" borderId="0" xfId="0" applyFont="1" applyFill="1"/>
    <xf numFmtId="0" fontId="44" fillId="0" borderId="3"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4" borderId="9" xfId="0" applyFont="1" applyFill="1" applyBorder="1" applyAlignment="1">
      <alignment horizontal="center" vertical="center" wrapText="1"/>
    </xf>
    <xf numFmtId="0" fontId="34" fillId="0" borderId="3" xfId="3" applyFont="1" applyFill="1" applyBorder="1" applyAlignment="1">
      <alignment vertical="top" wrapText="1"/>
    </xf>
    <xf numFmtId="0" fontId="44" fillId="0" borderId="9" xfId="0" applyFont="1" applyFill="1" applyBorder="1" applyAlignment="1">
      <alignment vertical="center" textRotation="90"/>
    </xf>
    <xf numFmtId="3" fontId="44" fillId="0" borderId="9" xfId="0" applyNumberFormat="1" applyFont="1" applyFill="1" applyBorder="1" applyAlignment="1">
      <alignment vertical="top"/>
    </xf>
    <xf numFmtId="0" fontId="44" fillId="0" borderId="9" xfId="0" applyFont="1" applyFill="1" applyBorder="1" applyAlignment="1">
      <alignment vertical="top"/>
    </xf>
    <xf numFmtId="0" fontId="44" fillId="0" borderId="9" xfId="0" applyFont="1" applyFill="1" applyBorder="1" applyAlignment="1">
      <alignment vertical="top" textRotation="90"/>
    </xf>
    <xf numFmtId="16" fontId="44" fillId="0" borderId="9" xfId="0" applyNumberFormat="1" applyFont="1" applyFill="1" applyBorder="1" applyAlignment="1">
      <alignment vertical="top" textRotation="90"/>
    </xf>
    <xf numFmtId="3" fontId="44" fillId="0" borderId="9" xfId="0" applyNumberFormat="1" applyFont="1" applyFill="1" applyBorder="1" applyAlignment="1">
      <alignment horizontal="right" vertical="top"/>
    </xf>
    <xf numFmtId="0" fontId="44" fillId="0" borderId="1" xfId="0" applyFont="1" applyFill="1" applyBorder="1" applyAlignment="1">
      <alignment vertical="center"/>
    </xf>
    <xf numFmtId="3" fontId="0" fillId="0" borderId="9" xfId="0" applyNumberFormat="1" applyFill="1" applyBorder="1" applyAlignment="1">
      <alignment horizontal="center" vertical="center" wrapText="1"/>
    </xf>
    <xf numFmtId="0" fontId="45" fillId="4"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8" fillId="4" borderId="9" xfId="0" applyFont="1" applyFill="1" applyBorder="1" applyAlignment="1">
      <alignment horizontal="center" vertical="center" wrapText="1"/>
    </xf>
    <xf numFmtId="3" fontId="0" fillId="0" borderId="3" xfId="0" applyNumberFormat="1" applyFill="1" applyBorder="1" applyAlignment="1">
      <alignment horizontal="center" vertical="center" wrapText="1"/>
    </xf>
    <xf numFmtId="0" fontId="8" fillId="4" borderId="3" xfId="0" applyFont="1" applyFill="1" applyBorder="1" applyAlignment="1">
      <alignment horizontal="center" vertical="center" wrapText="1"/>
    </xf>
    <xf numFmtId="0" fontId="43" fillId="6" borderId="9" xfId="0" applyFont="1" applyFill="1" applyBorder="1" applyAlignment="1">
      <alignment horizontal="left" vertical="center" wrapText="1"/>
    </xf>
    <xf numFmtId="0" fontId="44" fillId="6" borderId="3" xfId="0" applyFont="1" applyFill="1" applyBorder="1" applyAlignment="1">
      <alignment horizontal="left" vertical="top" wrapText="1"/>
    </xf>
    <xf numFmtId="0" fontId="33" fillId="6" borderId="3" xfId="0" applyFont="1" applyFill="1" applyBorder="1" applyAlignment="1">
      <alignment horizontal="left" vertical="top" wrapText="1"/>
    </xf>
    <xf numFmtId="0" fontId="8" fillId="6" borderId="9" xfId="0" applyFont="1" applyFill="1" applyBorder="1" applyAlignment="1">
      <alignment horizontal="center" vertical="center" wrapText="1"/>
    </xf>
    <xf numFmtId="0" fontId="34" fillId="6" borderId="3" xfId="3" applyFont="1" applyFill="1" applyBorder="1" applyAlignment="1">
      <alignment vertical="top" wrapText="1"/>
    </xf>
    <xf numFmtId="0" fontId="44" fillId="6" borderId="9" xfId="0" applyFont="1" applyFill="1" applyBorder="1" applyAlignment="1">
      <alignment vertical="center" textRotation="90"/>
    </xf>
    <xf numFmtId="3" fontId="44" fillId="6" borderId="6" xfId="0" applyNumberFormat="1" applyFont="1" applyFill="1" applyBorder="1" applyAlignment="1">
      <alignment vertical="top"/>
    </xf>
    <xf numFmtId="3" fontId="44" fillId="6" borderId="9" xfId="0" applyNumberFormat="1" applyFont="1" applyFill="1" applyBorder="1" applyAlignment="1">
      <alignment vertical="top"/>
    </xf>
    <xf numFmtId="0" fontId="44" fillId="6" borderId="6" xfId="0" applyFont="1" applyFill="1" applyBorder="1" applyAlignment="1">
      <alignment vertical="top"/>
    </xf>
    <xf numFmtId="0" fontId="44" fillId="6" borderId="9" xfId="0" applyFont="1" applyFill="1" applyBorder="1" applyAlignment="1">
      <alignment vertical="top"/>
    </xf>
    <xf numFmtId="0" fontId="44" fillId="6" borderId="9" xfId="0" applyFont="1" applyFill="1" applyBorder="1" applyAlignment="1">
      <alignment vertical="top" textRotation="90"/>
    </xf>
    <xf numFmtId="16" fontId="44" fillId="6" borderId="9" xfId="0" applyNumberFormat="1" applyFont="1" applyFill="1" applyBorder="1" applyAlignment="1">
      <alignment vertical="top" textRotation="90"/>
    </xf>
    <xf numFmtId="3" fontId="44" fillId="6" borderId="9" xfId="0" applyNumberFormat="1" applyFont="1" applyFill="1" applyBorder="1" applyAlignment="1">
      <alignment horizontal="right" vertical="top"/>
    </xf>
    <xf numFmtId="0" fontId="44" fillId="6" borderId="1" xfId="0" applyFont="1" applyFill="1" applyBorder="1" applyAlignment="1">
      <alignment vertical="center"/>
    </xf>
    <xf numFmtId="0" fontId="33" fillId="6" borderId="9" xfId="0" applyFont="1" applyFill="1" applyBorder="1" applyAlignment="1">
      <alignment horizontal="left" vertical="top" wrapText="1"/>
    </xf>
    <xf numFmtId="0" fontId="33" fillId="6" borderId="9" xfId="0" applyFont="1" applyFill="1" applyBorder="1" applyAlignment="1">
      <alignment horizontal="center" vertical="center" wrapText="1"/>
    </xf>
    <xf numFmtId="3" fontId="44" fillId="6" borderId="9" xfId="0" applyNumberFormat="1" applyFont="1" applyFill="1" applyBorder="1" applyAlignment="1">
      <alignment horizontal="right" vertical="center"/>
    </xf>
    <xf numFmtId="0" fontId="44" fillId="6" borderId="9" xfId="0" applyFont="1" applyFill="1" applyBorder="1" applyAlignment="1">
      <alignment horizontal="right" vertical="center"/>
    </xf>
    <xf numFmtId="0" fontId="44" fillId="6" borderId="9" xfId="0" applyFont="1" applyFill="1" applyBorder="1" applyAlignment="1">
      <alignment vertical="center"/>
    </xf>
    <xf numFmtId="0" fontId="43" fillId="4" borderId="9" xfId="0" applyFont="1" applyFill="1" applyBorder="1" applyAlignment="1">
      <alignment horizontal="left" vertical="center" wrapText="1"/>
    </xf>
    <xf numFmtId="3" fontId="44" fillId="4" borderId="9" xfId="0" applyNumberFormat="1" applyFont="1" applyFill="1" applyBorder="1" applyAlignment="1">
      <alignment horizontal="right" vertical="center"/>
    </xf>
    <xf numFmtId="0" fontId="43" fillId="14" borderId="9" xfId="0" applyFont="1" applyFill="1" applyBorder="1" applyAlignment="1">
      <alignment horizontal="left" vertical="center" wrapText="1"/>
    </xf>
    <xf numFmtId="0" fontId="33" fillId="14" borderId="9" xfId="0" applyFont="1" applyFill="1" applyBorder="1" applyAlignment="1">
      <alignment horizontal="left" vertical="top" wrapText="1"/>
    </xf>
    <xf numFmtId="0" fontId="33" fillId="14" borderId="9" xfId="0" applyFont="1" applyFill="1" applyBorder="1" applyAlignment="1">
      <alignment horizontal="center" vertical="center" wrapText="1"/>
    </xf>
    <xf numFmtId="0" fontId="44" fillId="14" borderId="9" xfId="0" applyFont="1" applyFill="1" applyBorder="1" applyAlignment="1">
      <alignment vertical="center" textRotation="90"/>
    </xf>
    <xf numFmtId="3" fontId="44" fillId="14" borderId="6" xfId="0" applyNumberFormat="1" applyFont="1" applyFill="1" applyBorder="1" applyAlignment="1">
      <alignment horizontal="right" vertical="center"/>
    </xf>
    <xf numFmtId="0" fontId="44" fillId="14" borderId="9" xfId="0" applyFont="1" applyFill="1" applyBorder="1" applyAlignment="1">
      <alignment vertical="center"/>
    </xf>
    <xf numFmtId="0" fontId="44" fillId="14" borderId="6" xfId="0" applyFont="1" applyFill="1" applyBorder="1" applyAlignment="1">
      <alignment vertical="top"/>
    </xf>
    <xf numFmtId="0" fontId="44" fillId="14" borderId="9" xfId="0" applyFont="1" applyFill="1" applyBorder="1" applyAlignment="1">
      <alignment vertical="top"/>
    </xf>
    <xf numFmtId="0" fontId="44" fillId="14" borderId="9" xfId="0" applyFont="1" applyFill="1" applyBorder="1" applyAlignment="1">
      <alignment vertical="top" textRotation="90"/>
    </xf>
    <xf numFmtId="16" fontId="44" fillId="14" borderId="9" xfId="0" applyNumberFormat="1" applyFont="1" applyFill="1" applyBorder="1" applyAlignment="1">
      <alignment vertical="top" textRotation="90"/>
    </xf>
    <xf numFmtId="3" fontId="44" fillId="14" borderId="9" xfId="0" applyNumberFormat="1" applyFont="1" applyFill="1" applyBorder="1" applyAlignment="1">
      <alignment horizontal="right" vertical="top"/>
    </xf>
    <xf numFmtId="0" fontId="43" fillId="0" borderId="6" xfId="0" applyFont="1" applyBorder="1" applyAlignment="1">
      <alignment horizontal="left" vertical="center" wrapText="1"/>
    </xf>
    <xf numFmtId="0" fontId="44" fillId="0" borderId="9" xfId="0" applyFont="1" applyBorder="1" applyAlignment="1">
      <alignment vertical="center" textRotation="90"/>
    </xf>
    <xf numFmtId="3" fontId="44" fillId="0" borderId="6" xfId="0" applyNumberFormat="1" applyFont="1" applyBorder="1" applyAlignment="1">
      <alignment vertical="top"/>
    </xf>
    <xf numFmtId="0" fontId="44" fillId="0" borderId="9" xfId="0" applyFont="1" applyBorder="1" applyAlignment="1">
      <alignment vertical="top"/>
    </xf>
    <xf numFmtId="0" fontId="44" fillId="0" borderId="9" xfId="0" applyFont="1" applyBorder="1" applyAlignment="1">
      <alignment vertical="top" textRotation="90"/>
    </xf>
    <xf numFmtId="3" fontId="44" fillId="0" borderId="9" xfId="0" applyNumberFormat="1" applyFont="1" applyBorder="1" applyAlignment="1">
      <alignment vertical="top"/>
    </xf>
    <xf numFmtId="16" fontId="44" fillId="0" borderId="9" xfId="0" applyNumberFormat="1" applyFont="1" applyBorder="1" applyAlignment="1">
      <alignment vertical="top" textRotation="90"/>
    </xf>
    <xf numFmtId="0" fontId="44" fillId="0" borderId="9" xfId="0" applyFont="1" applyBorder="1" applyAlignment="1">
      <alignment horizontal="center" vertical="center"/>
    </xf>
    <xf numFmtId="0" fontId="51" fillId="0" borderId="9" xfId="0" applyFont="1" applyBorder="1" applyAlignment="1">
      <alignment vertical="center" textRotation="90"/>
    </xf>
    <xf numFmtId="3" fontId="9" fillId="0" borderId="6" xfId="0" applyNumberFormat="1" applyFont="1" applyBorder="1" applyAlignment="1">
      <alignment vertical="top"/>
    </xf>
    <xf numFmtId="3" fontId="9" fillId="0" borderId="9" xfId="0" applyNumberFormat="1" applyFont="1" applyBorder="1" applyAlignment="1">
      <alignment vertical="top"/>
    </xf>
    <xf numFmtId="0" fontId="9" fillId="0" borderId="9" xfId="0" applyFont="1" applyBorder="1" applyAlignment="1">
      <alignment vertical="top" textRotation="90"/>
    </xf>
    <xf numFmtId="3" fontId="9" fillId="0" borderId="9" xfId="0" applyNumberFormat="1" applyFont="1" applyFill="1" applyBorder="1" applyAlignment="1">
      <alignment vertical="top"/>
    </xf>
    <xf numFmtId="170" fontId="9" fillId="0" borderId="9" xfId="1" applyNumberFormat="1" applyFont="1" applyBorder="1" applyAlignment="1">
      <alignment horizontal="right" vertical="top"/>
    </xf>
    <xf numFmtId="16" fontId="9" fillId="0" borderId="9" xfId="0" applyNumberFormat="1" applyFont="1" applyBorder="1" applyAlignment="1">
      <alignment vertical="top" textRotation="90"/>
    </xf>
    <xf numFmtId="3" fontId="9" fillId="4" borderId="9" xfId="0" applyNumberFormat="1" applyFont="1" applyFill="1" applyBorder="1" applyAlignment="1">
      <alignment vertical="top"/>
    </xf>
    <xf numFmtId="0" fontId="44" fillId="0" borderId="9" xfId="0" applyFont="1" applyBorder="1" applyAlignment="1">
      <alignment vertical="center"/>
    </xf>
    <xf numFmtId="0" fontId="52" fillId="2" borderId="10" xfId="0" applyFont="1" applyFill="1" applyBorder="1" applyAlignment="1">
      <alignment horizontal="center" vertical="center"/>
    </xf>
    <xf numFmtId="0" fontId="52" fillId="2" borderId="9" xfId="0" applyFont="1" applyFill="1" applyBorder="1" applyAlignment="1">
      <alignment horizontal="center" vertical="center"/>
    </xf>
    <xf numFmtId="3" fontId="33" fillId="3" borderId="9" xfId="0" applyNumberFormat="1" applyFont="1" applyFill="1" applyBorder="1" applyAlignment="1">
      <alignment horizontal="right" vertical="top" wrapText="1"/>
    </xf>
    <xf numFmtId="170" fontId="33" fillId="3" borderId="9" xfId="1" applyNumberFormat="1" applyFont="1" applyFill="1" applyBorder="1" applyAlignment="1">
      <alignment horizontal="right" vertical="top" wrapText="1"/>
    </xf>
    <xf numFmtId="170" fontId="45" fillId="3" borderId="9" xfId="1" applyNumberFormat="1" applyFont="1" applyFill="1" applyBorder="1" applyAlignment="1">
      <alignment horizontal="right" vertical="top" wrapText="1"/>
    </xf>
    <xf numFmtId="170" fontId="45" fillId="0" borderId="9" xfId="1" applyNumberFormat="1" applyFont="1" applyFill="1" applyBorder="1" applyAlignment="1">
      <alignment horizontal="right" vertical="top" wrapText="1"/>
    </xf>
    <xf numFmtId="0" fontId="53" fillId="0" borderId="9" xfId="0" applyFont="1" applyBorder="1" applyAlignment="1">
      <alignment vertical="center"/>
    </xf>
    <xf numFmtId="170" fontId="45" fillId="0" borderId="9" xfId="1" applyNumberFormat="1" applyFont="1" applyFill="1" applyBorder="1" applyAlignment="1">
      <alignment horizontal="right" vertical="top" textRotation="90" wrapText="1"/>
    </xf>
    <xf numFmtId="170" fontId="33" fillId="0" borderId="9" xfId="1" applyNumberFormat="1" applyFont="1" applyFill="1" applyBorder="1" applyAlignment="1">
      <alignment horizontal="right" vertical="top" textRotation="90" wrapText="1"/>
    </xf>
    <xf numFmtId="170" fontId="33" fillId="0" borderId="9" xfId="1" applyNumberFormat="1" applyFont="1" applyFill="1" applyBorder="1" applyAlignment="1">
      <alignment horizontal="right" vertical="top" wrapText="1"/>
    </xf>
    <xf numFmtId="0" fontId="33" fillId="0" borderId="9" xfId="0" applyFont="1" applyBorder="1" applyAlignment="1">
      <alignment horizontal="left" vertical="top" wrapText="1"/>
    </xf>
    <xf numFmtId="1" fontId="5" fillId="0" borderId="9" xfId="0" applyNumberFormat="1" applyFont="1" applyBorder="1" applyAlignment="1">
      <alignment horizontal="right" vertical="top"/>
    </xf>
    <xf numFmtId="170" fontId="5" fillId="0" borderId="9" xfId="1" applyNumberFormat="1" applyFont="1" applyBorder="1" applyAlignment="1">
      <alignment horizontal="right" vertical="top"/>
    </xf>
    <xf numFmtId="170" fontId="5" fillId="0" borderId="9" xfId="1" applyNumberFormat="1" applyFont="1" applyFill="1" applyBorder="1" applyAlignment="1">
      <alignment horizontal="right" vertical="top" textRotation="90" wrapText="1"/>
    </xf>
    <xf numFmtId="170" fontId="33" fillId="0" borderId="9" xfId="1" applyNumberFormat="1" applyFont="1" applyFill="1" applyBorder="1" applyAlignment="1">
      <alignment horizontal="right" vertical="top"/>
    </xf>
    <xf numFmtId="170" fontId="5" fillId="0" borderId="9" xfId="1" applyNumberFormat="1" applyFont="1" applyFill="1" applyBorder="1" applyAlignment="1">
      <alignment horizontal="right" vertical="top" wrapText="1"/>
    </xf>
    <xf numFmtId="0" fontId="5" fillId="3" borderId="11" xfId="0" applyFont="1" applyFill="1" applyBorder="1" applyAlignment="1">
      <alignment horizontal="left" vertical="top" wrapText="1"/>
    </xf>
    <xf numFmtId="0" fontId="33" fillId="0" borderId="9" xfId="0" applyFont="1" applyFill="1" applyBorder="1" applyAlignment="1">
      <alignment horizontal="left" vertical="top" wrapText="1"/>
    </xf>
    <xf numFmtId="170" fontId="33" fillId="5" borderId="9" xfId="1" applyNumberFormat="1" applyFont="1" applyFill="1" applyBorder="1" applyAlignment="1">
      <alignment horizontal="right" vertical="top" wrapText="1"/>
    </xf>
    <xf numFmtId="3" fontId="50" fillId="3" borderId="9" xfId="0" applyNumberFormat="1" applyFont="1" applyFill="1" applyBorder="1" applyAlignment="1">
      <alignment horizontal="right" vertical="top" wrapText="1"/>
    </xf>
    <xf numFmtId="0" fontId="5" fillId="0" borderId="9" xfId="0" applyFont="1" applyBorder="1" applyAlignment="1">
      <alignment horizontal="right" vertical="top"/>
    </xf>
    <xf numFmtId="20" fontId="33" fillId="0" borderId="9" xfId="0" applyNumberFormat="1" applyFont="1" applyFill="1" applyBorder="1" applyAlignment="1">
      <alignment horizontal="right" vertical="top" textRotation="90" wrapText="1"/>
    </xf>
    <xf numFmtId="16" fontId="33" fillId="0" borderId="9" xfId="0" applyNumberFormat="1" applyFont="1" applyFill="1" applyBorder="1" applyAlignment="1">
      <alignment horizontal="right" vertical="top" textRotation="90" wrapText="1"/>
    </xf>
    <xf numFmtId="3" fontId="50" fillId="0" borderId="9" xfId="0" applyNumberFormat="1" applyFont="1" applyFill="1" applyBorder="1" applyAlignment="1">
      <alignment horizontal="right" vertical="top" wrapText="1"/>
    </xf>
    <xf numFmtId="0" fontId="5" fillId="0" borderId="9" xfId="0" applyFont="1" applyFill="1" applyBorder="1" applyAlignment="1">
      <alignment horizontal="right" vertical="top" wrapText="1"/>
    </xf>
    <xf numFmtId="0" fontId="33" fillId="0" borderId="9" xfId="0" applyFont="1" applyFill="1" applyBorder="1" applyAlignment="1">
      <alignment horizontal="right" vertical="top" wrapText="1"/>
    </xf>
    <xf numFmtId="0" fontId="7" fillId="0" borderId="9" xfId="0" applyFont="1" applyBorder="1" applyAlignment="1">
      <alignment horizontal="center" vertical="center"/>
    </xf>
    <xf numFmtId="0" fontId="44" fillId="0" borderId="9" xfId="0" applyFont="1" applyBorder="1" applyAlignment="1">
      <alignment horizontal="left" vertical="top" wrapText="1"/>
    </xf>
    <xf numFmtId="0" fontId="7" fillId="0" borderId="9" xfId="0" applyFont="1" applyBorder="1" applyAlignment="1">
      <alignment horizontal="left" vertical="top" wrapText="1"/>
    </xf>
    <xf numFmtId="0" fontId="54" fillId="0" borderId="9" xfId="0" applyFont="1" applyFill="1" applyBorder="1" applyAlignment="1">
      <alignment horizontal="center" vertical="center" wrapText="1"/>
    </xf>
    <xf numFmtId="170" fontId="54" fillId="0" borderId="9" xfId="1" applyNumberFormat="1" applyFont="1" applyBorder="1" applyAlignment="1">
      <alignment horizontal="right" vertical="top" wrapText="1"/>
    </xf>
    <xf numFmtId="170" fontId="7" fillId="0" borderId="9" xfId="1" applyNumberFormat="1" applyFont="1" applyBorder="1" applyAlignment="1">
      <alignment horizontal="right" vertical="top"/>
    </xf>
    <xf numFmtId="170" fontId="7" fillId="0" borderId="9" xfId="1" applyNumberFormat="1" applyFont="1" applyBorder="1" applyAlignment="1">
      <alignment horizontal="right" vertical="top" textRotation="90"/>
    </xf>
    <xf numFmtId="170" fontId="54" fillId="0" borderId="9" xfId="1" applyNumberFormat="1" applyFont="1" applyFill="1" applyBorder="1" applyAlignment="1">
      <alignment horizontal="right" vertical="top" wrapText="1"/>
    </xf>
    <xf numFmtId="0" fontId="7" fillId="0" borderId="9" xfId="0" applyFont="1" applyBorder="1" applyAlignment="1">
      <alignment vertical="top" wrapText="1"/>
    </xf>
    <xf numFmtId="0" fontId="41" fillId="17" borderId="9" xfId="0" applyFont="1" applyFill="1" applyBorder="1" applyAlignment="1">
      <alignment horizontal="left" vertical="top" wrapText="1"/>
    </xf>
    <xf numFmtId="170" fontId="54" fillId="0" borderId="14" xfId="1" applyNumberFormat="1" applyFont="1" applyBorder="1" applyAlignment="1">
      <alignment horizontal="right" vertical="top" wrapText="1"/>
    </xf>
    <xf numFmtId="170" fontId="54" fillId="0" borderId="14" xfId="1" applyNumberFormat="1" applyFont="1" applyFill="1" applyBorder="1" applyAlignment="1">
      <alignment horizontal="right" vertical="top" wrapText="1"/>
    </xf>
    <xf numFmtId="0" fontId="54" fillId="0" borderId="14" xfId="0" applyFont="1" applyBorder="1" applyAlignment="1">
      <alignment horizontal="left" vertical="top" wrapText="1"/>
    </xf>
    <xf numFmtId="170" fontId="55" fillId="0" borderId="9" xfId="1" applyNumberFormat="1" applyFont="1" applyBorder="1" applyAlignment="1">
      <alignment horizontal="right" vertical="top"/>
    </xf>
    <xf numFmtId="170" fontId="50" fillId="3" borderId="9" xfId="1" applyNumberFormat="1" applyFont="1" applyFill="1" applyBorder="1" applyAlignment="1">
      <alignment horizontal="right" vertical="top" wrapText="1"/>
    </xf>
    <xf numFmtId="170" fontId="50" fillId="0" borderId="9" xfId="1" applyNumberFormat="1" applyFont="1" applyFill="1" applyBorder="1" applyAlignment="1">
      <alignment horizontal="right" vertical="top" wrapText="1"/>
    </xf>
    <xf numFmtId="0" fontId="33" fillId="3" borderId="3" xfId="0" applyFont="1" applyFill="1" applyBorder="1" applyAlignment="1">
      <alignment horizontal="left" vertical="top" wrapText="1"/>
    </xf>
    <xf numFmtId="0" fontId="33" fillId="14" borderId="3" xfId="0" applyFont="1" applyFill="1" applyBorder="1" applyAlignment="1">
      <alignment horizontal="center" vertical="center" wrapText="1"/>
    </xf>
    <xf numFmtId="3" fontId="44" fillId="0" borderId="3" xfId="0" applyNumberFormat="1" applyFont="1" applyBorder="1" applyAlignment="1">
      <alignment vertical="top"/>
    </xf>
    <xf numFmtId="0" fontId="44" fillId="0" borderId="3" xfId="0" applyFont="1" applyBorder="1" applyAlignment="1">
      <alignment vertical="top"/>
    </xf>
    <xf numFmtId="0" fontId="44" fillId="0" borderId="3" xfId="0" applyFont="1" applyBorder="1" applyAlignment="1">
      <alignment vertical="top" textRotation="90"/>
    </xf>
    <xf numFmtId="0" fontId="7" fillId="0" borderId="0" xfId="0" applyFont="1" applyAlignment="1">
      <alignment textRotation="90"/>
    </xf>
    <xf numFmtId="0" fontId="44" fillId="0" borderId="3" xfId="0" applyFont="1" applyFill="1" applyBorder="1" applyAlignment="1">
      <alignment vertical="top"/>
    </xf>
    <xf numFmtId="0" fontId="7" fillId="0" borderId="3" xfId="0" applyFont="1" applyBorder="1" applyAlignment="1">
      <alignment vertical="top" textRotation="90"/>
    </xf>
    <xf numFmtId="0" fontId="7" fillId="0" borderId="3" xfId="0" applyFont="1" applyBorder="1" applyAlignment="1">
      <alignment vertical="top"/>
    </xf>
    <xf numFmtId="16" fontId="44" fillId="0" borderId="3" xfId="0" applyNumberFormat="1" applyFont="1" applyBorder="1" applyAlignment="1">
      <alignment vertical="top" textRotation="90"/>
    </xf>
    <xf numFmtId="0" fontId="44" fillId="0" borderId="3" xfId="0" applyFont="1" applyBorder="1" applyAlignment="1">
      <alignment vertical="center"/>
    </xf>
    <xf numFmtId="0" fontId="33" fillId="3" borderId="9" xfId="0" applyFont="1" applyFill="1" applyBorder="1" applyAlignment="1">
      <alignment horizontal="center" vertical="center" wrapText="1"/>
    </xf>
    <xf numFmtId="16" fontId="33" fillId="3" borderId="9" xfId="0" applyNumberFormat="1" applyFont="1" applyFill="1" applyBorder="1" applyAlignment="1">
      <alignment horizontal="left" vertical="top" wrapText="1"/>
    </xf>
    <xf numFmtId="3" fontId="7" fillId="0" borderId="0" xfId="0" applyNumberFormat="1" applyFont="1" applyAlignment="1">
      <alignment horizontal="right" vertical="top"/>
    </xf>
    <xf numFmtId="3" fontId="52" fillId="0" borderId="9" xfId="0" applyNumberFormat="1" applyFont="1" applyBorder="1"/>
    <xf numFmtId="0" fontId="7" fillId="0" borderId="9" xfId="0" applyFont="1" applyBorder="1" applyAlignment="1">
      <alignment textRotation="90"/>
    </xf>
    <xf numFmtId="0" fontId="7" fillId="0" borderId="9" xfId="0" applyFont="1" applyFill="1" applyBorder="1"/>
    <xf numFmtId="3" fontId="7" fillId="0" borderId="9" xfId="0" applyNumberFormat="1" applyFont="1" applyBorder="1"/>
    <xf numFmtId="0" fontId="7" fillId="0" borderId="0" xfId="0" applyFont="1" applyAlignment="1">
      <alignment horizontal="center" vertical="center"/>
    </xf>
    <xf numFmtId="0" fontId="7" fillId="0" borderId="0" xfId="0" applyFont="1" applyAlignment="1">
      <alignment horizontal="left" vertical="top" wrapText="1"/>
    </xf>
    <xf numFmtId="0" fontId="57" fillId="0" borderId="9" xfId="0" applyFont="1" applyBorder="1" applyAlignment="1">
      <alignment horizontal="right" vertical="center"/>
    </xf>
    <xf numFmtId="0" fontId="58" fillId="0" borderId="9" xfId="0" applyFont="1" applyBorder="1" applyAlignment="1">
      <alignment horizontal="left" vertical="top" wrapText="1"/>
    </xf>
    <xf numFmtId="0" fontId="58" fillId="0" borderId="1" xfId="0" applyFont="1" applyBorder="1" applyAlignment="1">
      <alignment horizontal="left" vertical="top" wrapText="1"/>
    </xf>
    <xf numFmtId="0" fontId="0" fillId="3" borderId="9" xfId="0" applyFill="1" applyBorder="1" applyAlignment="1">
      <alignment horizontal="left" vertical="top" wrapText="1"/>
    </xf>
    <xf numFmtId="0" fontId="5" fillId="3" borderId="15" xfId="0" applyFont="1" applyFill="1" applyBorder="1" applyAlignment="1">
      <alignment horizontal="left" vertical="top" wrapText="1"/>
    </xf>
    <xf numFmtId="166" fontId="57" fillId="0" borderId="9" xfId="1" applyNumberFormat="1" applyFont="1" applyBorder="1" applyAlignment="1">
      <alignment horizontal="right" vertical="top"/>
    </xf>
    <xf numFmtId="166" fontId="57" fillId="4" borderId="9" xfId="1" applyNumberFormat="1" applyFont="1" applyFill="1" applyBorder="1" applyAlignment="1">
      <alignment horizontal="right" vertical="top"/>
    </xf>
    <xf numFmtId="166" fontId="44" fillId="7" borderId="9" xfId="1" applyNumberFormat="1" applyFont="1" applyFill="1" applyBorder="1" applyAlignment="1">
      <alignment horizontal="right" vertical="top"/>
    </xf>
    <xf numFmtId="166" fontId="44" fillId="6" borderId="9" xfId="1" applyNumberFormat="1" applyFont="1" applyFill="1" applyBorder="1" applyAlignment="1">
      <alignment horizontal="right" vertical="top"/>
    </xf>
    <xf numFmtId="0" fontId="57" fillId="0" borderId="9" xfId="0" applyFont="1" applyBorder="1" applyAlignment="1">
      <alignment vertical="center"/>
    </xf>
    <xf numFmtId="0" fontId="0" fillId="0" borderId="9" xfId="0" applyFont="1" applyBorder="1" applyAlignment="1">
      <alignment horizontal="left" vertical="top" wrapText="1"/>
    </xf>
    <xf numFmtId="0" fontId="57" fillId="3" borderId="9" xfId="0" applyFont="1" applyFill="1" applyBorder="1" applyAlignment="1">
      <alignment horizontal="right" vertical="center"/>
    </xf>
    <xf numFmtId="0" fontId="58" fillId="3" borderId="3" xfId="0" applyFont="1" applyFill="1" applyBorder="1" applyAlignment="1">
      <alignment horizontal="left" vertical="top" wrapText="1"/>
    </xf>
    <xf numFmtId="0" fontId="0" fillId="3" borderId="9" xfId="0" applyFont="1" applyFill="1" applyBorder="1" applyAlignment="1">
      <alignment horizontal="left" vertical="top" wrapText="1"/>
    </xf>
    <xf numFmtId="166" fontId="57" fillId="3" borderId="9" xfId="1" applyNumberFormat="1" applyFont="1" applyFill="1" applyBorder="1" applyAlignment="1">
      <alignment horizontal="right" vertical="top"/>
    </xf>
    <xf numFmtId="0" fontId="57" fillId="3" borderId="9" xfId="0" applyFont="1" applyFill="1" applyBorder="1" applyAlignment="1">
      <alignment vertical="center"/>
    </xf>
    <xf numFmtId="0" fontId="57" fillId="4" borderId="9" xfId="0" applyFont="1" applyFill="1" applyBorder="1" applyAlignment="1">
      <alignment horizontal="right" vertical="center"/>
    </xf>
    <xf numFmtId="0" fontId="58" fillId="4" borderId="3" xfId="0" applyFont="1" applyFill="1" applyBorder="1" applyAlignment="1">
      <alignment horizontal="left" vertical="top" wrapText="1"/>
    </xf>
    <xf numFmtId="0" fontId="0" fillId="4" borderId="9" xfId="0" applyFont="1" applyFill="1" applyBorder="1" applyAlignment="1">
      <alignment horizontal="left" vertical="top" wrapText="1"/>
    </xf>
    <xf numFmtId="0" fontId="5" fillId="4" borderId="9" xfId="0" applyFont="1" applyFill="1" applyBorder="1" applyAlignment="1">
      <alignment vertical="top" wrapText="1"/>
    </xf>
    <xf numFmtId="0" fontId="57" fillId="4" borderId="9" xfId="0" applyFont="1" applyFill="1" applyBorder="1" applyAlignment="1">
      <alignment vertical="center" wrapText="1"/>
    </xf>
    <xf numFmtId="166" fontId="44" fillId="4" borderId="9" xfId="1" applyNumberFormat="1" applyFont="1" applyFill="1" applyBorder="1" applyAlignment="1">
      <alignment horizontal="right" vertical="top"/>
    </xf>
    <xf numFmtId="49" fontId="57" fillId="4" borderId="9" xfId="1" applyNumberFormat="1" applyFont="1" applyFill="1" applyBorder="1" applyAlignment="1">
      <alignment horizontal="right" vertical="top"/>
    </xf>
    <xf numFmtId="0" fontId="57" fillId="4" borderId="9" xfId="0" applyFont="1" applyFill="1" applyBorder="1" applyAlignment="1">
      <alignment vertical="center"/>
    </xf>
    <xf numFmtId="0" fontId="7" fillId="4" borderId="9" xfId="0" applyFont="1" applyFill="1" applyBorder="1" applyAlignment="1">
      <alignment horizontal="left" vertical="top" wrapText="1"/>
    </xf>
    <xf numFmtId="0" fontId="7" fillId="4" borderId="9" xfId="0" applyFont="1" applyFill="1" applyBorder="1" applyAlignment="1">
      <alignment vertical="top" wrapText="1"/>
    </xf>
    <xf numFmtId="0" fontId="60" fillId="4" borderId="0" xfId="0" applyFont="1" applyFill="1" applyAlignment="1">
      <alignment vertical="top" wrapText="1"/>
    </xf>
    <xf numFmtId="0" fontId="0" fillId="3" borderId="3" xfId="0" applyFont="1" applyFill="1" applyBorder="1" applyAlignment="1">
      <alignment horizontal="left" vertical="top" wrapText="1"/>
    </xf>
    <xf numFmtId="0" fontId="60" fillId="3" borderId="0" xfId="0" applyFont="1" applyFill="1" applyAlignment="1">
      <alignment vertical="top" wrapText="1"/>
    </xf>
    <xf numFmtId="0" fontId="7" fillId="3" borderId="9" xfId="0" applyFont="1" applyFill="1" applyBorder="1" applyAlignment="1">
      <alignment horizontal="left" vertical="top" wrapText="1"/>
    </xf>
    <xf numFmtId="49" fontId="57" fillId="3" borderId="9" xfId="1" applyNumberFormat="1" applyFont="1" applyFill="1" applyBorder="1" applyAlignment="1">
      <alignment horizontal="right" vertical="top"/>
    </xf>
    <xf numFmtId="0" fontId="57" fillId="0" borderId="9" xfId="0" applyFont="1" applyBorder="1" applyAlignment="1">
      <alignment vertical="center" wrapText="1"/>
    </xf>
    <xf numFmtId="0" fontId="0" fillId="3" borderId="0" xfId="0" applyFill="1"/>
    <xf numFmtId="0" fontId="60" fillId="3" borderId="9" xfId="0" applyFont="1" applyFill="1" applyBorder="1" applyAlignment="1">
      <alignment vertical="top" wrapText="1"/>
    </xf>
    <xf numFmtId="49" fontId="57" fillId="0" borderId="9" xfId="1" applyNumberFormat="1" applyFont="1" applyBorder="1" applyAlignment="1">
      <alignment horizontal="right" vertical="top"/>
    </xf>
    <xf numFmtId="0" fontId="57" fillId="3" borderId="9" xfId="0" applyFont="1" applyFill="1" applyBorder="1" applyAlignment="1">
      <alignment horizontal="left" vertical="top" wrapText="1"/>
    </xf>
    <xf numFmtId="0" fontId="57" fillId="3" borderId="9" xfId="0" applyFont="1" applyFill="1" applyBorder="1" applyAlignment="1">
      <alignment vertical="center" wrapText="1"/>
    </xf>
    <xf numFmtId="166" fontId="44" fillId="18" borderId="9" xfId="1" applyNumberFormat="1" applyFont="1" applyFill="1" applyBorder="1" applyAlignment="1">
      <alignment horizontal="right" vertical="top"/>
    </xf>
    <xf numFmtId="171" fontId="44" fillId="6" borderId="9" xfId="1" applyNumberFormat="1" applyFont="1" applyFill="1" applyBorder="1" applyAlignment="1">
      <alignment horizontal="right" vertical="top"/>
    </xf>
    <xf numFmtId="166" fontId="44" fillId="4" borderId="9" xfId="1" applyNumberFormat="1" applyFont="1" applyFill="1" applyBorder="1" applyAlignment="1">
      <alignment horizontal="left" vertical="center"/>
    </xf>
    <xf numFmtId="0" fontId="57" fillId="0" borderId="9" xfId="0" applyFont="1" applyBorder="1" applyAlignment="1">
      <alignment horizontal="left" vertical="top" wrapText="1"/>
    </xf>
    <xf numFmtId="0" fontId="9" fillId="0" borderId="9" xfId="0" applyFont="1" applyBorder="1" applyAlignment="1">
      <alignment horizontal="right" vertical="center"/>
    </xf>
    <xf numFmtId="166" fontId="9" fillId="0" borderId="9" xfId="1" applyNumberFormat="1" applyFont="1" applyBorder="1" applyAlignment="1">
      <alignment horizontal="right" vertical="top"/>
    </xf>
    <xf numFmtId="0" fontId="9" fillId="0" borderId="9" xfId="0" applyFont="1" applyBorder="1" applyAlignment="1">
      <alignment horizontal="right" vertical="top"/>
    </xf>
    <xf numFmtId="166" fontId="9" fillId="4" borderId="9" xfId="1" applyNumberFormat="1" applyFont="1" applyFill="1" applyBorder="1" applyAlignment="1">
      <alignment horizontal="right" vertical="top"/>
    </xf>
    <xf numFmtId="166" fontId="9" fillId="7" borderId="9" xfId="1" applyNumberFormat="1" applyFont="1" applyFill="1" applyBorder="1" applyAlignment="1">
      <alignment horizontal="right" vertical="top"/>
    </xf>
    <xf numFmtId="166" fontId="9" fillId="6" borderId="9" xfId="1" applyNumberFormat="1" applyFont="1" applyFill="1" applyBorder="1" applyAlignment="1">
      <alignment vertical="top"/>
    </xf>
    <xf numFmtId="0" fontId="9" fillId="0" borderId="9" xfId="0" applyFont="1" applyBorder="1" applyAlignment="1">
      <alignment vertical="center"/>
    </xf>
    <xf numFmtId="166" fontId="9" fillId="9" borderId="9" xfId="0" applyNumberFormat="1" applyFont="1" applyFill="1" applyBorder="1" applyAlignment="1">
      <alignment vertical="center"/>
    </xf>
    <xf numFmtId="0" fontId="13" fillId="0" borderId="0" xfId="0" applyFont="1"/>
    <xf numFmtId="0" fontId="9" fillId="0" borderId="6" xfId="0" applyFont="1" applyBorder="1" applyAlignment="1">
      <alignment horizontal="right" vertical="center"/>
    </xf>
    <xf numFmtId="0" fontId="9" fillId="0" borderId="6" xfId="0" applyFont="1" applyBorder="1" applyAlignment="1">
      <alignment horizontal="center" vertical="center"/>
    </xf>
    <xf numFmtId="166" fontId="9" fillId="0" borderId="6" xfId="1" applyNumberFormat="1" applyFont="1" applyBorder="1" applyAlignment="1">
      <alignment horizontal="right" vertical="top"/>
    </xf>
    <xf numFmtId="0" fontId="9" fillId="0" borderId="6" xfId="0" applyFont="1" applyBorder="1" applyAlignment="1">
      <alignment horizontal="right" vertical="top"/>
    </xf>
    <xf numFmtId="166" fontId="9" fillId="4" borderId="6" xfId="1" applyNumberFormat="1" applyFont="1" applyFill="1" applyBorder="1" applyAlignment="1">
      <alignment horizontal="right" vertical="top"/>
    </xf>
    <xf numFmtId="166" fontId="9" fillId="7" borderId="6" xfId="1" applyNumberFormat="1" applyFont="1" applyFill="1" applyBorder="1" applyAlignment="1">
      <alignment horizontal="right" vertical="top"/>
    </xf>
    <xf numFmtId="166" fontId="9" fillId="6" borderId="6" xfId="1" applyNumberFormat="1" applyFont="1" applyFill="1" applyBorder="1" applyAlignment="1">
      <alignment vertical="top"/>
    </xf>
    <xf numFmtId="0" fontId="9" fillId="0" borderId="6" xfId="0" applyFont="1" applyBorder="1" applyAlignment="1">
      <alignment vertical="center"/>
    </xf>
    <xf numFmtId="166" fontId="9" fillId="0" borderId="6" xfId="0" applyNumberFormat="1" applyFont="1" applyBorder="1" applyAlignment="1">
      <alignment vertical="center"/>
    </xf>
    <xf numFmtId="0" fontId="60" fillId="0" borderId="9" xfId="0" applyFont="1" applyBorder="1" applyAlignment="1">
      <alignment vertical="top" wrapText="1"/>
    </xf>
    <xf numFmtId="0" fontId="58" fillId="0" borderId="3" xfId="0" applyFont="1" applyBorder="1" applyAlignment="1">
      <alignment horizontal="left" vertical="top" wrapText="1"/>
    </xf>
    <xf numFmtId="0" fontId="0" fillId="0" borderId="3" xfId="0" applyFont="1" applyBorder="1" applyAlignment="1">
      <alignment horizontal="left" vertical="top" wrapText="1"/>
    </xf>
    <xf numFmtId="0" fontId="57" fillId="0" borderId="9" xfId="0" applyFont="1" applyBorder="1" applyAlignment="1">
      <alignment vertical="top" wrapText="1"/>
    </xf>
    <xf numFmtId="169" fontId="57" fillId="0" borderId="9" xfId="1" applyNumberFormat="1" applyFont="1" applyBorder="1" applyAlignment="1">
      <alignment horizontal="right" vertical="top"/>
    </xf>
    <xf numFmtId="166" fontId="57" fillId="0" borderId="6" xfId="1" applyNumberFormat="1" applyFont="1" applyBorder="1" applyAlignment="1">
      <alignment horizontal="right" vertical="top"/>
    </xf>
    <xf numFmtId="166" fontId="57" fillId="4" borderId="6" xfId="1" applyNumberFormat="1" applyFont="1" applyFill="1" applyBorder="1" applyAlignment="1">
      <alignment horizontal="right" vertical="top"/>
    </xf>
    <xf numFmtId="166" fontId="57" fillId="7" borderId="6" xfId="1" applyNumberFormat="1" applyFont="1" applyFill="1" applyBorder="1" applyAlignment="1">
      <alignment horizontal="right" vertical="top"/>
    </xf>
    <xf numFmtId="166" fontId="57" fillId="6" borderId="6" xfId="1" applyNumberFormat="1" applyFont="1" applyFill="1" applyBorder="1" applyAlignment="1">
      <alignment horizontal="right" vertical="top"/>
    </xf>
    <xf numFmtId="0" fontId="57" fillId="0" borderId="6" xfId="0" applyFont="1" applyBorder="1" applyAlignment="1">
      <alignment horizontal="left" vertical="top" wrapText="1"/>
    </xf>
    <xf numFmtId="0" fontId="57" fillId="0" borderId="6" xfId="0" applyFont="1" applyBorder="1" applyAlignment="1">
      <alignment vertical="center"/>
    </xf>
    <xf numFmtId="166" fontId="9" fillId="0" borderId="9" xfId="0" applyNumberFormat="1" applyFont="1" applyBorder="1" applyAlignment="1">
      <alignment vertical="center"/>
    </xf>
    <xf numFmtId="0" fontId="62" fillId="0" borderId="6" xfId="0" applyFont="1" applyBorder="1" applyAlignment="1">
      <alignment horizontal="left" vertical="center"/>
    </xf>
    <xf numFmtId="167" fontId="15" fillId="7" borderId="9" xfId="0" applyNumberFormat="1" applyFont="1" applyFill="1" applyBorder="1" applyAlignment="1">
      <alignment horizontal="right" vertical="top" wrapText="1"/>
    </xf>
    <xf numFmtId="0" fontId="8" fillId="3" borderId="9" xfId="0" applyFont="1" applyFill="1" applyBorder="1" applyAlignment="1">
      <alignment vertical="center" wrapText="1"/>
    </xf>
    <xf numFmtId="167" fontId="8" fillId="3" borderId="9" xfId="0" applyNumberFormat="1" applyFont="1" applyFill="1" applyBorder="1" applyAlignment="1">
      <alignment horizontal="right" vertical="top" wrapText="1"/>
    </xf>
    <xf numFmtId="49" fontId="8" fillId="3" borderId="9" xfId="0" applyNumberFormat="1" applyFont="1" applyFill="1" applyBorder="1" applyAlignment="1">
      <alignment horizontal="right" vertical="top" wrapText="1"/>
    </xf>
    <xf numFmtId="49" fontId="15" fillId="3" borderId="9" xfId="0" applyNumberFormat="1" applyFont="1" applyFill="1" applyBorder="1" applyAlignment="1">
      <alignment horizontal="right" vertical="top" wrapText="1"/>
    </xf>
    <xf numFmtId="167" fontId="8" fillId="4" borderId="9" xfId="0" applyNumberFormat="1" applyFont="1" applyFill="1" applyBorder="1" applyAlignment="1">
      <alignment horizontal="right" vertical="top" wrapText="1"/>
    </xf>
    <xf numFmtId="167" fontId="8" fillId="7" borderId="9" xfId="0" applyNumberFormat="1" applyFont="1" applyFill="1" applyBorder="1" applyAlignment="1">
      <alignment horizontal="right" vertical="top" wrapText="1"/>
    </xf>
    <xf numFmtId="167" fontId="8" fillId="6" borderId="9" xfId="0" applyNumberFormat="1" applyFont="1" applyFill="1" applyBorder="1" applyAlignment="1">
      <alignment horizontal="right" vertical="top" wrapText="1"/>
    </xf>
    <xf numFmtId="0" fontId="5" fillId="0" borderId="0" xfId="0" applyFont="1" applyAlignment="1">
      <alignment vertical="top" wrapText="1"/>
    </xf>
    <xf numFmtId="166" fontId="9" fillId="6" borderId="9" xfId="1" applyNumberFormat="1" applyFont="1" applyFill="1" applyBorder="1" applyAlignment="1">
      <alignment horizontal="right" vertical="top"/>
    </xf>
    <xf numFmtId="0" fontId="0" fillId="0" borderId="9" xfId="0" applyBorder="1" applyAlignment="1">
      <alignment horizontal="left" vertical="top" wrapText="1"/>
    </xf>
    <xf numFmtId="166" fontId="0" fillId="0" borderId="9" xfId="1" applyNumberFormat="1" applyFont="1" applyBorder="1" applyAlignment="1">
      <alignment horizontal="right" vertical="top"/>
    </xf>
    <xf numFmtId="166" fontId="0" fillId="0" borderId="9" xfId="1" applyNumberFormat="1" applyFont="1" applyBorder="1" applyAlignment="1">
      <alignment vertical="top"/>
    </xf>
    <xf numFmtId="166" fontId="0" fillId="4" borderId="9" xfId="1" applyNumberFormat="1" applyFont="1" applyFill="1" applyBorder="1" applyAlignment="1">
      <alignment horizontal="right" vertical="top"/>
    </xf>
    <xf numFmtId="166" fontId="0" fillId="7" borderId="9" xfId="1" applyNumberFormat="1" applyFont="1" applyFill="1" applyBorder="1" applyAlignment="1">
      <alignment vertical="top"/>
    </xf>
    <xf numFmtId="166" fontId="0" fillId="6" borderId="9" xfId="1" applyNumberFormat="1" applyFont="1" applyFill="1" applyBorder="1" applyAlignment="1">
      <alignment vertical="top"/>
    </xf>
    <xf numFmtId="0" fontId="63" fillId="0" borderId="9" xfId="4" applyFont="1" applyFill="1" applyBorder="1" applyAlignment="1" applyProtection="1">
      <alignment horizontal="left" vertical="top" wrapText="1"/>
      <protection locked="0"/>
    </xf>
    <xf numFmtId="0" fontId="0" fillId="0" borderId="9" xfId="0" applyBorder="1" applyAlignment="1">
      <alignment vertical="top" wrapText="1"/>
    </xf>
    <xf numFmtId="168" fontId="60" fillId="0" borderId="9" xfId="0" applyNumberFormat="1" applyFont="1" applyBorder="1" applyAlignment="1" applyProtection="1">
      <alignment vertical="top" wrapText="1"/>
      <protection locked="0"/>
    </xf>
    <xf numFmtId="0" fontId="13" fillId="0" borderId="9" xfId="0" applyFont="1" applyBorder="1"/>
    <xf numFmtId="166" fontId="13" fillId="0" borderId="9" xfId="1" applyNumberFormat="1" applyFont="1" applyBorder="1" applyAlignment="1">
      <alignment vertical="top"/>
    </xf>
    <xf numFmtId="166" fontId="13" fillId="4" borderId="9" xfId="1" applyNumberFormat="1" applyFont="1" applyFill="1" applyBorder="1" applyAlignment="1">
      <alignment vertical="top"/>
    </xf>
    <xf numFmtId="166" fontId="13" fillId="7" borderId="9" xfId="1" applyNumberFormat="1" applyFont="1" applyFill="1" applyBorder="1" applyAlignment="1">
      <alignment vertical="top"/>
    </xf>
    <xf numFmtId="166" fontId="13" fillId="15" borderId="9" xfId="1" applyNumberFormat="1" applyFont="1" applyFill="1" applyBorder="1" applyAlignment="1">
      <alignment vertical="top"/>
    </xf>
    <xf numFmtId="166" fontId="13" fillId="6" borderId="9" xfId="1" applyNumberFormat="1" applyFont="1" applyFill="1" applyBorder="1" applyAlignment="1">
      <alignment vertical="top"/>
    </xf>
    <xf numFmtId="0" fontId="13" fillId="0" borderId="9" xfId="0" applyFont="1" applyBorder="1" applyAlignment="1">
      <alignment horizontal="left" vertical="top"/>
    </xf>
    <xf numFmtId="0" fontId="0" fillId="4" borderId="0" xfId="0" applyFill="1"/>
    <xf numFmtId="166" fontId="0" fillId="6" borderId="0" xfId="0" applyNumberFormat="1" applyFill="1"/>
    <xf numFmtId="0" fontId="0" fillId="6" borderId="0" xfId="0" applyFill="1"/>
    <xf numFmtId="0" fontId="11" fillId="8" borderId="9" xfId="0" applyFont="1" applyFill="1" applyBorder="1" applyAlignment="1">
      <alignment horizontal="center" vertical="center" textRotation="90" wrapText="1"/>
    </xf>
    <xf numFmtId="0" fontId="57" fillId="0" borderId="9" xfId="0" applyFont="1" applyBorder="1" applyAlignment="1">
      <alignment horizontal="center" vertical="center"/>
    </xf>
    <xf numFmtId="0" fontId="64" fillId="0" borderId="9" xfId="0" applyFont="1" applyBorder="1" applyAlignment="1">
      <alignment vertical="center" wrapText="1"/>
    </xf>
    <xf numFmtId="0" fontId="64" fillId="0" borderId="1" xfId="0" applyFont="1" applyBorder="1" applyAlignment="1">
      <alignment horizontal="justify" vertical="center"/>
    </xf>
    <xf numFmtId="0" fontId="33" fillId="19" borderId="3" xfId="0" applyFont="1" applyFill="1" applyBorder="1" applyAlignment="1">
      <alignment horizontal="center" vertical="center" wrapText="1"/>
    </xf>
    <xf numFmtId="3" fontId="65" fillId="19" borderId="3" xfId="0" applyNumberFormat="1" applyFont="1" applyFill="1" applyBorder="1" applyAlignment="1">
      <alignment horizontal="center" vertical="center" wrapText="1"/>
    </xf>
    <xf numFmtId="0" fontId="65" fillId="19" borderId="3" xfId="0" applyFont="1" applyFill="1" applyBorder="1" applyAlignment="1">
      <alignment horizontal="center" vertical="center" wrapText="1"/>
    </xf>
    <xf numFmtId="0" fontId="65" fillId="19" borderId="1" xfId="0" applyFont="1" applyFill="1" applyBorder="1" applyAlignment="1">
      <alignment horizontal="center" vertical="center" wrapText="1"/>
    </xf>
    <xf numFmtId="3" fontId="65" fillId="19" borderId="1" xfId="0" applyNumberFormat="1" applyFont="1" applyFill="1" applyBorder="1" applyAlignment="1">
      <alignment horizontal="center" vertical="center" wrapText="1"/>
    </xf>
    <xf numFmtId="2" fontId="7" fillId="0" borderId="9" xfId="0" applyNumberFormat="1" applyFont="1" applyBorder="1" applyAlignment="1">
      <alignment vertical="center" wrapText="1"/>
    </xf>
    <xf numFmtId="0" fontId="33" fillId="19" borderId="9" xfId="0" applyFont="1" applyFill="1" applyBorder="1" applyAlignment="1">
      <alignment horizontal="center" vertical="center" wrapText="1"/>
    </xf>
    <xf numFmtId="3" fontId="65" fillId="19" borderId="9" xfId="0" applyNumberFormat="1" applyFont="1" applyFill="1" applyBorder="1" applyAlignment="1">
      <alignment horizontal="center" vertical="center" wrapText="1"/>
    </xf>
    <xf numFmtId="0" fontId="65" fillId="19" borderId="9" xfId="0" applyFont="1" applyFill="1" applyBorder="1" applyAlignment="1">
      <alignment horizontal="center" vertical="center" wrapText="1"/>
    </xf>
    <xf numFmtId="0" fontId="64" fillId="0" borderId="9" xfId="0" applyFont="1" applyBorder="1" applyAlignment="1">
      <alignment horizontal="center" vertical="center" wrapText="1"/>
    </xf>
    <xf numFmtId="0" fontId="64" fillId="0" borderId="1" xfId="0" applyFont="1" applyBorder="1" applyAlignment="1">
      <alignment horizontal="center" vertical="center" wrapText="1"/>
    </xf>
    <xf numFmtId="0" fontId="65" fillId="19" borderId="2" xfId="0" applyFont="1" applyFill="1" applyBorder="1" applyAlignment="1">
      <alignment horizontal="center" vertical="center" wrapText="1"/>
    </xf>
    <xf numFmtId="3" fontId="65" fillId="19" borderId="2" xfId="0" applyNumberFormat="1" applyFont="1" applyFill="1" applyBorder="1" applyAlignment="1">
      <alignment horizontal="center" vertical="center" wrapText="1"/>
    </xf>
    <xf numFmtId="0" fontId="33" fillId="19" borderId="3" xfId="0" applyFont="1" applyFill="1" applyBorder="1" applyAlignment="1">
      <alignment horizontal="center" vertical="center" textRotation="90" wrapText="1"/>
    </xf>
    <xf numFmtId="0" fontId="64" fillId="0" borderId="9" xfId="4" applyFont="1" applyBorder="1" applyAlignment="1">
      <alignment vertical="center" wrapText="1"/>
    </xf>
    <xf numFmtId="0" fontId="64" fillId="0" borderId="1" xfId="4" applyFont="1" applyBorder="1" applyAlignment="1">
      <alignment horizontal="justify" vertical="center"/>
    </xf>
    <xf numFmtId="0" fontId="33" fillId="19" borderId="3" xfId="4" applyFont="1" applyFill="1" applyBorder="1" applyAlignment="1">
      <alignment horizontal="center" vertical="center" wrapText="1"/>
    </xf>
    <xf numFmtId="3" fontId="65" fillId="19" borderId="3" xfId="4" applyNumberFormat="1" applyFont="1" applyFill="1" applyBorder="1" applyAlignment="1">
      <alignment horizontal="center" vertical="center" wrapText="1"/>
    </xf>
    <xf numFmtId="0" fontId="65" fillId="19" borderId="3" xfId="4" applyFont="1" applyFill="1" applyBorder="1" applyAlignment="1">
      <alignment horizontal="center" vertical="center" wrapText="1"/>
    </xf>
    <xf numFmtId="0" fontId="65" fillId="19" borderId="1" xfId="4" applyFont="1" applyFill="1" applyBorder="1" applyAlignment="1">
      <alignment horizontal="center" vertical="center" wrapText="1"/>
    </xf>
    <xf numFmtId="3" fontId="65" fillId="19" borderId="1" xfId="4" applyNumberFormat="1" applyFont="1" applyFill="1" applyBorder="1" applyAlignment="1">
      <alignment horizontal="center" vertical="center" wrapText="1"/>
    </xf>
    <xf numFmtId="0" fontId="33" fillId="19" borderId="3" xfId="4" applyFont="1" applyFill="1" applyBorder="1" applyAlignment="1">
      <alignment horizontal="center" vertical="center" textRotation="90" wrapText="1"/>
    </xf>
    <xf numFmtId="2" fontId="66" fillId="0" borderId="3" xfId="4" applyNumberFormat="1" applyFont="1" applyBorder="1" applyAlignment="1">
      <alignment vertical="center" wrapText="1"/>
    </xf>
    <xf numFmtId="0" fontId="67" fillId="0" borderId="1" xfId="4" applyFont="1" applyBorder="1" applyAlignment="1">
      <alignment horizontal="justify" vertical="center"/>
    </xf>
    <xf numFmtId="0" fontId="33" fillId="19" borderId="9" xfId="4" applyFont="1" applyFill="1" applyBorder="1" applyAlignment="1">
      <alignment horizontal="center" vertical="center" wrapText="1"/>
    </xf>
    <xf numFmtId="4" fontId="65" fillId="19" borderId="3" xfId="4" applyNumberFormat="1" applyFont="1" applyFill="1" applyBorder="1" applyAlignment="1">
      <alignment horizontal="center" vertical="center" wrapText="1"/>
    </xf>
    <xf numFmtId="2" fontId="66" fillId="0" borderId="9" xfId="4" applyNumberFormat="1" applyFont="1" applyBorder="1" applyAlignment="1">
      <alignment vertical="center" wrapText="1"/>
    </xf>
    <xf numFmtId="0" fontId="8" fillId="12" borderId="9" xfId="0" applyFont="1" applyFill="1" applyBorder="1" applyAlignment="1">
      <alignment horizontal="center" vertical="center" wrapText="1"/>
    </xf>
    <xf numFmtId="0" fontId="8" fillId="0" borderId="9" xfId="0" applyFont="1" applyBorder="1" applyAlignment="1">
      <alignment horizontal="left" vertical="center" wrapText="1"/>
    </xf>
    <xf numFmtId="0" fontId="8" fillId="12" borderId="3" xfId="0" applyFont="1" applyFill="1" applyBorder="1" applyAlignment="1">
      <alignment horizontal="center" vertical="center" wrapText="1"/>
    </xf>
    <xf numFmtId="0" fontId="68" fillId="0" borderId="9" xfId="0" applyFont="1" applyBorder="1" applyAlignment="1">
      <alignment vertical="center" wrapText="1"/>
    </xf>
    <xf numFmtId="0" fontId="64" fillId="0" borderId="9" xfId="0" applyFont="1" applyBorder="1" applyAlignment="1">
      <alignment horizontal="justify" vertical="center"/>
    </xf>
    <xf numFmtId="0" fontId="8" fillId="12" borderId="9" xfId="0" applyFont="1" applyFill="1" applyBorder="1" applyAlignment="1">
      <alignment horizontal="center" vertical="top" wrapText="1"/>
    </xf>
    <xf numFmtId="0" fontId="22" fillId="13" borderId="0" xfId="0" applyFont="1" applyFill="1" applyAlignment="1">
      <alignment horizontal="center" vertical="center" wrapText="1"/>
    </xf>
    <xf numFmtId="0" fontId="65" fillId="19" borderId="6"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34" fillId="13" borderId="9" xfId="0" applyFont="1" applyFill="1" applyBorder="1" applyAlignment="1">
      <alignment horizontal="center" vertical="center" wrapText="1"/>
    </xf>
    <xf numFmtId="0" fontId="8" fillId="13" borderId="9" xfId="0" applyFont="1" applyFill="1" applyBorder="1" applyAlignment="1">
      <alignment horizontal="center" vertical="center" wrapText="1"/>
    </xf>
    <xf numFmtId="0" fontId="22" fillId="0" borderId="9" xfId="0" applyFont="1" applyBorder="1" applyAlignment="1">
      <alignment horizontal="left" wrapText="1"/>
    </xf>
    <xf numFmtId="0" fontId="64" fillId="0" borderId="1" xfId="0" applyFont="1" applyBorder="1" applyAlignment="1">
      <alignment vertical="center" wrapText="1"/>
    </xf>
    <xf numFmtId="3" fontId="69" fillId="12" borderId="9" xfId="0" applyNumberFormat="1" applyFont="1" applyFill="1" applyBorder="1" applyAlignment="1">
      <alignment horizontal="center" vertical="center"/>
    </xf>
    <xf numFmtId="0" fontId="26" fillId="12" borderId="9" xfId="0" applyFont="1" applyFill="1" applyBorder="1" applyAlignment="1">
      <alignment horizontal="right"/>
    </xf>
    <xf numFmtId="0" fontId="0" fillId="12" borderId="9" xfId="0" applyFill="1" applyBorder="1"/>
    <xf numFmtId="0" fontId="26" fillId="12" borderId="9" xfId="0" applyFont="1" applyFill="1" applyBorder="1" applyAlignment="1">
      <alignment horizontal="center" vertical="center"/>
    </xf>
    <xf numFmtId="3" fontId="35" fillId="12" borderId="9" xfId="0" applyNumberFormat="1" applyFont="1" applyFill="1" applyBorder="1" applyAlignment="1">
      <alignment horizontal="center" vertical="center"/>
    </xf>
    <xf numFmtId="3" fontId="49" fillId="19" borderId="9" xfId="0" applyNumberFormat="1" applyFont="1" applyFill="1" applyBorder="1" applyAlignment="1">
      <alignment horizontal="center" vertical="center" wrapText="1"/>
    </xf>
    <xf numFmtId="0" fontId="0" fillId="0" borderId="0" xfId="0" applyBorder="1"/>
    <xf numFmtId="0" fontId="69" fillId="0" borderId="9" xfId="0" applyFont="1" applyBorder="1" applyAlignment="1">
      <alignment vertical="center"/>
    </xf>
    <xf numFmtId="0" fontId="69" fillId="3" borderId="9" xfId="0" applyFont="1" applyFill="1" applyBorder="1" applyAlignment="1">
      <alignment horizontal="center" vertical="center"/>
    </xf>
    <xf numFmtId="0" fontId="64" fillId="0" borderId="3" xfId="0" applyFont="1" applyBorder="1" applyAlignment="1">
      <alignment vertical="center" wrapText="1"/>
    </xf>
    <xf numFmtId="0" fontId="64" fillId="0" borderId="2" xfId="0" applyFont="1" applyBorder="1" applyAlignment="1">
      <alignment vertical="center" wrapText="1"/>
    </xf>
    <xf numFmtId="0" fontId="44" fillId="13" borderId="3" xfId="0" applyFont="1" applyFill="1" applyBorder="1" applyAlignment="1">
      <alignment horizontal="center" vertical="center" wrapText="1"/>
    </xf>
    <xf numFmtId="0" fontId="57" fillId="13" borderId="3" xfId="0" applyFont="1" applyFill="1" applyBorder="1" applyAlignment="1">
      <alignment horizontal="center" vertical="center"/>
    </xf>
    <xf numFmtId="0" fontId="8" fillId="13" borderId="3" xfId="0" applyFont="1" applyFill="1" applyBorder="1" applyAlignment="1">
      <alignment horizontal="center" vertical="center"/>
    </xf>
    <xf numFmtId="0" fontId="44" fillId="13" borderId="3" xfId="0" applyFont="1" applyFill="1" applyBorder="1" applyAlignment="1">
      <alignment horizontal="center" vertical="center"/>
    </xf>
    <xf numFmtId="0" fontId="33" fillId="13" borderId="3" xfId="0" applyFont="1" applyFill="1" applyBorder="1" applyAlignment="1">
      <alignment horizontal="center" vertical="center" wrapText="1"/>
    </xf>
    <xf numFmtId="2" fontId="7" fillId="0" borderId="3" xfId="0" applyNumberFormat="1" applyFont="1" applyBorder="1" applyAlignment="1">
      <alignment vertical="center" wrapText="1"/>
    </xf>
    <xf numFmtId="2" fontId="7" fillId="0" borderId="0" xfId="0" applyNumberFormat="1" applyFont="1" applyBorder="1" applyAlignment="1">
      <alignment vertical="center" wrapText="1"/>
    </xf>
    <xf numFmtId="0" fontId="8" fillId="12" borderId="0" xfId="0" applyFont="1" applyFill="1" applyAlignment="1">
      <alignment horizontal="center" vertical="center" wrapText="1"/>
    </xf>
    <xf numFmtId="0" fontId="44" fillId="13" borderId="9" xfId="0" applyFont="1" applyFill="1" applyBorder="1" applyAlignment="1">
      <alignment horizontal="center" vertical="center" wrapText="1"/>
    </xf>
    <xf numFmtId="0" fontId="57" fillId="13" borderId="9" xfId="0" applyFont="1" applyFill="1" applyBorder="1" applyAlignment="1">
      <alignment horizontal="center" vertical="center"/>
    </xf>
    <xf numFmtId="0" fontId="8" fillId="13" borderId="0" xfId="0" applyNumberFormat="1" applyFont="1" applyFill="1" applyAlignment="1">
      <alignment horizontal="center" vertical="center"/>
    </xf>
    <xf numFmtId="0" fontId="8" fillId="13" borderId="0" xfId="0" applyFont="1" applyFill="1" applyAlignment="1">
      <alignment horizontal="center" vertical="center"/>
    </xf>
    <xf numFmtId="0" fontId="44" fillId="13" borderId="9" xfId="0" applyFont="1" applyFill="1" applyBorder="1" applyAlignment="1">
      <alignment horizontal="center" vertical="center"/>
    </xf>
    <xf numFmtId="0" fontId="8" fillId="12" borderId="1" xfId="0" applyFont="1" applyFill="1" applyBorder="1" applyAlignment="1">
      <alignment horizontal="center" vertical="center" wrapText="1"/>
    </xf>
    <xf numFmtId="0" fontId="8" fillId="13" borderId="9" xfId="0" applyNumberFormat="1" applyFont="1" applyFill="1" applyBorder="1" applyAlignment="1">
      <alignment horizontal="center" vertical="center"/>
    </xf>
    <xf numFmtId="0" fontId="8" fillId="13" borderId="9" xfId="0" applyFont="1" applyFill="1" applyBorder="1" applyAlignment="1">
      <alignment horizontal="center" vertical="center"/>
    </xf>
    <xf numFmtId="0" fontId="8" fillId="0" borderId="0" xfId="0" applyFont="1" applyBorder="1" applyAlignment="1">
      <alignment horizontal="center" vertical="center" wrapText="1"/>
    </xf>
    <xf numFmtId="0" fontId="44" fillId="12" borderId="9" xfId="0" applyFont="1" applyFill="1" applyBorder="1" applyAlignment="1">
      <alignment horizontal="center" vertical="center" wrapText="1"/>
    </xf>
    <xf numFmtId="0" fontId="15" fillId="13" borderId="9" xfId="0" applyNumberFormat="1" applyFont="1" applyFill="1" applyBorder="1" applyAlignment="1">
      <alignment horizontal="center" vertical="center"/>
    </xf>
    <xf numFmtId="3" fontId="15" fillId="13" borderId="9" xfId="0" applyNumberFormat="1" applyFont="1" applyFill="1" applyBorder="1" applyAlignment="1">
      <alignment horizontal="center" vertical="center"/>
    </xf>
    <xf numFmtId="3" fontId="44" fillId="13" borderId="9" xfId="0" applyNumberFormat="1" applyFont="1" applyFill="1" applyBorder="1" applyAlignment="1">
      <alignment horizontal="center" vertical="center"/>
    </xf>
    <xf numFmtId="3" fontId="57" fillId="13" borderId="9" xfId="0" applyNumberFormat="1" applyFont="1" applyFill="1" applyBorder="1" applyAlignment="1">
      <alignment horizontal="center" vertical="center"/>
    </xf>
    <xf numFmtId="0" fontId="33" fillId="3" borderId="3" xfId="0" applyFont="1" applyFill="1" applyBorder="1" applyAlignment="1">
      <alignment horizontal="left" vertical="center" wrapText="1"/>
    </xf>
    <xf numFmtId="0" fontId="33" fillId="3" borderId="0" xfId="0" applyFont="1" applyFill="1" applyBorder="1" applyAlignment="1">
      <alignment horizontal="left" vertical="center" wrapText="1"/>
    </xf>
    <xf numFmtId="4" fontId="44" fillId="13" borderId="9" xfId="0" applyNumberFormat="1" applyFont="1" applyFill="1" applyBorder="1" applyAlignment="1">
      <alignment horizontal="center" vertical="center"/>
    </xf>
    <xf numFmtId="0" fontId="8" fillId="0" borderId="0" xfId="0" applyFont="1" applyBorder="1" applyAlignment="1">
      <alignment horizontal="left" vertical="center" wrapText="1"/>
    </xf>
    <xf numFmtId="4" fontId="15" fillId="13" borderId="9" xfId="0" applyNumberFormat="1" applyFont="1" applyFill="1" applyBorder="1" applyAlignment="1">
      <alignment horizontal="center" vertical="center"/>
    </xf>
    <xf numFmtId="0" fontId="70" fillId="0" borderId="0" xfId="0" applyFont="1" applyBorder="1" applyAlignment="1">
      <alignment horizontal="center" vertical="center" wrapText="1"/>
    </xf>
    <xf numFmtId="3" fontId="65" fillId="19" borderId="9" xfId="4" applyNumberFormat="1" applyFont="1" applyFill="1" applyBorder="1" applyAlignment="1">
      <alignment horizontal="center" vertical="center" wrapText="1"/>
    </xf>
    <xf numFmtId="3" fontId="64" fillId="0" borderId="9" xfId="0" applyNumberFormat="1" applyFont="1" applyBorder="1" applyAlignment="1">
      <alignment horizontal="center" vertical="center" wrapText="1"/>
    </xf>
    <xf numFmtId="0" fontId="57" fillId="12" borderId="9" xfId="0" applyFont="1" applyFill="1" applyBorder="1" applyAlignment="1">
      <alignment horizontal="center" vertical="center"/>
    </xf>
    <xf numFmtId="0" fontId="71" fillId="13" borderId="9" xfId="0" applyFont="1" applyFill="1" applyBorder="1" applyAlignment="1">
      <alignment horizontal="center" vertical="center"/>
    </xf>
    <xf numFmtId="3" fontId="36" fillId="13" borderId="9" xfId="0" applyNumberFormat="1" applyFont="1" applyFill="1" applyBorder="1" applyAlignment="1">
      <alignment horizontal="center" vertical="center"/>
    </xf>
    <xf numFmtId="3" fontId="72" fillId="13" borderId="9" xfId="0" applyNumberFormat="1" applyFont="1" applyFill="1" applyBorder="1" applyAlignment="1">
      <alignment horizontal="center" vertical="center"/>
    </xf>
    <xf numFmtId="0" fontId="0" fillId="0" borderId="9" xfId="0" applyBorder="1" applyAlignment="1">
      <alignment horizontal="center" vertical="center"/>
    </xf>
    <xf numFmtId="0" fontId="33" fillId="19" borderId="9" xfId="0" applyFont="1" applyFill="1" applyBorder="1" applyAlignment="1">
      <alignment horizontal="center" vertical="center" textRotation="90" wrapText="1"/>
    </xf>
    <xf numFmtId="0" fontId="57" fillId="0" borderId="0" xfId="0" applyFont="1" applyBorder="1" applyAlignment="1">
      <alignment horizontal="center" vertical="center"/>
    </xf>
    <xf numFmtId="0" fontId="33" fillId="19" borderId="2" xfId="0" applyFont="1" applyFill="1" applyBorder="1" applyAlignment="1">
      <alignment horizontal="center" vertical="center" wrapText="1"/>
    </xf>
    <xf numFmtId="3" fontId="33" fillId="19" borderId="2" xfId="0" applyNumberFormat="1" applyFont="1" applyFill="1" applyBorder="1" applyAlignment="1">
      <alignment horizontal="center" vertical="center" wrapText="1"/>
    </xf>
    <xf numFmtId="0" fontId="33" fillId="19" borderId="1" xfId="0" applyFont="1" applyFill="1" applyBorder="1" applyAlignment="1">
      <alignment horizontal="center" vertical="center" wrapText="1"/>
    </xf>
    <xf numFmtId="3" fontId="33" fillId="19" borderId="1" xfId="0" applyNumberFormat="1" applyFont="1" applyFill="1" applyBorder="1" applyAlignment="1">
      <alignment horizontal="center" vertical="center" wrapText="1"/>
    </xf>
    <xf numFmtId="0" fontId="33" fillId="19" borderId="2" xfId="0" applyFont="1" applyFill="1" applyBorder="1" applyAlignment="1">
      <alignment horizontal="center" vertical="center" textRotation="90" wrapText="1"/>
    </xf>
    <xf numFmtId="0" fontId="33" fillId="0" borderId="9" xfId="0" applyFont="1" applyBorder="1" applyAlignment="1">
      <alignment horizontal="left" wrapText="1"/>
    </xf>
    <xf numFmtId="3" fontId="33" fillId="19" borderId="9" xfId="0" applyNumberFormat="1" applyFont="1" applyFill="1" applyBorder="1" applyAlignment="1">
      <alignment horizontal="center" vertical="center" wrapText="1"/>
    </xf>
    <xf numFmtId="0" fontId="34" fillId="12" borderId="0" xfId="0" applyFont="1" applyFill="1" applyAlignment="1">
      <alignment horizontal="center" vertical="center" wrapText="1"/>
    </xf>
    <xf numFmtId="0" fontId="26" fillId="0" borderId="9" xfId="0" applyFont="1" applyBorder="1" applyAlignment="1">
      <alignment horizontal="center" vertical="center"/>
    </xf>
    <xf numFmtId="3" fontId="26" fillId="0" borderId="9" xfId="0" applyNumberFormat="1" applyFont="1" applyBorder="1" applyAlignment="1">
      <alignment horizontal="center" vertical="center"/>
    </xf>
    <xf numFmtId="0" fontId="26" fillId="0" borderId="11" xfId="0" applyFont="1"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0" xfId="0" applyBorder="1" applyAlignment="1"/>
    <xf numFmtId="0" fontId="0" fillId="0" borderId="12" xfId="0" applyBorder="1" applyAlignment="1"/>
    <xf numFmtId="0" fontId="64" fillId="0" borderId="10" xfId="0" applyFont="1" applyBorder="1" applyAlignment="1">
      <alignment horizontal="justify" vertical="center"/>
    </xf>
    <xf numFmtId="2" fontId="7" fillId="0" borderId="9" xfId="0" applyNumberFormat="1" applyFont="1" applyBorder="1" applyAlignment="1">
      <alignment horizontal="left" vertical="center" wrapText="1"/>
    </xf>
    <xf numFmtId="0" fontId="5" fillId="13" borderId="9" xfId="0" applyFont="1" applyFill="1" applyBorder="1" applyAlignment="1">
      <alignment horizontal="center" vertical="center" wrapText="1"/>
    </xf>
    <xf numFmtId="3" fontId="26" fillId="13" borderId="9" xfId="0" applyNumberFormat="1" applyFont="1" applyFill="1" applyBorder="1" applyAlignment="1">
      <alignment horizontal="center" vertical="center"/>
    </xf>
    <xf numFmtId="0" fontId="0" fillId="13" borderId="9" xfId="0" applyFill="1" applyBorder="1" applyAlignment="1">
      <alignment horizontal="center" vertical="center"/>
    </xf>
    <xf numFmtId="4" fontId="26" fillId="13" borderId="9" xfId="0" applyNumberFormat="1" applyFont="1" applyFill="1" applyBorder="1" applyAlignment="1">
      <alignment horizontal="center" vertical="center"/>
    </xf>
    <xf numFmtId="0" fontId="2" fillId="13" borderId="9" xfId="0" applyFont="1" applyFill="1" applyBorder="1" applyAlignment="1">
      <alignment horizontal="center" vertical="center"/>
    </xf>
    <xf numFmtId="0" fontId="0" fillId="13" borderId="9" xfId="0" applyFill="1" applyBorder="1"/>
    <xf numFmtId="4" fontId="0" fillId="13" borderId="9" xfId="0" applyNumberFormat="1" applyFill="1" applyBorder="1" applyAlignment="1">
      <alignment horizontal="center" vertical="center"/>
    </xf>
    <xf numFmtId="0" fontId="0" fillId="3" borderId="9" xfId="0" applyFill="1" applyBorder="1" applyAlignment="1">
      <alignment horizontal="center" vertical="center"/>
    </xf>
    <xf numFmtId="9" fontId="7" fillId="13" borderId="9" xfId="6" applyFont="1" applyFill="1" applyBorder="1" applyAlignment="1">
      <alignment horizontal="center" vertical="center" wrapText="1"/>
    </xf>
    <xf numFmtId="0" fontId="7" fillId="13" borderId="9" xfId="0" applyFont="1" applyFill="1" applyBorder="1" applyAlignment="1">
      <alignment horizontal="center" vertical="center" wrapText="1"/>
    </xf>
    <xf numFmtId="0" fontId="34" fillId="0" borderId="9" xfId="0" applyFont="1" applyBorder="1" applyAlignment="1">
      <alignment horizontal="center" wrapText="1"/>
    </xf>
    <xf numFmtId="0" fontId="73" fillId="13" borderId="9" xfId="0" applyFont="1" applyFill="1" applyBorder="1" applyAlignment="1">
      <alignment horizontal="center" vertical="center" wrapText="1"/>
    </xf>
    <xf numFmtId="0" fontId="26" fillId="13" borderId="9" xfId="0" applyFont="1" applyFill="1" applyBorder="1" applyAlignment="1">
      <alignment horizontal="center" vertical="center"/>
    </xf>
    <xf numFmtId="0" fontId="35" fillId="3" borderId="9" xfId="0" applyFont="1" applyFill="1" applyBorder="1" applyAlignment="1">
      <alignment horizontal="right" vertical="center" wrapText="1"/>
    </xf>
    <xf numFmtId="0" fontId="34" fillId="12" borderId="9" xfId="0" applyFont="1" applyFill="1" applyBorder="1" applyAlignment="1">
      <alignment horizontal="center" vertical="center" wrapText="1"/>
    </xf>
    <xf numFmtId="3" fontId="0" fillId="0" borderId="9" xfId="0" applyNumberFormat="1" applyBorder="1"/>
    <xf numFmtId="0" fontId="30" fillId="0" borderId="0" xfId="0" applyFont="1" applyAlignment="1">
      <alignment wrapText="1"/>
    </xf>
    <xf numFmtId="0" fontId="75" fillId="8" borderId="9" xfId="0" applyFont="1" applyFill="1" applyBorder="1" applyAlignment="1">
      <alignment horizontal="center" vertical="center" textRotation="90" wrapText="1"/>
    </xf>
    <xf numFmtId="0" fontId="75" fillId="0" borderId="9" xfId="0" applyFont="1" applyBorder="1" applyAlignment="1">
      <alignment horizontal="center" vertical="center" wrapText="1"/>
    </xf>
    <xf numFmtId="0" fontId="76" fillId="0" borderId="9" xfId="0" applyFont="1" applyBorder="1" applyAlignment="1">
      <alignment horizontal="center" vertical="center" wrapText="1"/>
    </xf>
    <xf numFmtId="0" fontId="77" fillId="3" borderId="9" xfId="0" applyFont="1" applyFill="1" applyBorder="1" applyAlignment="1">
      <alignment horizontal="center" vertical="center" wrapText="1"/>
    </xf>
    <xf numFmtId="0" fontId="20" fillId="3" borderId="9" xfId="0" applyFont="1" applyFill="1" applyBorder="1" applyAlignment="1">
      <alignment horizontal="left" vertical="top" wrapText="1"/>
    </xf>
    <xf numFmtId="0" fontId="30" fillId="3" borderId="9" xfId="0" applyFont="1" applyFill="1" applyBorder="1" applyAlignment="1">
      <alignment horizontal="left" vertical="top" wrapText="1"/>
    </xf>
    <xf numFmtId="0" fontId="78" fillId="3" borderId="9" xfId="0" applyFont="1" applyFill="1" applyBorder="1" applyAlignment="1">
      <alignment horizontal="left" vertical="top" wrapText="1"/>
    </xf>
    <xf numFmtId="3" fontId="30" fillId="3" borderId="9" xfId="0" applyNumberFormat="1" applyFont="1" applyFill="1" applyBorder="1" applyAlignment="1">
      <alignment horizontal="right" vertical="top" wrapText="1"/>
    </xf>
    <xf numFmtId="0" fontId="77" fillId="3" borderId="9" xfId="0" applyFont="1" applyFill="1" applyBorder="1" applyAlignment="1">
      <alignment horizontal="right" vertical="top" wrapText="1"/>
    </xf>
    <xf numFmtId="166" fontId="79" fillId="3" borderId="9" xfId="1" applyNumberFormat="1" applyFont="1" applyFill="1" applyBorder="1" applyAlignment="1">
      <alignment horizontal="right" vertical="top" wrapText="1"/>
    </xf>
    <xf numFmtId="166" fontId="77" fillId="3" borderId="9" xfId="1" applyNumberFormat="1" applyFont="1" applyFill="1" applyBorder="1" applyAlignment="1">
      <alignment horizontal="right" vertical="top" wrapText="1"/>
    </xf>
    <xf numFmtId="0" fontId="77" fillId="3" borderId="9" xfId="0" applyFont="1" applyFill="1" applyBorder="1" applyAlignment="1">
      <alignment horizontal="left" vertical="top" wrapText="1"/>
    </xf>
    <xf numFmtId="0" fontId="77" fillId="3" borderId="9" xfId="0" applyFont="1" applyFill="1" applyBorder="1" applyAlignment="1">
      <alignment vertical="center" wrapText="1"/>
    </xf>
    <xf numFmtId="0" fontId="77" fillId="0" borderId="9" xfId="0" applyFont="1" applyBorder="1" applyAlignment="1">
      <alignment horizontal="center" vertical="center" wrapText="1"/>
    </xf>
    <xf numFmtId="0" fontId="19" fillId="0" borderId="9" xfId="0" applyFont="1" applyBorder="1" applyAlignment="1">
      <alignment horizontal="left" vertical="top"/>
    </xf>
    <xf numFmtId="0" fontId="30" fillId="0" borderId="9" xfId="0" applyFont="1" applyBorder="1" applyAlignment="1">
      <alignment horizontal="left" vertical="top" wrapText="1"/>
    </xf>
    <xf numFmtId="3" fontId="77" fillId="0" borderId="9" xfId="0" applyNumberFormat="1" applyFont="1" applyBorder="1" applyAlignment="1">
      <alignment horizontal="right" vertical="top" wrapText="1"/>
    </xf>
    <xf numFmtId="0" fontId="77" fillId="0" borderId="9" xfId="0" applyFont="1" applyBorder="1" applyAlignment="1">
      <alignment horizontal="right" vertical="top" wrapText="1"/>
    </xf>
    <xf numFmtId="166" fontId="77" fillId="0" borderId="9" xfId="1" applyNumberFormat="1" applyFont="1" applyBorder="1" applyAlignment="1">
      <alignment horizontal="right" vertical="top" wrapText="1"/>
    </xf>
    <xf numFmtId="0" fontId="77" fillId="0" borderId="9" xfId="0" applyFont="1" applyBorder="1" applyAlignment="1">
      <alignment horizontal="left" vertical="top" wrapText="1"/>
    </xf>
    <xf numFmtId="0" fontId="77" fillId="0" borderId="9" xfId="0" applyFont="1" applyBorder="1" applyAlignment="1">
      <alignment vertical="center" wrapText="1"/>
    </xf>
    <xf numFmtId="0" fontId="30" fillId="4" borderId="9" xfId="0" applyFont="1" applyFill="1" applyBorder="1" applyAlignment="1">
      <alignment horizontal="left" vertical="top" wrapText="1"/>
    </xf>
    <xf numFmtId="166" fontId="77" fillId="4" borderId="9" xfId="1" applyNumberFormat="1" applyFont="1" applyFill="1" applyBorder="1" applyAlignment="1">
      <alignment horizontal="right" vertical="top" wrapText="1"/>
    </xf>
    <xf numFmtId="164" fontId="77" fillId="4" borderId="9" xfId="0" applyNumberFormat="1" applyFont="1" applyFill="1" applyBorder="1" applyAlignment="1">
      <alignment horizontal="right" vertical="top" wrapText="1"/>
    </xf>
    <xf numFmtId="0" fontId="77" fillId="4" borderId="9" xfId="0" applyFont="1" applyFill="1" applyBorder="1" applyAlignment="1">
      <alignment horizontal="right" vertical="top" wrapText="1"/>
    </xf>
    <xf numFmtId="0" fontId="77" fillId="4" borderId="9" xfId="0" applyFont="1" applyFill="1" applyBorder="1" applyAlignment="1">
      <alignment horizontal="left" vertical="top" wrapText="1"/>
    </xf>
    <xf numFmtId="0" fontId="77" fillId="9" borderId="9" xfId="0" applyFont="1" applyFill="1" applyBorder="1" applyAlignment="1">
      <alignment vertical="center" wrapText="1"/>
    </xf>
    <xf numFmtId="0" fontId="77" fillId="4" borderId="9" xfId="0" applyFont="1" applyFill="1" applyBorder="1" applyAlignment="1">
      <alignment vertical="center" wrapText="1"/>
    </xf>
    <xf numFmtId="0" fontId="77" fillId="4" borderId="9" xfId="0" applyFont="1" applyFill="1" applyBorder="1" applyAlignment="1">
      <alignment horizontal="center" vertical="center" wrapText="1"/>
    </xf>
    <xf numFmtId="0" fontId="78" fillId="4" borderId="9" xfId="0" applyFont="1" applyFill="1" applyBorder="1" applyAlignment="1">
      <alignment horizontal="left" vertical="top" wrapText="1"/>
    </xf>
    <xf numFmtId="0" fontId="30" fillId="4" borderId="9"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18" fillId="0" borderId="3" xfId="0" applyFont="1" applyBorder="1" applyAlignment="1">
      <alignment horizontal="left" vertical="center" wrapText="1"/>
    </xf>
    <xf numFmtId="0" fontId="30" fillId="0" borderId="9" xfId="0" applyFont="1" applyBorder="1" applyAlignment="1">
      <alignment horizontal="center" vertical="center" wrapText="1"/>
    </xf>
    <xf numFmtId="0" fontId="76" fillId="0" borderId="9" xfId="0" applyFont="1" applyBorder="1" applyAlignment="1">
      <alignment horizontal="left" vertical="top" wrapText="1"/>
    </xf>
    <xf numFmtId="3" fontId="77" fillId="0" borderId="11" xfId="0" applyNumberFormat="1" applyFont="1" applyBorder="1" applyAlignment="1">
      <alignment horizontal="right" vertical="top" wrapText="1"/>
    </xf>
    <xf numFmtId="166" fontId="77" fillId="0" borderId="11" xfId="1" applyNumberFormat="1" applyFont="1" applyBorder="1" applyAlignment="1">
      <alignment horizontal="center" vertical="center" wrapText="1"/>
    </xf>
    <xf numFmtId="166" fontId="77" fillId="0" borderId="11" xfId="1" applyNumberFormat="1" applyFont="1" applyBorder="1" applyAlignment="1">
      <alignment horizontal="right" vertical="top" wrapText="1"/>
    </xf>
    <xf numFmtId="3" fontId="77" fillId="9" borderId="11" xfId="0" applyNumberFormat="1" applyFont="1" applyFill="1" applyBorder="1" applyAlignment="1">
      <alignment horizontal="right" vertical="top" wrapText="1"/>
    </xf>
    <xf numFmtId="166" fontId="77" fillId="9" borderId="11" xfId="1" applyNumberFormat="1" applyFont="1" applyFill="1" applyBorder="1" applyAlignment="1">
      <alignment horizontal="center" vertical="center" wrapText="1"/>
    </xf>
    <xf numFmtId="0" fontId="10" fillId="0" borderId="9" xfId="0" applyFont="1" applyBorder="1" applyAlignment="1">
      <alignment horizontal="center" vertical="center" wrapText="1"/>
    </xf>
    <xf numFmtId="3" fontId="10" fillId="0" borderId="11" xfId="0" applyNumberFormat="1" applyFont="1" applyBorder="1" applyAlignment="1">
      <alignment horizontal="right" vertical="top" wrapText="1"/>
    </xf>
    <xf numFmtId="0" fontId="10" fillId="9" borderId="9" xfId="0" applyFont="1" applyFill="1" applyBorder="1" applyAlignment="1">
      <alignment horizontal="right" vertical="top" wrapText="1"/>
    </xf>
    <xf numFmtId="0" fontId="10" fillId="0" borderId="9" xfId="0" applyFont="1" applyBorder="1" applyAlignment="1">
      <alignment horizontal="right" vertical="top" wrapText="1"/>
    </xf>
    <xf numFmtId="0" fontId="20" fillId="0" borderId="9" xfId="0" applyFont="1" applyBorder="1" applyAlignment="1">
      <alignment horizontal="right" vertical="top" wrapText="1"/>
    </xf>
    <xf numFmtId="166" fontId="10" fillId="0" borderId="11" xfId="1" applyNumberFormat="1" applyFont="1" applyBorder="1" applyAlignment="1">
      <alignment horizontal="right" vertical="top" wrapText="1"/>
    </xf>
    <xf numFmtId="3" fontId="77" fillId="0" borderId="9" xfId="0" applyNumberFormat="1" applyFont="1" applyBorder="1" applyAlignment="1">
      <alignment vertical="center" wrapText="1"/>
    </xf>
    <xf numFmtId="0" fontId="81" fillId="3" borderId="11" xfId="0" applyFont="1" applyFill="1" applyBorder="1" applyAlignment="1">
      <alignment horizontal="center" vertical="center" wrapText="1"/>
    </xf>
    <xf numFmtId="0" fontId="10" fillId="0" borderId="10" xfId="0" applyFont="1" applyBorder="1" applyAlignment="1">
      <alignment horizontal="center" vertical="center"/>
    </xf>
    <xf numFmtId="0" fontId="10" fillId="3" borderId="9" xfId="0" applyFont="1" applyFill="1" applyBorder="1" applyAlignment="1">
      <alignment horizontal="center" vertical="center"/>
    </xf>
    <xf numFmtId="0" fontId="10" fillId="0" borderId="12" xfId="0" applyFont="1" applyBorder="1" applyAlignment="1">
      <alignment horizontal="center" vertical="center"/>
    </xf>
    <xf numFmtId="0" fontId="82" fillId="0" borderId="9" xfId="0" applyFont="1" applyBorder="1" applyAlignment="1">
      <alignment horizontal="left" vertical="top" wrapText="1"/>
    </xf>
    <xf numFmtId="0" fontId="31" fillId="3" borderId="9" xfId="0" applyFont="1" applyFill="1" applyBorder="1" applyAlignment="1">
      <alignment horizontal="left" vertical="top" wrapText="1"/>
    </xf>
    <xf numFmtId="49" fontId="31" fillId="3" borderId="9" xfId="0" applyNumberFormat="1" applyFont="1" applyFill="1" applyBorder="1" applyAlignment="1">
      <alignment horizontal="left" vertical="top" wrapText="1"/>
    </xf>
    <xf numFmtId="49" fontId="77" fillId="0" borderId="9" xfId="0" applyNumberFormat="1" applyFont="1" applyBorder="1" applyAlignment="1">
      <alignment horizontal="center" vertical="center" wrapText="1"/>
    </xf>
    <xf numFmtId="49" fontId="78" fillId="3" borderId="9" xfId="0" applyNumberFormat="1" applyFont="1" applyFill="1" applyBorder="1" applyAlignment="1">
      <alignment horizontal="left" vertical="top" wrapText="1"/>
    </xf>
    <xf numFmtId="49" fontId="18" fillId="0" borderId="9" xfId="0" applyNumberFormat="1" applyFont="1" applyBorder="1" applyAlignment="1">
      <alignment horizontal="left" vertical="top" wrapText="1"/>
    </xf>
    <xf numFmtId="49" fontId="77" fillId="0" borderId="9" xfId="0" applyNumberFormat="1" applyFont="1" applyBorder="1" applyAlignment="1">
      <alignment horizontal="right" vertical="top" wrapText="1"/>
    </xf>
    <xf numFmtId="49" fontId="30" fillId="0" borderId="9" xfId="0" applyNumberFormat="1" applyFont="1" applyBorder="1" applyAlignment="1">
      <alignment horizontal="left" vertical="top" wrapText="1"/>
    </xf>
    <xf numFmtId="49" fontId="77" fillId="0" borderId="9" xfId="0" applyNumberFormat="1" applyFont="1" applyBorder="1" applyAlignment="1">
      <alignment vertical="center" wrapText="1"/>
    </xf>
    <xf numFmtId="49" fontId="19" fillId="0" borderId="9" xfId="0" applyNumberFormat="1" applyFont="1" applyBorder="1" applyAlignment="1">
      <alignment horizontal="left" vertical="top"/>
    </xf>
    <xf numFmtId="49" fontId="77" fillId="0" borderId="9" xfId="0" applyNumberFormat="1" applyFont="1" applyBorder="1" applyAlignment="1">
      <alignment horizontal="left" vertical="top" wrapText="1"/>
    </xf>
    <xf numFmtId="0" fontId="30" fillId="0" borderId="9" xfId="0" applyFont="1" applyFill="1" applyBorder="1" applyAlignment="1">
      <alignment horizontal="left" vertical="top" wrapText="1"/>
    </xf>
    <xf numFmtId="49" fontId="77" fillId="0" borderId="10" xfId="0" applyNumberFormat="1" applyFont="1" applyBorder="1" applyAlignment="1">
      <alignment horizontal="left" vertical="top" wrapText="1"/>
    </xf>
    <xf numFmtId="49" fontId="53" fillId="0" borderId="9" xfId="0" applyNumberFormat="1" applyFont="1" applyBorder="1" applyAlignment="1">
      <alignment horizontal="right" vertical="top" wrapText="1"/>
    </xf>
    <xf numFmtId="49" fontId="77" fillId="0" borderId="9" xfId="0" applyNumberFormat="1" applyFont="1" applyBorder="1" applyAlignment="1">
      <alignment horizontal="right" vertical="center" wrapText="1"/>
    </xf>
    <xf numFmtId="49" fontId="14" fillId="0" borderId="11" xfId="0" applyNumberFormat="1" applyFont="1" applyBorder="1" applyAlignment="1">
      <alignment horizontal="center" vertical="center" wrapText="1"/>
    </xf>
    <xf numFmtId="49" fontId="10" fillId="3" borderId="9" xfId="0" applyNumberFormat="1" applyFont="1" applyFill="1" applyBorder="1" applyAlignment="1">
      <alignment horizontal="left" vertical="center"/>
    </xf>
    <xf numFmtId="49" fontId="14" fillId="0" borderId="9"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166" fontId="53" fillId="0" borderId="9" xfId="1" applyNumberFormat="1" applyFont="1" applyBorder="1" applyAlignment="1">
      <alignment horizontal="right" vertical="top" wrapText="1"/>
    </xf>
    <xf numFmtId="166" fontId="10" fillId="0" borderId="9" xfId="1" applyNumberFormat="1" applyFont="1" applyBorder="1" applyAlignment="1">
      <alignment horizontal="right" vertical="top" wrapText="1"/>
    </xf>
    <xf numFmtId="49" fontId="30" fillId="0" borderId="9" xfId="0" applyNumberFormat="1" applyFont="1" applyBorder="1" applyAlignment="1">
      <alignment horizontal="center"/>
    </xf>
    <xf numFmtId="49" fontId="20" fillId="0" borderId="9" xfId="0" applyNumberFormat="1" applyFont="1" applyBorder="1" applyAlignment="1">
      <alignment horizontal="left" vertical="top" wrapText="1"/>
    </xf>
    <xf numFmtId="166" fontId="30" fillId="0" borderId="9" xfId="1" applyNumberFormat="1" applyFont="1" applyBorder="1" applyAlignment="1">
      <alignment horizontal="right" vertical="top"/>
    </xf>
    <xf numFmtId="49" fontId="30" fillId="0" borderId="9" xfId="0" applyNumberFormat="1" applyFont="1" applyBorder="1" applyAlignment="1">
      <alignment horizontal="right" vertical="top"/>
    </xf>
    <xf numFmtId="49" fontId="30" fillId="0" borderId="9" xfId="0" applyNumberFormat="1" applyFont="1" applyBorder="1" applyAlignment="1">
      <alignment horizontal="right" vertical="top" wrapText="1"/>
    </xf>
    <xf numFmtId="49" fontId="30" fillId="0" borderId="9" xfId="0" applyNumberFormat="1" applyFont="1" applyBorder="1"/>
    <xf numFmtId="49" fontId="30" fillId="0" borderId="9" xfId="0" applyNumberFormat="1" applyFont="1" applyBorder="1" applyAlignment="1">
      <alignment horizontal="center" wrapText="1"/>
    </xf>
    <xf numFmtId="166" fontId="30" fillId="0" borderId="9" xfId="1" applyNumberFormat="1" applyFont="1" applyBorder="1" applyAlignment="1">
      <alignment horizontal="right" vertical="top" wrapText="1"/>
    </xf>
    <xf numFmtId="49" fontId="30" fillId="0" borderId="9" xfId="0" applyNumberFormat="1" applyFont="1" applyBorder="1" applyAlignment="1">
      <alignment wrapText="1"/>
    </xf>
    <xf numFmtId="0" fontId="30" fillId="0" borderId="9" xfId="0" applyFont="1" applyBorder="1" applyAlignment="1">
      <alignment horizontal="center" wrapText="1"/>
    </xf>
    <xf numFmtId="0" fontId="30" fillId="0" borderId="9" xfId="0" applyFont="1" applyBorder="1" applyAlignment="1">
      <alignment horizontal="right" vertical="top"/>
    </xf>
    <xf numFmtId="0" fontId="30" fillId="0" borderId="9" xfId="0" applyFont="1" applyBorder="1" applyAlignment="1">
      <alignment horizontal="right" vertical="top" wrapText="1"/>
    </xf>
    <xf numFmtId="0" fontId="30" fillId="0" borderId="9" xfId="0" applyFont="1" applyBorder="1" applyAlignment="1">
      <alignment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166" fontId="32" fillId="0" borderId="9" xfId="1" applyNumberFormat="1" applyFont="1" applyBorder="1" applyAlignment="1">
      <alignment horizontal="right" vertical="top" wrapText="1"/>
    </xf>
    <xf numFmtId="49" fontId="10" fillId="0" borderId="9" xfId="0" applyNumberFormat="1" applyFont="1" applyBorder="1" applyAlignment="1">
      <alignment horizontal="right" vertical="top" wrapText="1"/>
    </xf>
    <xf numFmtId="0" fontId="10" fillId="0" borderId="9" xfId="0" applyFont="1" applyBorder="1" applyAlignment="1">
      <alignment wrapText="1"/>
    </xf>
    <xf numFmtId="0" fontId="30" fillId="4" borderId="9" xfId="0" applyFont="1" applyFill="1" applyBorder="1" applyAlignment="1">
      <alignment horizontal="center" wrapText="1"/>
    </xf>
    <xf numFmtId="3" fontId="77" fillId="4" borderId="9" xfId="0" applyNumberFormat="1" applyFont="1" applyFill="1" applyBorder="1" applyAlignment="1">
      <alignment horizontal="right" vertical="top" wrapText="1"/>
    </xf>
    <xf numFmtId="0" fontId="52" fillId="0" borderId="0" xfId="0" applyFont="1" applyAlignment="1">
      <alignment horizontal="center" wrapText="1"/>
    </xf>
    <xf numFmtId="0" fontId="0" fillId="0" borderId="17" xfId="0" applyBorder="1"/>
    <xf numFmtId="0" fontId="86" fillId="3" borderId="0" xfId="0" applyFont="1" applyFill="1"/>
    <xf numFmtId="168" fontId="87" fillId="6" borderId="14" xfId="0" applyNumberFormat="1" applyFont="1" applyFill="1" applyBorder="1" applyAlignment="1">
      <alignment horizontal="right" vertical="top" wrapText="1"/>
    </xf>
    <xf numFmtId="0" fontId="27" fillId="3" borderId="0" xfId="0" applyFont="1" applyFill="1"/>
    <xf numFmtId="0" fontId="27" fillId="3" borderId="6" xfId="0" applyFont="1" applyFill="1" applyBorder="1" applyAlignment="1">
      <alignment horizontal="center" vertical="top"/>
    </xf>
    <xf numFmtId="0" fontId="27" fillId="3" borderId="0" xfId="0" applyFont="1" applyFill="1" applyAlignment="1"/>
    <xf numFmtId="166" fontId="27" fillId="6" borderId="10" xfId="1" applyNumberFormat="1" applyFont="1" applyFill="1" applyBorder="1" applyAlignment="1">
      <alignment horizontal="center" vertical="top" wrapText="1"/>
    </xf>
    <xf numFmtId="0" fontId="86" fillId="3" borderId="0" xfId="0" applyFont="1" applyFill="1" applyAlignment="1">
      <alignment vertical="center"/>
    </xf>
    <xf numFmtId="0" fontId="86" fillId="0" borderId="0" xfId="0" applyFont="1" applyAlignment="1">
      <alignment vertical="center"/>
    </xf>
    <xf numFmtId="0" fontId="86" fillId="0" borderId="0" xfId="0" applyFont="1"/>
    <xf numFmtId="0" fontId="27" fillId="3" borderId="1" xfId="0" applyFont="1" applyFill="1" applyBorder="1" applyAlignment="1">
      <alignment horizontal="center" vertical="top" wrapText="1"/>
    </xf>
    <xf numFmtId="0" fontId="27" fillId="3" borderId="1" xfId="0" applyNumberFormat="1" applyFont="1" applyFill="1" applyBorder="1" applyAlignment="1">
      <alignment horizontal="left" vertical="top" wrapText="1"/>
    </xf>
    <xf numFmtId="0" fontId="27" fillId="3" borderId="1" xfId="0" applyFont="1" applyFill="1" applyBorder="1" applyAlignment="1">
      <alignment horizontal="left" vertical="top" wrapText="1"/>
    </xf>
    <xf numFmtId="166" fontId="27" fillId="3" borderId="1" xfId="1" applyNumberFormat="1" applyFont="1" applyFill="1" applyBorder="1" applyAlignment="1">
      <alignment vertical="top"/>
    </xf>
    <xf numFmtId="166" fontId="27" fillId="3" borderId="1" xfId="1" applyNumberFormat="1" applyFont="1" applyFill="1" applyBorder="1" applyAlignment="1">
      <alignment horizontal="center" vertical="top" wrapText="1"/>
    </xf>
    <xf numFmtId="166" fontId="91" fillId="3" borderId="1" xfId="1" applyNumberFormat="1" applyFont="1" applyFill="1" applyBorder="1" applyAlignment="1">
      <alignment vertical="top"/>
    </xf>
    <xf numFmtId="0" fontId="27" fillId="3" borderId="1" xfId="0" applyFont="1" applyFill="1" applyBorder="1" applyAlignment="1">
      <alignment horizontal="left" vertical="top"/>
    </xf>
    <xf numFmtId="166" fontId="26" fillId="0" borderId="0" xfId="0" applyNumberFormat="1" applyFont="1"/>
    <xf numFmtId="1" fontId="0" fillId="0" borderId="0" xfId="0" applyNumberFormat="1"/>
    <xf numFmtId="166" fontId="0" fillId="0" borderId="0" xfId="0" applyNumberFormat="1"/>
    <xf numFmtId="0" fontId="11" fillId="8" borderId="17" xfId="0" applyFont="1" applyFill="1" applyBorder="1" applyAlignment="1">
      <alignment horizontal="center" vertical="center" textRotation="90" wrapText="1"/>
    </xf>
    <xf numFmtId="0" fontId="11" fillId="4" borderId="17" xfId="0" applyFont="1" applyFill="1" applyBorder="1" applyAlignment="1">
      <alignment horizontal="center" vertical="center" textRotation="90" wrapText="1"/>
    </xf>
    <xf numFmtId="0" fontId="11" fillId="7" borderId="17" xfId="0" applyFont="1" applyFill="1" applyBorder="1" applyAlignment="1">
      <alignment horizontal="center" vertical="center" textRotation="90" wrapText="1"/>
    </xf>
    <xf numFmtId="0" fontId="11" fillId="6" borderId="17" xfId="0" applyFont="1" applyFill="1" applyBorder="1" applyAlignment="1">
      <alignment horizontal="center" vertical="center" textRotation="90" wrapText="1"/>
    </xf>
    <xf numFmtId="0" fontId="11" fillId="0" borderId="17" xfId="0" applyFont="1" applyBorder="1" applyAlignment="1">
      <alignment horizontal="center" vertical="center" wrapText="1"/>
    </xf>
    <xf numFmtId="0" fontId="11" fillId="0" borderId="17"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12" fillId="4" borderId="17"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98" fillId="0" borderId="17" xfId="0" applyFont="1" applyBorder="1" applyAlignment="1">
      <alignment horizontal="center" vertical="center"/>
    </xf>
    <xf numFmtId="0" fontId="99" fillId="0" borderId="17" xfId="0" applyFont="1" applyBorder="1" applyAlignment="1">
      <alignment vertical="top" wrapText="1"/>
    </xf>
    <xf numFmtId="0" fontId="99" fillId="5" borderId="17" xfId="0" applyFont="1" applyFill="1" applyBorder="1" applyAlignment="1">
      <alignment vertical="top" wrapText="1"/>
    </xf>
    <xf numFmtId="0" fontId="100" fillId="5" borderId="17" xfId="0" applyFont="1" applyFill="1" applyBorder="1" applyAlignment="1">
      <alignment vertical="top" wrapText="1"/>
    </xf>
    <xf numFmtId="0" fontId="100" fillId="5" borderId="17" xfId="0" applyFont="1" applyFill="1" applyBorder="1" applyAlignment="1">
      <alignment vertical="center"/>
    </xf>
    <xf numFmtId="166" fontId="27" fillId="5" borderId="17" xfId="1" applyNumberFormat="1" applyFont="1" applyFill="1" applyBorder="1" applyAlignment="1">
      <alignment horizontal="right" vertical="top"/>
    </xf>
    <xf numFmtId="0" fontId="27" fillId="5" borderId="17" xfId="0" applyFont="1" applyFill="1" applyBorder="1" applyAlignment="1">
      <alignment horizontal="right" vertical="top"/>
    </xf>
    <xf numFmtId="166" fontId="27" fillId="4" borderId="17" xfId="1" applyNumberFormat="1" applyFont="1" applyFill="1" applyBorder="1" applyAlignment="1">
      <alignment horizontal="right" vertical="top"/>
    </xf>
    <xf numFmtId="0" fontId="27" fillId="5" borderId="17" xfId="0" applyFont="1" applyFill="1" applyBorder="1" applyAlignment="1">
      <alignment vertical="center"/>
    </xf>
    <xf numFmtId="166" fontId="27" fillId="7" borderId="17" xfId="1" applyNumberFormat="1" applyFont="1" applyFill="1" applyBorder="1" applyAlignment="1">
      <alignment horizontal="center" vertical="top"/>
    </xf>
    <xf numFmtId="0" fontId="27" fillId="5" borderId="17" xfId="0" applyFont="1" applyFill="1" applyBorder="1" applyAlignment="1">
      <alignment vertical="top"/>
    </xf>
    <xf numFmtId="166" fontId="27" fillId="6" borderId="17" xfId="1" applyNumberFormat="1" applyFont="1" applyFill="1" applyBorder="1" applyAlignment="1">
      <alignment horizontal="center" vertical="top"/>
    </xf>
    <xf numFmtId="0" fontId="100" fillId="5" borderId="17" xfId="0" applyFont="1" applyFill="1" applyBorder="1" applyAlignment="1">
      <alignment horizontal="left" vertical="top" wrapText="1"/>
    </xf>
    <xf numFmtId="0" fontId="17" fillId="3" borderId="17" xfId="0" applyFont="1" applyFill="1" applyBorder="1" applyAlignment="1">
      <alignment vertical="top" wrapText="1"/>
    </xf>
    <xf numFmtId="0" fontId="17" fillId="5" borderId="17" xfId="0" applyFont="1" applyFill="1" applyBorder="1" applyAlignment="1">
      <alignment vertical="top" wrapText="1"/>
    </xf>
    <xf numFmtId="0" fontId="27" fillId="5" borderId="17" xfId="0" applyFont="1" applyFill="1" applyBorder="1" applyAlignment="1">
      <alignment horizontal="right" vertical="top" wrapText="1"/>
    </xf>
    <xf numFmtId="0" fontId="98" fillId="9" borderId="17" xfId="0" applyFont="1" applyFill="1" applyBorder="1" applyAlignment="1">
      <alignment horizontal="center" vertical="center"/>
    </xf>
    <xf numFmtId="0" fontId="17" fillId="9" borderId="17" xfId="0" applyFont="1" applyFill="1" applyBorder="1" applyAlignment="1">
      <alignment vertical="top" wrapText="1"/>
    </xf>
    <xf numFmtId="0" fontId="100" fillId="9" borderId="17" xfId="0" applyFont="1" applyFill="1" applyBorder="1" applyAlignment="1">
      <alignment vertical="top" wrapText="1"/>
    </xf>
    <xf numFmtId="0" fontId="100" fillId="9" borderId="17" xfId="0" applyFont="1" applyFill="1" applyBorder="1" applyAlignment="1">
      <alignment vertical="center"/>
    </xf>
    <xf numFmtId="166" fontId="27" fillId="9" borderId="17" xfId="1" applyNumberFormat="1" applyFont="1" applyFill="1" applyBorder="1" applyAlignment="1">
      <alignment horizontal="center" vertical="center"/>
    </xf>
    <xf numFmtId="172" fontId="27" fillId="9" borderId="17" xfId="0" applyNumberFormat="1" applyFont="1" applyFill="1" applyBorder="1" applyAlignment="1">
      <alignment horizontal="center" vertical="center"/>
    </xf>
    <xf numFmtId="0" fontId="27" fillId="9" borderId="17" xfId="0" applyFont="1" applyFill="1" applyBorder="1" applyAlignment="1">
      <alignment horizontal="right" vertical="top"/>
    </xf>
    <xf numFmtId="166" fontId="27" fillId="9" borderId="17" xfId="1" applyNumberFormat="1" applyFont="1" applyFill="1" applyBorder="1" applyAlignment="1">
      <alignment horizontal="right" vertical="top"/>
    </xf>
    <xf numFmtId="0" fontId="27" fillId="9" borderId="17" xfId="0" applyFont="1" applyFill="1" applyBorder="1" applyAlignment="1">
      <alignment vertical="center"/>
    </xf>
    <xf numFmtId="0" fontId="27" fillId="9" borderId="17" xfId="0" applyFont="1" applyFill="1" applyBorder="1" applyAlignment="1">
      <alignment horizontal="center" vertical="center"/>
    </xf>
    <xf numFmtId="0" fontId="100" fillId="9" borderId="17" xfId="0" applyFont="1" applyFill="1" applyBorder="1" applyAlignment="1">
      <alignment horizontal="left" vertical="top" wrapText="1"/>
    </xf>
    <xf numFmtId="0" fontId="98" fillId="20" borderId="17" xfId="0" applyFont="1" applyFill="1" applyBorder="1" applyAlignment="1">
      <alignment horizontal="center" vertical="center"/>
    </xf>
    <xf numFmtId="0" fontId="17" fillId="20" borderId="17" xfId="0" applyFont="1" applyFill="1" applyBorder="1" applyAlignment="1">
      <alignment vertical="top" wrapText="1"/>
    </xf>
    <xf numFmtId="0" fontId="101" fillId="20" borderId="17" xfId="0" applyFont="1" applyFill="1" applyBorder="1" applyAlignment="1">
      <alignment vertical="top" wrapText="1"/>
    </xf>
    <xf numFmtId="0" fontId="100" fillId="20" borderId="17" xfId="0" applyFont="1" applyFill="1" applyBorder="1" applyAlignment="1">
      <alignment horizontal="center" vertical="center" wrapText="1"/>
    </xf>
    <xf numFmtId="0" fontId="100" fillId="20" borderId="17" xfId="0" applyFont="1" applyFill="1" applyBorder="1" applyAlignment="1">
      <alignment vertical="top" wrapText="1"/>
    </xf>
    <xf numFmtId="0" fontId="100" fillId="20" borderId="17" xfId="0" applyFont="1" applyFill="1" applyBorder="1" applyAlignment="1">
      <alignment vertical="center"/>
    </xf>
    <xf numFmtId="166" fontId="27" fillId="20" borderId="17" xfId="1" applyNumberFormat="1" applyFont="1" applyFill="1" applyBorder="1" applyAlignment="1">
      <alignment horizontal="right" vertical="top"/>
    </xf>
    <xf numFmtId="172" fontId="27" fillId="20" borderId="17" xfId="0" applyNumberFormat="1" applyFont="1" applyFill="1" applyBorder="1" applyAlignment="1">
      <alignment horizontal="right" vertical="top"/>
    </xf>
    <xf numFmtId="0" fontId="27" fillId="20" borderId="17" xfId="0" applyFont="1" applyFill="1" applyBorder="1" applyAlignment="1">
      <alignment horizontal="right" vertical="top"/>
    </xf>
    <xf numFmtId="0" fontId="27" fillId="20" borderId="17" xfId="0" applyFont="1" applyFill="1" applyBorder="1" applyAlignment="1">
      <alignment vertical="center"/>
    </xf>
    <xf numFmtId="166" fontId="27" fillId="20" borderId="17" xfId="1" applyNumberFormat="1" applyFont="1" applyFill="1" applyBorder="1" applyAlignment="1">
      <alignment horizontal="center" vertical="center"/>
    </xf>
    <xf numFmtId="0" fontId="27" fillId="20" borderId="17" xfId="0" applyFont="1" applyFill="1" applyBorder="1" applyAlignment="1">
      <alignment horizontal="center" vertical="center"/>
    </xf>
    <xf numFmtId="0" fontId="100" fillId="20" borderId="17" xfId="0" applyFont="1" applyFill="1" applyBorder="1" applyAlignment="1">
      <alignment horizontal="left" vertical="top" wrapText="1"/>
    </xf>
    <xf numFmtId="172" fontId="27" fillId="20" borderId="17" xfId="0" applyNumberFormat="1" applyFont="1" applyFill="1" applyBorder="1" applyAlignment="1">
      <alignment horizontal="center" vertical="center"/>
    </xf>
    <xf numFmtId="0" fontId="17" fillId="20" borderId="17" xfId="0" applyFont="1" applyFill="1" applyBorder="1" applyAlignment="1">
      <alignment vertical="center" wrapText="1"/>
    </xf>
    <xf numFmtId="0" fontId="100" fillId="20" borderId="17" xfId="0" applyFont="1" applyFill="1" applyBorder="1" applyAlignment="1">
      <alignment horizontal="center" vertical="center"/>
    </xf>
    <xf numFmtId="0" fontId="17" fillId="20" borderId="17" xfId="0" applyFont="1" applyFill="1" applyBorder="1" applyAlignment="1">
      <alignment horizontal="center" vertical="center" wrapText="1"/>
    </xf>
    <xf numFmtId="0" fontId="99" fillId="20" borderId="17" xfId="0" applyFont="1" applyFill="1" applyBorder="1" applyAlignment="1">
      <alignment horizontal="left" vertical="center" wrapText="1"/>
    </xf>
    <xf numFmtId="166" fontId="27" fillId="20" borderId="17" xfId="1" applyNumberFormat="1" applyFont="1" applyFill="1" applyBorder="1" applyAlignment="1">
      <alignment vertical="center"/>
    </xf>
    <xf numFmtId="0" fontId="7" fillId="3" borderId="0" xfId="0" applyFont="1" applyFill="1"/>
    <xf numFmtId="0" fontId="17" fillId="0" borderId="0" xfId="0" applyFont="1" applyAlignment="1">
      <alignment vertical="top" wrapText="1"/>
    </xf>
    <xf numFmtId="0" fontId="101" fillId="5" borderId="17" xfId="0" applyFont="1" applyFill="1" applyBorder="1" applyAlignment="1">
      <alignment vertical="top" wrapText="1"/>
    </xf>
    <xf numFmtId="166" fontId="27" fillId="5" borderId="17" xfId="1" applyNumberFormat="1" applyFont="1" applyFill="1" applyBorder="1" applyAlignment="1">
      <alignment horizontal="center" vertical="center"/>
    </xf>
    <xf numFmtId="0" fontId="27" fillId="5" borderId="17" xfId="0" applyFont="1" applyFill="1" applyBorder="1" applyAlignment="1">
      <alignment horizontal="center" vertical="center"/>
    </xf>
    <xf numFmtId="166" fontId="27" fillId="4" borderId="17" xfId="1" applyNumberFormat="1" applyFont="1" applyFill="1" applyBorder="1" applyAlignment="1">
      <alignment horizontal="center" vertical="center"/>
    </xf>
    <xf numFmtId="166" fontId="27" fillId="7" borderId="17" xfId="1" applyNumberFormat="1" applyFont="1" applyFill="1" applyBorder="1" applyAlignment="1">
      <alignment horizontal="center" vertical="center"/>
    </xf>
    <xf numFmtId="166" fontId="27" fillId="6" borderId="17" xfId="1" applyNumberFormat="1" applyFont="1" applyFill="1" applyBorder="1" applyAlignment="1">
      <alignment horizontal="center" vertical="center"/>
    </xf>
    <xf numFmtId="0" fontId="100" fillId="5" borderId="17" xfId="0" applyFont="1" applyFill="1" applyBorder="1" applyAlignment="1">
      <alignment horizontal="center" vertical="center" wrapText="1"/>
    </xf>
    <xf numFmtId="0" fontId="100" fillId="5" borderId="17" xfId="0" applyFont="1" applyFill="1" applyBorder="1" applyAlignment="1">
      <alignment horizontal="center" vertical="center"/>
    </xf>
    <xf numFmtId="0" fontId="98" fillId="12" borderId="17" xfId="0" applyFont="1" applyFill="1" applyBorder="1" applyAlignment="1">
      <alignment horizontal="center" vertical="center"/>
    </xf>
    <xf numFmtId="0" fontId="17" fillId="12" borderId="0" xfId="0" applyFont="1" applyFill="1" applyAlignment="1">
      <alignment vertical="top" wrapText="1"/>
    </xf>
    <xf numFmtId="0" fontId="101" fillId="12" borderId="17" xfId="0" applyFont="1" applyFill="1" applyBorder="1" applyAlignment="1">
      <alignment vertical="top" wrapText="1"/>
    </xf>
    <xf numFmtId="0" fontId="103" fillId="0" borderId="17" xfId="0" applyFont="1" applyFill="1" applyBorder="1" applyAlignment="1">
      <alignment vertical="top" wrapText="1"/>
    </xf>
    <xf numFmtId="0" fontId="100" fillId="12" borderId="17" xfId="0" applyFont="1" applyFill="1" applyBorder="1" applyAlignment="1">
      <alignment vertical="center"/>
    </xf>
    <xf numFmtId="173" fontId="104" fillId="0" borderId="17" xfId="0" applyNumberFormat="1" applyFont="1" applyFill="1" applyBorder="1" applyAlignment="1">
      <alignment horizontal="center" vertical="center" wrapText="1"/>
    </xf>
    <xf numFmtId="173" fontId="105" fillId="0" borderId="17" xfId="0" applyNumberFormat="1" applyFont="1" applyFill="1" applyBorder="1" applyAlignment="1">
      <alignment horizontal="center" vertical="center"/>
    </xf>
    <xf numFmtId="0" fontId="27" fillId="12" borderId="17" xfId="0" applyFont="1" applyFill="1" applyBorder="1" applyAlignment="1">
      <alignment horizontal="center" vertical="center"/>
    </xf>
    <xf numFmtId="166" fontId="27" fillId="6" borderId="17" xfId="1" applyNumberFormat="1" applyFont="1" applyFill="1" applyBorder="1" applyAlignment="1">
      <alignment vertical="center"/>
    </xf>
    <xf numFmtId="0" fontId="100" fillId="12" borderId="17" xfId="0" applyFont="1" applyFill="1" applyBorder="1" applyAlignment="1">
      <alignment horizontal="center" vertical="center" wrapText="1"/>
    </xf>
    <xf numFmtId="0" fontId="100" fillId="12" borderId="17" xfId="0" applyFont="1" applyFill="1" applyBorder="1" applyAlignment="1">
      <alignment horizontal="center" vertical="center"/>
    </xf>
    <xf numFmtId="166" fontId="27" fillId="6" borderId="17" xfId="1" applyNumberFormat="1" applyFont="1" applyFill="1" applyBorder="1" applyAlignment="1">
      <alignment horizontal="right" vertical="top"/>
    </xf>
    <xf numFmtId="0" fontId="17" fillId="0" borderId="17" xfId="0" applyFont="1" applyBorder="1" applyAlignment="1">
      <alignment vertical="top" wrapText="1"/>
    </xf>
    <xf numFmtId="0" fontId="100" fillId="5" borderId="17" xfId="0" applyFont="1" applyFill="1" applyBorder="1" applyAlignment="1">
      <alignment vertical="top"/>
    </xf>
    <xf numFmtId="164" fontId="27" fillId="5" borderId="17" xfId="0" applyNumberFormat="1" applyFont="1" applyFill="1" applyBorder="1" applyAlignment="1">
      <alignment horizontal="center" vertical="center"/>
    </xf>
    <xf numFmtId="174" fontId="6" fillId="5" borderId="5" xfId="0" applyNumberFormat="1" applyFont="1" applyFill="1" applyBorder="1" applyAlignment="1">
      <alignment horizontal="center" vertical="center" wrapText="1"/>
    </xf>
    <xf numFmtId="0" fontId="101" fillId="0" borderId="17" xfId="0" applyFont="1" applyBorder="1" applyAlignment="1">
      <alignment vertical="top" wrapText="1"/>
    </xf>
    <xf numFmtId="0" fontId="17" fillId="5" borderId="0" xfId="0" applyFont="1" applyFill="1" applyAlignment="1">
      <alignment vertical="top" wrapText="1"/>
    </xf>
    <xf numFmtId="0" fontId="27" fillId="5" borderId="17" xfId="0" applyFont="1" applyFill="1" applyBorder="1" applyAlignment="1">
      <alignment vertical="top" wrapText="1"/>
    </xf>
    <xf numFmtId="0" fontId="17" fillId="12" borderId="17" xfId="0" applyFont="1" applyFill="1" applyBorder="1" applyAlignment="1">
      <alignment vertical="top" wrapText="1"/>
    </xf>
    <xf numFmtId="173" fontId="28" fillId="0" borderId="17" xfId="0" applyNumberFormat="1" applyFont="1" applyFill="1" applyBorder="1" applyAlignment="1">
      <alignment horizontal="center" vertical="center"/>
    </xf>
    <xf numFmtId="0" fontId="8" fillId="5" borderId="17" xfId="0" applyFont="1" applyFill="1" applyBorder="1" applyAlignment="1">
      <alignment vertical="top" wrapText="1"/>
    </xf>
    <xf numFmtId="0" fontId="8" fillId="5" borderId="0" xfId="0" applyFont="1" applyFill="1" applyAlignment="1">
      <alignment vertical="top" wrapText="1"/>
    </xf>
    <xf numFmtId="0" fontId="101" fillId="5" borderId="0" xfId="0" applyFont="1" applyFill="1" applyAlignment="1">
      <alignment vertical="top" wrapText="1"/>
    </xf>
    <xf numFmtId="0" fontId="98" fillId="3" borderId="17" xfId="0" applyFont="1" applyFill="1" applyBorder="1" applyAlignment="1">
      <alignment horizontal="center" vertical="center"/>
    </xf>
    <xf numFmtId="0" fontId="17" fillId="4" borderId="17" xfId="0" applyFont="1" applyFill="1" applyBorder="1" applyAlignment="1">
      <alignment vertical="top" wrapText="1"/>
    </xf>
    <xf numFmtId="172" fontId="27" fillId="5" borderId="17" xfId="0" applyNumberFormat="1" applyFont="1" applyFill="1" applyBorder="1" applyAlignment="1">
      <alignment horizontal="right" vertical="top"/>
    </xf>
    <xf numFmtId="0" fontId="106" fillId="22" borderId="0" xfId="0" applyFont="1" applyFill="1" applyAlignment="1">
      <alignment wrapText="1"/>
    </xf>
    <xf numFmtId="0" fontId="7" fillId="22" borderId="0" xfId="0" applyFont="1" applyFill="1"/>
    <xf numFmtId="0" fontId="103" fillId="0" borderId="17" xfId="0" applyFont="1" applyFill="1" applyBorder="1" applyAlignment="1">
      <alignment horizontal="center" vertical="center" wrapText="1"/>
    </xf>
    <xf numFmtId="0" fontId="100" fillId="12" borderId="17" xfId="0" applyFont="1" applyFill="1" applyBorder="1" applyAlignment="1">
      <alignment vertical="center" wrapText="1"/>
    </xf>
    <xf numFmtId="0" fontId="27" fillId="12" borderId="17" xfId="0" applyFont="1" applyFill="1" applyBorder="1" applyAlignment="1">
      <alignment horizontal="right" vertical="top"/>
    </xf>
    <xf numFmtId="0" fontId="100" fillId="12" borderId="17" xfId="0" applyFont="1" applyFill="1" applyBorder="1" applyAlignment="1">
      <alignment horizontal="left" vertical="top" wrapText="1"/>
    </xf>
    <xf numFmtId="0" fontId="103" fillId="0" borderId="17" xfId="0" applyFont="1" applyFill="1" applyBorder="1" applyAlignment="1">
      <alignment horizontal="left" vertical="center" wrapText="1"/>
    </xf>
    <xf numFmtId="0" fontId="17" fillId="6" borderId="17" xfId="0" applyFont="1" applyFill="1" applyBorder="1" applyAlignment="1">
      <alignment vertical="top" wrapText="1"/>
    </xf>
    <xf numFmtId="0" fontId="100" fillId="6" borderId="17" xfId="0" applyFont="1" applyFill="1" applyBorder="1" applyAlignment="1">
      <alignment vertical="top" wrapText="1"/>
    </xf>
    <xf numFmtId="0" fontId="100" fillId="6" borderId="17" xfId="0" applyFont="1" applyFill="1" applyBorder="1" applyAlignment="1">
      <alignment vertical="top"/>
    </xf>
    <xf numFmtId="0" fontId="100" fillId="6" borderId="17" xfId="0" applyFont="1" applyFill="1" applyBorder="1" applyAlignment="1">
      <alignment vertical="center"/>
    </xf>
    <xf numFmtId="172" fontId="27" fillId="6" borderId="17" xfId="0" applyNumberFormat="1" applyFont="1" applyFill="1" applyBorder="1" applyAlignment="1">
      <alignment horizontal="right" vertical="top"/>
    </xf>
    <xf numFmtId="0" fontId="27" fillId="6" borderId="17" xfId="0" applyFont="1" applyFill="1" applyBorder="1" applyAlignment="1">
      <alignment horizontal="right" vertical="top"/>
    </xf>
    <xf numFmtId="0" fontId="100" fillId="6" borderId="17" xfId="0" applyFont="1" applyFill="1" applyBorder="1" applyAlignment="1">
      <alignment horizontal="left" vertical="top" wrapText="1"/>
    </xf>
    <xf numFmtId="0" fontId="5" fillId="0" borderId="17" xfId="0" applyFont="1" applyFill="1" applyBorder="1" applyAlignment="1">
      <alignment horizontal="center" vertical="center" wrapText="1"/>
    </xf>
    <xf numFmtId="0" fontId="44" fillId="0" borderId="17" xfId="0" applyFont="1" applyFill="1" applyBorder="1" applyAlignment="1">
      <alignment horizontal="left" vertical="center" wrapText="1"/>
    </xf>
    <xf numFmtId="0" fontId="44" fillId="12" borderId="17" xfId="0" applyFont="1" applyFill="1" applyBorder="1" applyAlignment="1">
      <alignment vertical="center"/>
    </xf>
    <xf numFmtId="173" fontId="107" fillId="0" borderId="17" xfId="0" applyNumberFormat="1" applyFont="1" applyFill="1" applyBorder="1" applyAlignment="1">
      <alignment horizontal="center" vertical="center" wrapText="1"/>
    </xf>
    <xf numFmtId="173" fontId="108" fillId="0" borderId="17" xfId="0" applyNumberFormat="1" applyFont="1" applyFill="1" applyBorder="1" applyAlignment="1">
      <alignment horizontal="center" vertical="center"/>
    </xf>
    <xf numFmtId="0" fontId="44" fillId="5" borderId="17" xfId="0" applyFont="1" applyFill="1" applyBorder="1" applyAlignment="1">
      <alignment vertical="top" wrapText="1"/>
    </xf>
    <xf numFmtId="0" fontId="44" fillId="5" borderId="17" xfId="0" applyFont="1" applyFill="1" applyBorder="1" applyAlignment="1">
      <alignment vertical="top"/>
    </xf>
    <xf numFmtId="0" fontId="44" fillId="5" borderId="17" xfId="0" applyFont="1" applyFill="1" applyBorder="1" applyAlignment="1">
      <alignment vertical="center"/>
    </xf>
    <xf numFmtId="166" fontId="108" fillId="5" borderId="17" xfId="1" applyNumberFormat="1" applyFont="1" applyFill="1" applyBorder="1" applyAlignment="1">
      <alignment horizontal="right" vertical="top"/>
    </xf>
    <xf numFmtId="0" fontId="108" fillId="5" borderId="17" xfId="0" applyFont="1" applyFill="1" applyBorder="1" applyAlignment="1">
      <alignment horizontal="right" vertical="top"/>
    </xf>
    <xf numFmtId="0" fontId="44" fillId="5" borderId="21" xfId="0" applyFont="1" applyFill="1" applyBorder="1" applyAlignment="1">
      <alignment vertical="top" wrapText="1"/>
    </xf>
    <xf numFmtId="0" fontId="44" fillId="5" borderId="21" xfId="0" applyFont="1" applyFill="1" applyBorder="1" applyAlignment="1">
      <alignment vertical="top"/>
    </xf>
    <xf numFmtId="172" fontId="108" fillId="5" borderId="17" xfId="0" applyNumberFormat="1" applyFont="1" applyFill="1" applyBorder="1" applyAlignment="1">
      <alignment horizontal="right" vertical="top"/>
    </xf>
    <xf numFmtId="0" fontId="100" fillId="5" borderId="21" xfId="0" applyFont="1" applyFill="1" applyBorder="1" applyAlignment="1">
      <alignment vertical="top"/>
    </xf>
    <xf numFmtId="0" fontId="100" fillId="4" borderId="21" xfId="0" applyFont="1" applyFill="1" applyBorder="1" applyAlignment="1">
      <alignment vertical="top"/>
    </xf>
    <xf numFmtId="0" fontId="44" fillId="0" borderId="21" xfId="0" applyFont="1" applyFill="1" applyBorder="1" applyAlignment="1">
      <alignment horizontal="center" vertical="center" wrapText="1"/>
    </xf>
    <xf numFmtId="0" fontId="44" fillId="12" borderId="21" xfId="0" applyFont="1" applyFill="1" applyBorder="1" applyAlignment="1">
      <alignment vertical="top"/>
    </xf>
    <xf numFmtId="0" fontId="100" fillId="12" borderId="21" xfId="0" applyFont="1" applyFill="1" applyBorder="1" applyAlignment="1">
      <alignment vertical="top"/>
    </xf>
    <xf numFmtId="166" fontId="44" fillId="5" borderId="21" xfId="0" applyNumberFormat="1" applyFont="1" applyFill="1" applyBorder="1" applyAlignment="1">
      <alignment vertical="top"/>
    </xf>
    <xf numFmtId="0" fontId="17" fillId="14" borderId="17" xfId="0" applyFont="1" applyFill="1" applyBorder="1" applyAlignment="1">
      <alignment vertical="top" wrapText="1"/>
    </xf>
    <xf numFmtId="0" fontId="108" fillId="5" borderId="17" xfId="0" applyFont="1" applyFill="1" applyBorder="1" applyAlignment="1">
      <alignment vertical="center"/>
    </xf>
    <xf numFmtId="0" fontId="27" fillId="4" borderId="17" xfId="0" applyFont="1" applyFill="1" applyBorder="1" applyAlignment="1">
      <alignment vertical="center"/>
    </xf>
    <xf numFmtId="0" fontId="17" fillId="14" borderId="19" xfId="0" applyFont="1" applyFill="1" applyBorder="1" applyAlignment="1">
      <alignment vertical="top" wrapText="1"/>
    </xf>
    <xf numFmtId="0" fontId="101" fillId="12" borderId="0" xfId="0" applyFont="1" applyFill="1" applyAlignment="1">
      <alignment vertical="center" wrapText="1"/>
    </xf>
    <xf numFmtId="0" fontId="44" fillId="0" borderId="17" xfId="0" applyFont="1" applyFill="1" applyBorder="1" applyAlignment="1">
      <alignment vertical="center" wrapText="1"/>
    </xf>
    <xf numFmtId="0" fontId="34" fillId="5" borderId="17" xfId="0" applyFont="1" applyFill="1" applyBorder="1" applyAlignment="1">
      <alignment vertical="top" wrapText="1"/>
    </xf>
    <xf numFmtId="166" fontId="108" fillId="5" borderId="17" xfId="0" applyNumberFormat="1" applyFont="1" applyFill="1" applyBorder="1" applyAlignment="1">
      <alignment horizontal="center" vertical="center"/>
    </xf>
    <xf numFmtId="0" fontId="108" fillId="5" borderId="17" xfId="0" applyFont="1" applyFill="1" applyBorder="1" applyAlignment="1">
      <alignment horizontal="center" vertical="center"/>
    </xf>
    <xf numFmtId="0" fontId="27" fillId="4" borderId="17" xfId="0" applyFont="1" applyFill="1" applyBorder="1" applyAlignment="1">
      <alignment horizontal="center" vertical="center"/>
    </xf>
    <xf numFmtId="0" fontId="44" fillId="0" borderId="17" xfId="0" applyFont="1" applyFill="1" applyBorder="1" applyAlignment="1">
      <alignment vertical="top" wrapText="1"/>
    </xf>
    <xf numFmtId="0" fontId="34" fillId="12" borderId="17" xfId="0" applyFont="1" applyFill="1" applyBorder="1" applyAlignment="1">
      <alignment vertical="top" wrapText="1"/>
    </xf>
    <xf numFmtId="166" fontId="109" fillId="4" borderId="17" xfId="1" applyNumberFormat="1" applyFont="1" applyFill="1" applyBorder="1" applyAlignment="1">
      <alignment horizontal="center" vertical="center"/>
    </xf>
    <xf numFmtId="0" fontId="100" fillId="12" borderId="17" xfId="0" applyFont="1" applyFill="1" applyBorder="1" applyAlignment="1">
      <alignment horizontal="left" vertical="top"/>
    </xf>
    <xf numFmtId="0" fontId="17" fillId="4" borderId="19" xfId="0" applyFont="1" applyFill="1" applyBorder="1" applyAlignment="1">
      <alignment vertical="top" wrapText="1"/>
    </xf>
    <xf numFmtId="0" fontId="5" fillId="6" borderId="17" xfId="0" applyFont="1" applyFill="1" applyBorder="1" applyAlignment="1">
      <alignment vertical="center" wrapText="1"/>
    </xf>
    <xf numFmtId="0" fontId="44" fillId="6" borderId="17" xfId="0" applyFont="1" applyFill="1" applyBorder="1" applyAlignment="1">
      <alignment horizontal="left" vertical="center" wrapText="1"/>
    </xf>
    <xf numFmtId="0" fontId="44" fillId="6" borderId="21" xfId="0" applyFont="1" applyFill="1" applyBorder="1" applyAlignment="1">
      <alignment vertical="top"/>
    </xf>
    <xf numFmtId="166" fontId="44" fillId="6" borderId="21" xfId="0" applyNumberFormat="1" applyFont="1" applyFill="1" applyBorder="1" applyAlignment="1">
      <alignment horizontal="right" vertical="center"/>
    </xf>
    <xf numFmtId="172" fontId="108" fillId="6" borderId="17" xfId="0" applyNumberFormat="1" applyFont="1" applyFill="1" applyBorder="1" applyAlignment="1">
      <alignment horizontal="right" vertical="top"/>
    </xf>
    <xf numFmtId="0" fontId="100" fillId="6" borderId="21" xfId="0" applyFont="1" applyFill="1" applyBorder="1" applyAlignment="1">
      <alignment vertical="top"/>
    </xf>
    <xf numFmtId="0" fontId="5" fillId="4" borderId="17" xfId="0" applyFont="1" applyFill="1" applyBorder="1" applyAlignment="1">
      <alignment vertical="center" wrapText="1"/>
    </xf>
    <xf numFmtId="0" fontId="44" fillId="12" borderId="17" xfId="0" applyFont="1" applyFill="1" applyBorder="1" applyAlignment="1">
      <alignment vertical="top"/>
    </xf>
    <xf numFmtId="173" fontId="107" fillId="4" borderId="17" xfId="0" applyNumberFormat="1" applyFont="1" applyFill="1" applyBorder="1" applyAlignment="1">
      <alignment horizontal="center" vertical="center" wrapText="1"/>
    </xf>
    <xf numFmtId="0" fontId="54" fillId="3" borderId="14" xfId="4" applyFont="1" applyFill="1" applyBorder="1" applyAlignment="1">
      <alignment horizontal="center" vertical="center" wrapText="1"/>
    </xf>
    <xf numFmtId="0" fontId="44" fillId="0" borderId="1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0" borderId="17" xfId="0" applyFont="1" applyFill="1" applyBorder="1" applyAlignment="1">
      <alignment horizontal="left" vertical="center" wrapText="1"/>
    </xf>
    <xf numFmtId="166" fontId="44" fillId="0" borderId="21" xfId="0" applyNumberFormat="1" applyFont="1" applyFill="1" applyBorder="1" applyAlignment="1">
      <alignment horizontal="center" vertical="center"/>
    </xf>
    <xf numFmtId="3" fontId="107" fillId="0" borderId="17" xfId="0" applyNumberFormat="1"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44" fillId="12" borderId="17" xfId="0" applyFont="1" applyFill="1" applyBorder="1" applyAlignment="1">
      <alignment horizontal="center" vertical="center"/>
    </xf>
    <xf numFmtId="0" fontId="100" fillId="12" borderId="17" xfId="0" applyFont="1" applyFill="1" applyBorder="1" applyAlignment="1">
      <alignment vertical="top"/>
    </xf>
    <xf numFmtId="166" fontId="100" fillId="12" borderId="21" xfId="0" applyNumberFormat="1" applyFont="1" applyFill="1" applyBorder="1" applyAlignment="1">
      <alignment horizontal="left" vertical="center"/>
    </xf>
    <xf numFmtId="173" fontId="27" fillId="12" borderId="17" xfId="0" applyNumberFormat="1" applyFont="1" applyFill="1" applyBorder="1" applyAlignment="1">
      <alignment horizontal="center" vertical="center"/>
    </xf>
    <xf numFmtId="166" fontId="29" fillId="7" borderId="17" xfId="1" applyNumberFormat="1" applyFont="1" applyFill="1" applyBorder="1" applyAlignment="1">
      <alignment horizontal="center" vertical="center"/>
    </xf>
    <xf numFmtId="166" fontId="29" fillId="6" borderId="17" xfId="1" applyNumberFormat="1" applyFont="1" applyFill="1" applyBorder="1" applyAlignment="1">
      <alignment vertical="center"/>
    </xf>
    <xf numFmtId="0" fontId="5" fillId="0" borderId="17" xfId="0" applyFont="1" applyFill="1" applyBorder="1" applyAlignment="1">
      <alignment vertical="center" wrapText="1"/>
    </xf>
    <xf numFmtId="0" fontId="100" fillId="3" borderId="17" xfId="0" applyFont="1" applyFill="1" applyBorder="1" applyAlignment="1">
      <alignment horizontal="left" vertical="center"/>
    </xf>
    <xf numFmtId="0" fontId="100" fillId="3" borderId="17" xfId="0" applyFont="1" applyFill="1" applyBorder="1" applyAlignment="1">
      <alignment vertical="top"/>
    </xf>
    <xf numFmtId="166" fontId="100" fillId="3" borderId="17" xfId="0" applyNumberFormat="1" applyFont="1" applyFill="1" applyBorder="1" applyAlignment="1">
      <alignment horizontal="right" vertical="center"/>
    </xf>
    <xf numFmtId="172" fontId="27" fillId="3" borderId="17" xfId="0" applyNumberFormat="1" applyFont="1" applyFill="1" applyBorder="1" applyAlignment="1">
      <alignment horizontal="right" vertical="top"/>
    </xf>
    <xf numFmtId="0" fontId="100" fillId="3" borderId="21" xfId="0" applyFont="1" applyFill="1" applyBorder="1" applyAlignment="1">
      <alignment vertical="top"/>
    </xf>
    <xf numFmtId="0" fontId="27" fillId="3" borderId="17" xfId="0" applyFont="1" applyFill="1" applyBorder="1" applyAlignment="1">
      <alignment horizontal="right" vertical="top"/>
    </xf>
    <xf numFmtId="0" fontId="100" fillId="0" borderId="17" xfId="0" applyFont="1" applyBorder="1" applyAlignment="1">
      <alignment horizontal="left" vertical="top" wrapText="1"/>
    </xf>
    <xf numFmtId="0" fontId="100" fillId="0" borderId="17" xfId="0" applyFont="1" applyBorder="1" applyAlignment="1">
      <alignment vertical="center"/>
    </xf>
    <xf numFmtId="0" fontId="5" fillId="3" borderId="17" xfId="0" applyFont="1" applyFill="1" applyBorder="1" applyAlignment="1">
      <alignment vertical="center" wrapText="1"/>
    </xf>
    <xf numFmtId="0" fontId="25" fillId="3" borderId="17" xfId="0" applyFont="1" applyFill="1" applyBorder="1" applyAlignment="1">
      <alignment horizontal="center" vertical="center" wrapText="1"/>
    </xf>
    <xf numFmtId="173" fontId="111" fillId="3" borderId="21" xfId="0" applyNumberFormat="1" applyFont="1" applyFill="1" applyBorder="1" applyAlignment="1">
      <alignment horizontal="center" vertical="center" wrapText="1"/>
    </xf>
    <xf numFmtId="173" fontId="111" fillId="3" borderId="17" xfId="0" applyNumberFormat="1" applyFont="1" applyFill="1" applyBorder="1" applyAlignment="1">
      <alignment horizontal="center" vertical="center" wrapText="1"/>
    </xf>
    <xf numFmtId="166" fontId="100" fillId="3" borderId="21" xfId="0" applyNumberFormat="1" applyFont="1" applyFill="1" applyBorder="1" applyAlignment="1">
      <alignment horizontal="right" vertical="center"/>
    </xf>
    <xf numFmtId="166" fontId="27" fillId="3" borderId="17" xfId="1" applyNumberFormat="1" applyFont="1" applyFill="1" applyBorder="1" applyAlignment="1">
      <alignment horizontal="right" vertical="top"/>
    </xf>
    <xf numFmtId="0" fontId="113" fillId="4" borderId="17" xfId="0" applyFont="1" applyFill="1" applyBorder="1" applyAlignment="1">
      <alignment horizontal="right" vertical="top"/>
    </xf>
    <xf numFmtId="0" fontId="100" fillId="0" borderId="18" xfId="0" applyFont="1" applyBorder="1" applyAlignment="1">
      <alignment horizontal="right" vertical="center"/>
    </xf>
    <xf numFmtId="0" fontId="9" fillId="0" borderId="19" xfId="0" applyFont="1" applyBorder="1" applyAlignment="1">
      <alignment vertical="top"/>
    </xf>
    <xf numFmtId="0" fontId="9" fillId="0" borderId="17" xfId="0" applyFont="1" applyBorder="1" applyAlignment="1">
      <alignment vertical="top"/>
    </xf>
    <xf numFmtId="0" fontId="100" fillId="0" borderId="18" xfId="0" applyFont="1" applyBorder="1" applyAlignment="1">
      <alignment vertical="center"/>
    </xf>
    <xf numFmtId="166" fontId="109" fillId="3" borderId="18" xfId="1" applyNumberFormat="1" applyFont="1" applyFill="1" applyBorder="1" applyAlignment="1">
      <alignment horizontal="right" vertical="top"/>
    </xf>
    <xf numFmtId="173" fontId="27" fillId="3" borderId="18" xfId="0" applyNumberFormat="1" applyFont="1" applyFill="1" applyBorder="1" applyAlignment="1">
      <alignment horizontal="right" vertical="top"/>
    </xf>
    <xf numFmtId="0" fontId="27" fillId="3" borderId="18" xfId="0" applyFont="1" applyFill="1" applyBorder="1" applyAlignment="1">
      <alignment horizontal="right" vertical="top"/>
    </xf>
    <xf numFmtId="166" fontId="109" fillId="4" borderId="18" xfId="1" applyNumberFormat="1" applyFont="1" applyFill="1" applyBorder="1" applyAlignment="1">
      <alignment horizontal="right" vertical="top"/>
    </xf>
    <xf numFmtId="166" fontId="27" fillId="3" borderId="18" xfId="0" applyNumberFormat="1" applyFont="1" applyFill="1" applyBorder="1" applyAlignment="1">
      <alignment horizontal="right" vertical="top"/>
    </xf>
    <xf numFmtId="166" fontId="32" fillId="7" borderId="18" xfId="1" applyNumberFormat="1" applyFont="1" applyFill="1" applyBorder="1" applyAlignment="1">
      <alignment horizontal="center" vertical="center"/>
    </xf>
    <xf numFmtId="166" fontId="109" fillId="6" borderId="18" xfId="1" applyNumberFormat="1" applyFont="1" applyFill="1" applyBorder="1" applyAlignment="1">
      <alignment horizontal="right" vertical="top"/>
    </xf>
    <xf numFmtId="0" fontId="100" fillId="0" borderId="18" xfId="0" applyFont="1" applyBorder="1" applyAlignment="1">
      <alignment horizontal="left" vertical="top"/>
    </xf>
    <xf numFmtId="0" fontId="100" fillId="0" borderId="17" xfId="0" applyFont="1" applyBorder="1" applyAlignment="1">
      <alignment horizontal="right" vertical="center"/>
    </xf>
    <xf numFmtId="0" fontId="97" fillId="10" borderId="19" xfId="0" applyFont="1" applyFill="1" applyBorder="1" applyAlignment="1">
      <alignment horizontal="center" vertical="center" wrapText="1"/>
    </xf>
    <xf numFmtId="0" fontId="97" fillId="10" borderId="20" xfId="0" applyFont="1" applyFill="1" applyBorder="1" applyAlignment="1">
      <alignment horizontal="center" vertical="center" wrapText="1"/>
    </xf>
    <xf numFmtId="0" fontId="97" fillId="4" borderId="20" xfId="0" applyFont="1" applyFill="1" applyBorder="1" applyAlignment="1">
      <alignment horizontal="center" vertical="center" wrapText="1"/>
    </xf>
    <xf numFmtId="0" fontId="97" fillId="7" borderId="20" xfId="0" applyFont="1" applyFill="1" applyBorder="1" applyAlignment="1">
      <alignment horizontal="center" vertical="center" wrapText="1"/>
    </xf>
    <xf numFmtId="0" fontId="97" fillId="6" borderId="20" xfId="0" applyFont="1" applyFill="1" applyBorder="1" applyAlignment="1">
      <alignment horizontal="center" vertical="center" wrapText="1"/>
    </xf>
    <xf numFmtId="0" fontId="98" fillId="14" borderId="17" xfId="0" applyFont="1" applyFill="1" applyBorder="1" applyAlignment="1">
      <alignment horizontal="center" vertical="center"/>
    </xf>
    <xf numFmtId="0" fontId="100" fillId="14" borderId="17" xfId="0" applyFont="1" applyFill="1" applyBorder="1" applyAlignment="1">
      <alignment vertical="top" wrapText="1"/>
    </xf>
    <xf numFmtId="0" fontId="100" fillId="14" borderId="17" xfId="0" applyFont="1" applyFill="1" applyBorder="1" applyAlignment="1">
      <alignment vertical="center"/>
    </xf>
    <xf numFmtId="166" fontId="27" fillId="14" borderId="17" xfId="1" applyNumberFormat="1" applyFont="1" applyFill="1" applyBorder="1" applyAlignment="1">
      <alignment horizontal="right" vertical="top"/>
    </xf>
    <xf numFmtId="0" fontId="27" fillId="14" borderId="17" xfId="0" applyFont="1" applyFill="1" applyBorder="1" applyAlignment="1">
      <alignment horizontal="right" vertical="top"/>
    </xf>
    <xf numFmtId="0" fontId="100" fillId="14" borderId="17" xfId="0" applyFont="1" applyFill="1" applyBorder="1" applyAlignment="1">
      <alignment horizontal="left" vertical="top" wrapText="1"/>
    </xf>
    <xf numFmtId="0" fontId="100" fillId="14" borderId="17" xfId="0" applyFont="1" applyFill="1" applyBorder="1" applyAlignment="1">
      <alignment horizontal="right" vertical="center"/>
    </xf>
    <xf numFmtId="0" fontId="99" fillId="14" borderId="17" xfId="0" applyFont="1" applyFill="1" applyBorder="1" applyAlignment="1">
      <alignment vertical="top" wrapText="1"/>
    </xf>
    <xf numFmtId="0" fontId="99" fillId="14" borderId="17" xfId="0" applyFont="1" applyFill="1" applyBorder="1" applyAlignment="1">
      <alignment horizontal="left" vertical="center" wrapText="1"/>
    </xf>
    <xf numFmtId="166" fontId="109" fillId="14" borderId="17" xfId="1" applyNumberFormat="1" applyFont="1" applyFill="1" applyBorder="1" applyAlignment="1">
      <alignment horizontal="right" vertical="top"/>
    </xf>
    <xf numFmtId="0" fontId="27" fillId="14" borderId="17" xfId="0" applyFont="1" applyFill="1" applyBorder="1" applyAlignment="1">
      <alignment vertical="center"/>
    </xf>
    <xf numFmtId="166" fontId="109" fillId="4" borderId="17" xfId="1" applyNumberFormat="1" applyFont="1" applyFill="1" applyBorder="1" applyAlignment="1">
      <alignment horizontal="right" vertical="top"/>
    </xf>
    <xf numFmtId="166" fontId="109" fillId="6" borderId="17" xfId="1" applyNumberFormat="1" applyFont="1" applyFill="1" applyBorder="1" applyAlignment="1">
      <alignment horizontal="right" vertical="top"/>
    </xf>
    <xf numFmtId="0" fontId="100" fillId="14" borderId="17" xfId="0" applyFont="1" applyFill="1" applyBorder="1" applyAlignment="1">
      <alignment horizontal="left" vertical="top"/>
    </xf>
    <xf numFmtId="0" fontId="101" fillId="14" borderId="17" xfId="0" applyFont="1" applyFill="1" applyBorder="1" applyAlignment="1">
      <alignment vertical="top" wrapText="1"/>
    </xf>
    <xf numFmtId="0" fontId="100" fillId="14" borderId="17" xfId="0" applyFont="1" applyFill="1" applyBorder="1" applyAlignment="1">
      <alignment vertical="top"/>
    </xf>
    <xf numFmtId="0" fontId="100" fillId="14" borderId="17" xfId="0" applyFont="1" applyFill="1" applyBorder="1" applyAlignment="1">
      <alignment horizontal="left" vertical="center"/>
    </xf>
    <xf numFmtId="0" fontId="98" fillId="0" borderId="17" xfId="0" applyFont="1" applyBorder="1" applyAlignment="1">
      <alignment vertical="center"/>
    </xf>
    <xf numFmtId="0" fontId="100" fillId="0" borderId="17" xfId="0" applyFont="1" applyBorder="1" applyAlignment="1">
      <alignment vertical="top"/>
    </xf>
    <xf numFmtId="166" fontId="109" fillId="3" borderId="17" xfId="1" applyNumberFormat="1" applyFont="1" applyFill="1" applyBorder="1" applyAlignment="1">
      <alignment horizontal="right" vertical="top"/>
    </xf>
    <xf numFmtId="166" fontId="109" fillId="7" borderId="17" xfId="1" applyNumberFormat="1" applyFont="1" applyFill="1" applyBorder="1" applyAlignment="1">
      <alignment horizontal="right" vertical="top"/>
    </xf>
    <xf numFmtId="0" fontId="100" fillId="0" borderId="17" xfId="0" applyFont="1" applyBorder="1" applyAlignment="1">
      <alignment horizontal="center" vertical="center"/>
    </xf>
    <xf numFmtId="0" fontId="17" fillId="11" borderId="17" xfId="0" applyFont="1" applyFill="1" applyBorder="1" applyAlignment="1">
      <alignment horizontal="left" vertical="center" wrapText="1"/>
    </xf>
    <xf numFmtId="0" fontId="115" fillId="0" borderId="17" xfId="2" applyFont="1" applyBorder="1" applyAlignment="1">
      <alignment horizontal="left" vertical="center" wrapText="1"/>
    </xf>
    <xf numFmtId="0" fontId="100" fillId="0" borderId="17" xfId="0" applyNumberFormat="1" applyFont="1" applyBorder="1" applyAlignment="1">
      <alignment vertical="center"/>
    </xf>
    <xf numFmtId="0" fontId="100" fillId="4" borderId="17" xfId="0" applyFont="1" applyFill="1" applyBorder="1" applyAlignment="1">
      <alignment horizontal="right" vertical="center"/>
    </xf>
    <xf numFmtId="3" fontId="115" fillId="7" borderId="17" xfId="2" applyNumberFormat="1" applyFont="1" applyFill="1" applyBorder="1" applyAlignment="1">
      <alignment horizontal="center" vertical="center" wrapText="1"/>
    </xf>
    <xf numFmtId="0" fontId="100" fillId="6" borderId="17" xfId="0" applyFont="1" applyFill="1" applyBorder="1" applyAlignment="1">
      <alignment horizontal="right" vertical="center"/>
    </xf>
    <xf numFmtId="0" fontId="115" fillId="0" borderId="17" xfId="2" applyFont="1" applyFill="1" applyBorder="1" applyAlignment="1">
      <alignment horizontal="left" vertical="center" wrapText="1"/>
    </xf>
    <xf numFmtId="3" fontId="26" fillId="7" borderId="23" xfId="7" applyNumberFormat="1" applyFont="1" applyFill="1" applyBorder="1" applyAlignment="1">
      <alignment horizontal="center" vertical="center"/>
    </xf>
    <xf numFmtId="0" fontId="31" fillId="0" borderId="17" xfId="0" applyFont="1" applyFill="1" applyBorder="1" applyAlignment="1">
      <alignment wrapText="1"/>
    </xf>
    <xf numFmtId="3" fontId="26" fillId="7" borderId="17" xfId="7" applyNumberFormat="1" applyFont="1" applyFill="1" applyBorder="1" applyAlignment="1">
      <alignment horizontal="center" vertical="center"/>
    </xf>
    <xf numFmtId="168" fontId="116" fillId="6" borderId="3" xfId="1" applyNumberFormat="1" applyFont="1" applyFill="1" applyBorder="1" applyAlignment="1">
      <alignment horizontal="center" vertical="center" wrapText="1"/>
    </xf>
    <xf numFmtId="3" fontId="26" fillId="7" borderId="24" xfId="7" applyNumberFormat="1" applyFont="1" applyFill="1" applyBorder="1" applyAlignment="1">
      <alignment horizontal="center" vertical="center"/>
    </xf>
    <xf numFmtId="3" fontId="26" fillId="7" borderId="22" xfId="7" applyNumberFormat="1" applyFont="1" applyFill="1" applyAlignment="1">
      <alignment horizontal="center" vertical="center"/>
    </xf>
    <xf numFmtId="0" fontId="0" fillId="0" borderId="17" xfId="0" applyFont="1" applyFill="1" applyBorder="1" applyAlignment="1">
      <alignment wrapText="1"/>
    </xf>
    <xf numFmtId="168" fontId="116" fillId="6" borderId="17" xfId="1" applyNumberFormat="1" applyFont="1" applyFill="1" applyBorder="1" applyAlignment="1">
      <alignment horizontal="center" vertical="center" wrapText="1"/>
    </xf>
    <xf numFmtId="0" fontId="106" fillId="0" borderId="0" xfId="0" applyFont="1"/>
    <xf numFmtId="0" fontId="97" fillId="10" borderId="21" xfId="0" applyFont="1" applyFill="1" applyBorder="1" applyAlignment="1">
      <alignment horizontal="center" vertical="center" wrapText="1"/>
    </xf>
    <xf numFmtId="0" fontId="7" fillId="0" borderId="17" xfId="0" applyFont="1" applyBorder="1"/>
    <xf numFmtId="2" fontId="0" fillId="6" borderId="17" xfId="0" applyNumberFormat="1" applyFill="1" applyBorder="1" applyAlignment="1">
      <alignment horizontal="center"/>
    </xf>
    <xf numFmtId="0" fontId="106" fillId="14" borderId="17" xfId="0" applyFont="1" applyFill="1" applyBorder="1"/>
    <xf numFmtId="0" fontId="7" fillId="14" borderId="17" xfId="0" applyFont="1" applyFill="1" applyBorder="1"/>
    <xf numFmtId="168" fontId="100" fillId="6" borderId="17" xfId="0" applyNumberFormat="1" applyFont="1" applyFill="1" applyBorder="1" applyAlignment="1">
      <alignment horizontal="right" vertical="center"/>
    </xf>
    <xf numFmtId="0" fontId="100" fillId="7" borderId="17" xfId="0" applyFont="1" applyFill="1" applyBorder="1" applyAlignment="1">
      <alignment horizontal="center" vertical="center"/>
    </xf>
    <xf numFmtId="0" fontId="100" fillId="0" borderId="20" xfId="0" applyFont="1" applyBorder="1" applyAlignment="1">
      <alignment vertical="center"/>
    </xf>
    <xf numFmtId="0" fontId="100" fillId="2" borderId="20" xfId="0" applyFont="1" applyFill="1" applyBorder="1" applyAlignment="1">
      <alignment vertical="center"/>
    </xf>
    <xf numFmtId="0" fontId="100" fillId="4" borderId="20" xfId="0" applyFont="1" applyFill="1" applyBorder="1" applyAlignment="1">
      <alignment horizontal="right" vertical="center"/>
    </xf>
    <xf numFmtId="0" fontId="14" fillId="7" borderId="17" xfId="0" applyFont="1" applyFill="1" applyBorder="1" applyAlignment="1">
      <alignment horizontal="center" vertical="center"/>
    </xf>
    <xf numFmtId="0" fontId="100" fillId="6" borderId="20" xfId="0" applyFont="1" applyFill="1" applyBorder="1" applyAlignment="1">
      <alignment horizontal="right" vertical="center"/>
    </xf>
    <xf numFmtId="0" fontId="100" fillId="2" borderId="21" xfId="0" applyFont="1" applyFill="1" applyBorder="1" applyAlignment="1">
      <alignment vertical="center"/>
    </xf>
    <xf numFmtId="0" fontId="118" fillId="0" borderId="17" xfId="0" applyFont="1" applyBorder="1"/>
    <xf numFmtId="0" fontId="17" fillId="3" borderId="17" xfId="0" applyFont="1" applyFill="1" applyBorder="1" applyAlignment="1">
      <alignment horizontal="left" vertical="center" wrapText="1"/>
    </xf>
    <xf numFmtId="0" fontId="101" fillId="3" borderId="17" xfId="0" applyFont="1" applyFill="1" applyBorder="1" applyAlignment="1">
      <alignment horizontal="left" vertical="center" wrapText="1"/>
    </xf>
    <xf numFmtId="0" fontId="100" fillId="0" borderId="17" xfId="0" applyFont="1" applyBorder="1" applyAlignment="1">
      <alignment horizontal="left" vertical="center"/>
    </xf>
    <xf numFmtId="166" fontId="100" fillId="0" borderId="17" xfId="1" applyNumberFormat="1" applyFont="1" applyBorder="1" applyAlignment="1">
      <alignment horizontal="right" vertical="top"/>
    </xf>
    <xf numFmtId="0" fontId="118" fillId="0" borderId="17" xfId="0" applyFont="1" applyBorder="1" applyAlignment="1">
      <alignment horizontal="right" vertical="top"/>
    </xf>
    <xf numFmtId="1" fontId="100" fillId="4" borderId="17" xfId="0" applyNumberFormat="1" applyFont="1" applyFill="1" applyBorder="1" applyAlignment="1">
      <alignment horizontal="right" vertical="top"/>
    </xf>
    <xf numFmtId="1" fontId="118" fillId="0" borderId="17" xfId="0" applyNumberFormat="1" applyFont="1" applyBorder="1" applyAlignment="1">
      <alignment horizontal="right" vertical="top"/>
    </xf>
    <xf numFmtId="1" fontId="100" fillId="7" borderId="17" xfId="0" applyNumberFormat="1" applyFont="1" applyFill="1" applyBorder="1" applyAlignment="1">
      <alignment horizontal="right" vertical="top"/>
    </xf>
    <xf numFmtId="1" fontId="100" fillId="6" borderId="17" xfId="0" applyNumberFormat="1" applyFont="1" applyFill="1" applyBorder="1" applyAlignment="1">
      <alignment horizontal="right" vertical="top"/>
    </xf>
    <xf numFmtId="0" fontId="118" fillId="0" borderId="17" xfId="0" applyFont="1" applyBorder="1" applyAlignment="1">
      <alignment horizontal="left" vertical="center"/>
    </xf>
    <xf numFmtId="166" fontId="118" fillId="0" borderId="17" xfId="1" applyNumberFormat="1" applyFont="1" applyBorder="1" applyAlignment="1">
      <alignment horizontal="right" vertical="top"/>
    </xf>
    <xf numFmtId="1" fontId="118" fillId="4" borderId="17" xfId="0" applyNumberFormat="1" applyFont="1" applyFill="1" applyBorder="1" applyAlignment="1">
      <alignment horizontal="right" vertical="top"/>
    </xf>
    <xf numFmtId="1" fontId="118" fillId="7" borderId="17" xfId="0" applyNumberFormat="1" applyFont="1" applyFill="1" applyBorder="1" applyAlignment="1">
      <alignment horizontal="right" vertical="top"/>
    </xf>
    <xf numFmtId="1" fontId="118" fillId="6" borderId="17" xfId="0" applyNumberFormat="1" applyFont="1" applyFill="1" applyBorder="1" applyAlignment="1">
      <alignment horizontal="right" vertical="top"/>
    </xf>
    <xf numFmtId="166" fontId="13" fillId="0" borderId="17" xfId="1" applyNumberFormat="1" applyFont="1" applyBorder="1" applyAlignment="1">
      <alignment horizontal="right" vertical="top"/>
    </xf>
    <xf numFmtId="166" fontId="13" fillId="4" borderId="17" xfId="1" applyNumberFormat="1" applyFont="1" applyFill="1" applyBorder="1" applyAlignment="1">
      <alignment horizontal="right" vertical="top"/>
    </xf>
    <xf numFmtId="166" fontId="7" fillId="0" borderId="17" xfId="1" applyNumberFormat="1" applyFont="1" applyBorder="1" applyAlignment="1">
      <alignment horizontal="right" vertical="top"/>
    </xf>
    <xf numFmtId="166" fontId="13" fillId="7" borderId="17" xfId="1" applyNumberFormat="1" applyFont="1" applyFill="1" applyBorder="1" applyAlignment="1">
      <alignment horizontal="right" vertical="top"/>
    </xf>
    <xf numFmtId="166" fontId="13" fillId="6" borderId="17" xfId="1" applyNumberFormat="1" applyFont="1" applyFill="1" applyBorder="1" applyAlignment="1">
      <alignment horizontal="right" vertical="top"/>
    </xf>
    <xf numFmtId="0" fontId="7" fillId="12" borderId="17" xfId="0" applyFont="1" applyFill="1" applyBorder="1"/>
    <xf numFmtId="0" fontId="7" fillId="4" borderId="17" xfId="0" applyFont="1" applyFill="1" applyBorder="1"/>
    <xf numFmtId="0" fontId="7" fillId="7" borderId="17" xfId="0" applyFont="1" applyFill="1" applyBorder="1"/>
    <xf numFmtId="0" fontId="7" fillId="6" borderId="17" xfId="0" applyFont="1" applyFill="1" applyBorder="1"/>
    <xf numFmtId="0" fontId="17" fillId="13" borderId="17" xfId="0" applyFont="1" applyFill="1" applyBorder="1" applyAlignment="1">
      <alignment horizontal="left" vertical="center" wrapText="1"/>
    </xf>
    <xf numFmtId="0" fontId="118" fillId="13" borderId="17" xfId="0" applyFont="1" applyFill="1" applyBorder="1" applyAlignment="1">
      <alignment vertical="center" wrapText="1"/>
    </xf>
    <xf numFmtId="0" fontId="7" fillId="13" borderId="17" xfId="0" applyFont="1" applyFill="1" applyBorder="1"/>
    <xf numFmtId="0" fontId="7" fillId="13" borderId="17" xfId="0" applyNumberFormat="1" applyFont="1" applyFill="1" applyBorder="1"/>
    <xf numFmtId="173" fontId="7" fillId="13" borderId="17" xfId="0" applyNumberFormat="1" applyFont="1" applyFill="1" applyBorder="1"/>
    <xf numFmtId="173" fontId="30" fillId="4" borderId="17" xfId="0" applyNumberFormat="1" applyFont="1" applyFill="1" applyBorder="1" applyAlignment="1">
      <alignment horizontal="center" vertical="center"/>
    </xf>
    <xf numFmtId="173" fontId="30" fillId="7" borderId="17" xfId="0" applyNumberFormat="1" applyFont="1" applyFill="1" applyBorder="1" applyAlignment="1">
      <alignment horizontal="center" vertical="center"/>
    </xf>
    <xf numFmtId="173" fontId="7" fillId="6" borderId="17" xfId="0" applyNumberFormat="1" applyFont="1" applyFill="1" applyBorder="1"/>
    <xf numFmtId="0" fontId="116" fillId="13" borderId="17" xfId="0" applyFont="1" applyFill="1" applyBorder="1" applyAlignment="1">
      <alignment horizontal="left" vertical="center"/>
    </xf>
    <xf numFmtId="173" fontId="10" fillId="4" borderId="17" xfId="0" applyNumberFormat="1" applyFont="1" applyFill="1" applyBorder="1" applyAlignment="1">
      <alignment horizontal="center" vertical="center"/>
    </xf>
    <xf numFmtId="173" fontId="10" fillId="7" borderId="17" xfId="0" applyNumberFormat="1" applyFont="1" applyFill="1" applyBorder="1" applyAlignment="1">
      <alignment horizontal="center" vertical="center"/>
    </xf>
    <xf numFmtId="0" fontId="7" fillId="23" borderId="17" xfId="0" applyFont="1" applyFill="1" applyBorder="1"/>
    <xf numFmtId="0" fontId="7" fillId="23" borderId="17" xfId="0" applyNumberFormat="1" applyFont="1" applyFill="1" applyBorder="1"/>
    <xf numFmtId="0" fontId="7" fillId="0" borderId="0" xfId="0" applyNumberFormat="1" applyFont="1"/>
    <xf numFmtId="0" fontId="7" fillId="7" borderId="0" xfId="0" applyFont="1" applyFill="1"/>
    <xf numFmtId="0" fontId="7" fillId="6" borderId="0" xfId="0" applyFont="1" applyFill="1"/>
    <xf numFmtId="0" fontId="119" fillId="8" borderId="17" xfId="0" applyFont="1" applyFill="1" applyBorder="1" applyAlignment="1">
      <alignment horizontal="center" vertical="center" textRotation="90" wrapText="1"/>
    </xf>
    <xf numFmtId="0" fontId="119" fillId="4" borderId="17" xfId="0" applyFont="1" applyFill="1" applyBorder="1" applyAlignment="1">
      <alignment horizontal="center" vertical="center" textRotation="90" wrapText="1"/>
    </xf>
    <xf numFmtId="0" fontId="119" fillId="7" borderId="17" xfId="0" applyFont="1" applyFill="1" applyBorder="1" applyAlignment="1">
      <alignment horizontal="center" vertical="center" textRotation="90" wrapText="1"/>
    </xf>
    <xf numFmtId="0" fontId="119" fillId="6" borderId="17" xfId="0" applyFont="1" applyFill="1" applyBorder="1" applyAlignment="1">
      <alignment horizontal="center" vertical="center" textRotation="90" wrapText="1"/>
    </xf>
    <xf numFmtId="0" fontId="41" fillId="0" borderId="17" xfId="0" applyFont="1" applyBorder="1" applyAlignment="1">
      <alignment horizontal="center" vertical="center" wrapText="1"/>
    </xf>
    <xf numFmtId="0" fontId="58" fillId="3" borderId="3"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85" fillId="3" borderId="3" xfId="0" applyFont="1" applyFill="1" applyBorder="1" applyAlignment="1">
      <alignment horizontal="center" vertical="center" wrapText="1"/>
    </xf>
    <xf numFmtId="166" fontId="58" fillId="5" borderId="3" xfId="1" applyNumberFormat="1" applyFont="1" applyFill="1" applyBorder="1" applyAlignment="1">
      <alignment horizontal="center" vertical="center" wrapText="1"/>
    </xf>
    <xf numFmtId="0" fontId="58" fillId="5" borderId="3" xfId="0" applyFont="1" applyFill="1" applyBorder="1" applyAlignment="1">
      <alignment horizontal="center" vertical="center" wrapText="1"/>
    </xf>
    <xf numFmtId="0" fontId="58" fillId="5" borderId="3" xfId="0" applyFont="1" applyFill="1" applyBorder="1" applyAlignment="1">
      <alignment horizontal="center" vertical="center" textRotation="90" wrapText="1"/>
    </xf>
    <xf numFmtId="0" fontId="22" fillId="5" borderId="17" xfId="0" applyFont="1" applyFill="1" applyBorder="1" applyAlignment="1">
      <alignment horizontal="center" vertical="center"/>
    </xf>
    <xf numFmtId="0" fontId="22" fillId="5" borderId="3" xfId="0" applyFont="1" applyFill="1" applyBorder="1" applyAlignment="1">
      <alignment horizontal="center" vertical="center" wrapText="1"/>
    </xf>
    <xf numFmtId="166" fontId="58" fillId="4" borderId="3" xfId="1" applyNumberFormat="1" applyFont="1" applyFill="1" applyBorder="1" applyAlignment="1">
      <alignment horizontal="center" vertical="center" wrapText="1"/>
    </xf>
    <xf numFmtId="0" fontId="58" fillId="5" borderId="17" xfId="0" applyFont="1" applyFill="1" applyBorder="1" applyAlignment="1">
      <alignment horizontal="center" vertical="center" textRotation="90" wrapText="1"/>
    </xf>
    <xf numFmtId="166" fontId="58" fillId="7" borderId="17" xfId="1" applyNumberFormat="1" applyFont="1" applyFill="1" applyBorder="1" applyAlignment="1">
      <alignment horizontal="center" vertical="center" textRotation="90" wrapText="1"/>
    </xf>
    <xf numFmtId="0" fontId="58" fillId="6" borderId="17" xfId="0" applyFont="1" applyFill="1" applyBorder="1" applyAlignment="1">
      <alignment horizontal="center" vertical="center" textRotation="90" wrapText="1"/>
    </xf>
    <xf numFmtId="0" fontId="58" fillId="5" borderId="17"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68" fillId="5" borderId="3" xfId="0" applyFont="1" applyFill="1" applyBorder="1" applyAlignment="1">
      <alignment horizontal="center" vertical="center" textRotation="90" wrapText="1"/>
    </xf>
    <xf numFmtId="0" fontId="22" fillId="5" borderId="3" xfId="0" applyFont="1" applyFill="1" applyBorder="1" applyAlignment="1">
      <alignment horizontal="center" vertical="center"/>
    </xf>
    <xf numFmtId="166" fontId="58" fillId="7" borderId="3" xfId="1" applyNumberFormat="1" applyFont="1" applyFill="1" applyBorder="1" applyAlignment="1">
      <alignment horizontal="center" vertical="center" wrapText="1"/>
    </xf>
    <xf numFmtId="2" fontId="58" fillId="6" borderId="3" xfId="0" applyNumberFormat="1" applyFont="1" applyFill="1" applyBorder="1" applyAlignment="1">
      <alignment horizontal="center" vertical="center" wrapText="1"/>
    </xf>
    <xf numFmtId="0" fontId="60" fillId="3" borderId="17" xfId="0" applyFont="1" applyFill="1" applyBorder="1" applyAlignment="1">
      <alignment horizontal="center" vertical="center" wrapText="1"/>
    </xf>
    <xf numFmtId="0" fontId="60" fillId="3" borderId="12" xfId="0" applyFont="1" applyFill="1" applyBorder="1" applyAlignment="1">
      <alignment horizontal="center" vertical="center" wrapText="1"/>
    </xf>
    <xf numFmtId="166" fontId="85" fillId="5" borderId="3" xfId="1" applyNumberFormat="1" applyFont="1" applyFill="1" applyBorder="1" applyAlignment="1">
      <alignment horizontal="center" vertical="center" wrapText="1"/>
    </xf>
    <xf numFmtId="0" fontId="22" fillId="5" borderId="0" xfId="0" applyFont="1" applyFill="1" applyAlignment="1">
      <alignment horizontal="center" vertical="center"/>
    </xf>
    <xf numFmtId="166" fontId="85" fillId="4" borderId="3" xfId="1" applyNumberFormat="1" applyFont="1" applyFill="1" applyBorder="1" applyAlignment="1">
      <alignment horizontal="center" vertical="center" wrapText="1"/>
    </xf>
    <xf numFmtId="166" fontId="85" fillId="7" borderId="3" xfId="1" applyNumberFormat="1" applyFont="1" applyFill="1" applyBorder="1" applyAlignment="1">
      <alignment horizontal="center" vertical="center" wrapText="1"/>
    </xf>
    <xf numFmtId="2" fontId="85" fillId="6" borderId="3" xfId="0" applyNumberFormat="1" applyFont="1" applyFill="1" applyBorder="1" applyAlignment="1">
      <alignment horizontal="center" vertical="center" wrapText="1"/>
    </xf>
    <xf numFmtId="0" fontId="68" fillId="5" borderId="1" xfId="0" applyFont="1" applyFill="1" applyBorder="1" applyAlignment="1">
      <alignment horizontal="center" vertical="center" textRotation="90" wrapText="1"/>
    </xf>
    <xf numFmtId="0" fontId="68" fillId="5" borderId="17" xfId="0" applyFont="1" applyFill="1" applyBorder="1" applyAlignment="1">
      <alignment horizontal="center" vertical="center" textRotation="90" wrapText="1"/>
    </xf>
    <xf numFmtId="166" fontId="68" fillId="7" borderId="17" xfId="1" applyNumberFormat="1" applyFont="1" applyFill="1" applyBorder="1" applyAlignment="1">
      <alignment horizontal="center" vertical="center" textRotation="90" wrapText="1"/>
    </xf>
    <xf numFmtId="0" fontId="68" fillId="6" borderId="1" xfId="0" applyFont="1" applyFill="1" applyBorder="1" applyAlignment="1">
      <alignment horizontal="center" vertical="center" textRotation="90" wrapText="1"/>
    </xf>
    <xf numFmtId="2" fontId="84" fillId="5" borderId="3" xfId="0" applyNumberFormat="1" applyFont="1" applyFill="1" applyBorder="1" applyAlignment="1">
      <alignment vertical="center" wrapText="1"/>
    </xf>
    <xf numFmtId="0" fontId="57" fillId="3" borderId="17" xfId="0" applyFont="1" applyFill="1" applyBorder="1" applyAlignment="1">
      <alignment horizontal="center" vertical="center" wrapText="1"/>
    </xf>
    <xf numFmtId="166" fontId="77" fillId="5" borderId="17" xfId="1" applyNumberFormat="1" applyFont="1" applyFill="1" applyBorder="1" applyAlignment="1">
      <alignment horizontal="center" vertical="center" wrapText="1"/>
    </xf>
    <xf numFmtId="0" fontId="57" fillId="5" borderId="17" xfId="0" applyFont="1" applyFill="1" applyBorder="1" applyAlignment="1">
      <alignment horizontal="center" vertical="center" wrapText="1"/>
    </xf>
    <xf numFmtId="166" fontId="77" fillId="4" borderId="17" xfId="1" applyNumberFormat="1" applyFont="1" applyFill="1" applyBorder="1" applyAlignment="1">
      <alignment horizontal="center" vertical="center" wrapText="1"/>
    </xf>
    <xf numFmtId="0" fontId="0" fillId="5" borderId="17" xfId="0" applyFont="1" applyFill="1" applyBorder="1" applyAlignment="1">
      <alignment horizontal="center" vertical="center" wrapText="1"/>
    </xf>
    <xf numFmtId="166" fontId="77" fillId="7" borderId="17" xfId="1" applyNumberFormat="1" applyFont="1" applyFill="1" applyBorder="1" applyAlignment="1">
      <alignment horizontal="center" vertical="center" wrapText="1"/>
    </xf>
    <xf numFmtId="0" fontId="44" fillId="6" borderId="17" xfId="0" applyFont="1" applyFill="1" applyBorder="1" applyAlignment="1">
      <alignment horizontal="center" vertical="center" wrapText="1"/>
    </xf>
    <xf numFmtId="0" fontId="57" fillId="4" borderId="17" xfId="0" applyFont="1" applyFill="1" applyBorder="1" applyAlignment="1">
      <alignment horizontal="center" vertical="center" wrapText="1"/>
    </xf>
    <xf numFmtId="0" fontId="57" fillId="4" borderId="17" xfId="0" applyFont="1" applyFill="1" applyBorder="1" applyAlignment="1">
      <alignment horizontal="center" vertical="top" wrapText="1"/>
    </xf>
    <xf numFmtId="3" fontId="77" fillId="4" borderId="17" xfId="0" applyNumberFormat="1" applyFont="1" applyFill="1" applyBorder="1" applyAlignment="1">
      <alignment horizontal="center" vertical="center" wrapText="1"/>
    </xf>
    <xf numFmtId="166" fontId="44" fillId="4" borderId="17" xfId="1" applyNumberFormat="1" applyFont="1" applyFill="1" applyBorder="1" applyAlignment="1">
      <alignment horizontal="center" vertical="center" wrapText="1"/>
    </xf>
    <xf numFmtId="14" fontId="57" fillId="4" borderId="17" xfId="0" applyNumberFormat="1" applyFont="1" applyFill="1" applyBorder="1" applyAlignment="1">
      <alignment horizontal="center" vertical="center" wrapText="1"/>
    </xf>
    <xf numFmtId="166" fontId="77" fillId="7" borderId="17" xfId="1" applyNumberFormat="1" applyFont="1" applyFill="1" applyBorder="1" applyAlignment="1">
      <alignment horizontal="left" vertical="center" wrapText="1"/>
    </xf>
    <xf numFmtId="166" fontId="57" fillId="4" borderId="17" xfId="0" applyNumberFormat="1" applyFont="1" applyFill="1" applyBorder="1" applyAlignment="1">
      <alignment horizontal="center" vertical="center" wrapText="1"/>
    </xf>
    <xf numFmtId="14" fontId="0" fillId="4" borderId="17" xfId="0" applyNumberFormat="1" applyFill="1" applyBorder="1" applyAlignment="1">
      <alignment horizontal="center" vertical="center" wrapText="1"/>
    </xf>
    <xf numFmtId="1" fontId="57" fillId="4" borderId="17" xfId="0" applyNumberFormat="1" applyFont="1" applyFill="1" applyBorder="1" applyAlignment="1">
      <alignment horizontal="center" vertical="center" wrapText="1"/>
    </xf>
    <xf numFmtId="0" fontId="0" fillId="4" borderId="17" xfId="0" applyFill="1" applyBorder="1" applyAlignment="1">
      <alignment horizontal="center" vertical="center" wrapText="1"/>
    </xf>
    <xf numFmtId="3" fontId="77" fillId="6" borderId="17" xfId="0" applyNumberFormat="1" applyFont="1" applyFill="1" applyBorder="1" applyAlignment="1">
      <alignment horizontal="right" vertical="center" wrapText="1"/>
    </xf>
    <xf numFmtId="166" fontId="57" fillId="4" borderId="17" xfId="0" applyNumberFormat="1" applyFont="1" applyFill="1" applyBorder="1" applyAlignment="1">
      <alignment vertical="center" wrapText="1"/>
    </xf>
    <xf numFmtId="167" fontId="57" fillId="4" borderId="17" xfId="0" applyNumberFormat="1" applyFont="1" applyFill="1" applyBorder="1" applyAlignment="1">
      <alignment horizontal="center" vertical="center" wrapText="1"/>
    </xf>
    <xf numFmtId="166" fontId="77" fillId="6" borderId="17" xfId="1" applyNumberFormat="1" applyFont="1" applyFill="1" applyBorder="1" applyAlignment="1">
      <alignment horizontal="center" vertical="center" wrapText="1"/>
    </xf>
    <xf numFmtId="166" fontId="77" fillId="3" borderId="17" xfId="1" applyNumberFormat="1" applyFont="1" applyFill="1" applyBorder="1" applyAlignment="1">
      <alignment horizontal="center" vertical="center" wrapText="1"/>
    </xf>
    <xf numFmtId="0" fontId="77" fillId="3" borderId="17" xfId="0" applyFont="1" applyFill="1" applyBorder="1" applyAlignment="1">
      <alignment horizontal="center" vertical="center" wrapText="1"/>
    </xf>
    <xf numFmtId="166" fontId="122" fillId="7" borderId="17" xfId="1" applyNumberFormat="1" applyFont="1" applyFill="1" applyBorder="1" applyAlignment="1">
      <alignment horizontal="center" vertical="center" wrapText="1"/>
    </xf>
    <xf numFmtId="0" fontId="57" fillId="3" borderId="17" xfId="0" applyFont="1" applyFill="1" applyBorder="1" applyAlignment="1">
      <alignment horizontal="center" vertical="top" wrapText="1"/>
    </xf>
    <xf numFmtId="0" fontId="41" fillId="0" borderId="3" xfId="0" applyFont="1" applyBorder="1" applyAlignment="1">
      <alignment horizontal="center" vertical="center" wrapText="1"/>
    </xf>
    <xf numFmtId="168" fontId="123" fillId="0" borderId="14" xfId="0" applyNumberFormat="1" applyFont="1" applyBorder="1" applyAlignment="1">
      <alignment horizontal="right" vertical="center" wrapText="1"/>
    </xf>
    <xf numFmtId="166" fontId="77" fillId="6" borderId="3" xfId="1" applyNumberFormat="1" applyFont="1" applyFill="1" applyBorder="1" applyAlignment="1">
      <alignment horizontal="center" vertical="center" wrapText="1"/>
    </xf>
    <xf numFmtId="0" fontId="0" fillId="3" borderId="17" xfId="0" applyFont="1" applyFill="1" applyBorder="1" applyAlignment="1">
      <alignment horizontal="center" vertical="center" wrapText="1"/>
    </xf>
    <xf numFmtId="0" fontId="124" fillId="3" borderId="17" xfId="0" applyFont="1" applyFill="1" applyBorder="1" applyAlignment="1">
      <alignment horizontal="center" vertical="center" wrapText="1"/>
    </xf>
    <xf numFmtId="0" fontId="57" fillId="3" borderId="17" xfId="0" applyFont="1" applyFill="1" applyBorder="1" applyAlignment="1">
      <alignment vertical="center" wrapText="1"/>
    </xf>
    <xf numFmtId="166" fontId="44" fillId="4" borderId="17" xfId="1" applyNumberFormat="1" applyFont="1" applyFill="1" applyBorder="1" applyAlignment="1">
      <alignment horizontal="right" vertical="center" wrapText="1"/>
    </xf>
    <xf numFmtId="166" fontId="57" fillId="3" borderId="17" xfId="0" applyNumberFormat="1" applyFont="1" applyFill="1" applyBorder="1" applyAlignment="1">
      <alignment vertical="center" wrapText="1"/>
    </xf>
    <xf numFmtId="166" fontId="122" fillId="7" borderId="17" xfId="1" applyNumberFormat="1" applyFont="1" applyFill="1" applyBorder="1" applyAlignment="1">
      <alignment horizontal="right" vertical="center" wrapText="1"/>
    </xf>
    <xf numFmtId="168" fontId="30" fillId="6" borderId="3" xfId="1" applyNumberFormat="1" applyFont="1" applyFill="1" applyBorder="1" applyAlignment="1">
      <alignment vertical="center" wrapText="1"/>
    </xf>
    <xf numFmtId="0" fontId="57" fillId="3" borderId="3" xfId="0" applyFont="1" applyFill="1" applyBorder="1" applyAlignment="1">
      <alignment horizontal="center" vertical="center" wrapText="1"/>
    </xf>
    <xf numFmtId="168" fontId="123" fillId="0" borderId="5" xfId="0" applyNumberFormat="1" applyFont="1" applyBorder="1" applyAlignment="1">
      <alignment horizontal="right" vertical="center" wrapText="1"/>
    </xf>
    <xf numFmtId="168" fontId="123" fillId="6" borderId="25" xfId="0" applyNumberFormat="1" applyFont="1" applyFill="1" applyBorder="1" applyAlignment="1">
      <alignment horizontal="right" vertical="center" wrapText="1"/>
    </xf>
    <xf numFmtId="0" fontId="57" fillId="3" borderId="1" xfId="0" applyFont="1" applyFill="1" applyBorder="1" applyAlignment="1">
      <alignment horizontal="center" vertical="center" wrapText="1"/>
    </xf>
    <xf numFmtId="0" fontId="6" fillId="0" borderId="26" xfId="0" applyFont="1" applyBorder="1" applyAlignment="1">
      <alignment horizontal="center" vertical="center" wrapText="1"/>
    </xf>
    <xf numFmtId="0" fontId="60" fillId="3" borderId="27" xfId="0" applyFont="1" applyFill="1" applyBorder="1" applyAlignment="1">
      <alignment horizontal="center" vertical="center" wrapText="1"/>
    </xf>
    <xf numFmtId="0" fontId="85" fillId="3" borderId="17" xfId="0" applyFont="1" applyFill="1" applyBorder="1" applyAlignment="1">
      <alignment horizontal="center" vertical="center" wrapText="1"/>
    </xf>
    <xf numFmtId="168" fontId="123" fillId="0" borderId="28" xfId="0" applyNumberFormat="1" applyFont="1" applyBorder="1" applyAlignment="1">
      <alignment horizontal="right" vertical="center" wrapText="1"/>
    </xf>
    <xf numFmtId="168" fontId="123" fillId="0" borderId="29" xfId="0" applyNumberFormat="1" applyFont="1" applyBorder="1" applyAlignment="1">
      <alignment horizontal="right" vertical="center" wrapText="1"/>
    </xf>
    <xf numFmtId="168" fontId="123" fillId="6" borderId="26" xfId="0" applyNumberFormat="1" applyFont="1" applyFill="1" applyBorder="1" applyAlignment="1">
      <alignment horizontal="right" vertical="center" wrapText="1"/>
    </xf>
    <xf numFmtId="0" fontId="125" fillId="0" borderId="17" xfId="0" applyFont="1" applyBorder="1" applyAlignment="1">
      <alignment horizontal="center" vertical="center" wrapText="1"/>
    </xf>
    <xf numFmtId="0" fontId="85" fillId="3" borderId="2" xfId="0" applyFont="1" applyFill="1" applyBorder="1" applyAlignment="1">
      <alignment horizontal="center" vertical="center" wrapText="1"/>
    </xf>
    <xf numFmtId="168" fontId="123" fillId="0" borderId="17" xfId="0" applyNumberFormat="1" applyFont="1" applyBorder="1" applyAlignment="1">
      <alignment horizontal="right" vertical="center" wrapText="1"/>
    </xf>
    <xf numFmtId="168" fontId="123" fillId="6" borderId="17" xfId="0" applyNumberFormat="1" applyFont="1" applyFill="1" applyBorder="1" applyAlignment="1">
      <alignment horizontal="right" vertical="center" wrapText="1"/>
    </xf>
    <xf numFmtId="168" fontId="123" fillId="6" borderId="0" xfId="0" applyNumberFormat="1" applyFont="1" applyFill="1" applyBorder="1" applyAlignment="1">
      <alignment horizontal="right" vertical="center" wrapText="1"/>
    </xf>
    <xf numFmtId="0" fontId="126" fillId="0" borderId="17" xfId="0" applyFont="1" applyBorder="1" applyAlignment="1">
      <alignment horizontal="center" vertical="center" wrapText="1"/>
    </xf>
    <xf numFmtId="168" fontId="127" fillId="0" borderId="14" xfId="0" applyNumberFormat="1" applyFont="1" applyBorder="1" applyAlignment="1">
      <alignment horizontal="center" vertical="center" wrapText="1"/>
    </xf>
    <xf numFmtId="168" fontId="127" fillId="0" borderId="5" xfId="0" applyNumberFormat="1" applyFont="1" applyBorder="1" applyAlignment="1">
      <alignment horizontal="center" vertical="center" wrapText="1"/>
    </xf>
    <xf numFmtId="168" fontId="127" fillId="6" borderId="17" xfId="0" applyNumberFormat="1" applyFont="1" applyFill="1" applyBorder="1" applyAlignment="1">
      <alignment horizontal="center" vertical="center" wrapText="1"/>
    </xf>
    <xf numFmtId="166" fontId="57" fillId="3" borderId="17" xfId="1" applyNumberFormat="1" applyFont="1" applyFill="1" applyBorder="1" applyAlignment="1">
      <alignment horizontal="center" vertical="center" wrapText="1"/>
    </xf>
    <xf numFmtId="3" fontId="48" fillId="3" borderId="17" xfId="0" applyNumberFormat="1" applyFont="1" applyFill="1" applyBorder="1" applyAlignment="1">
      <alignment vertical="center" wrapText="1"/>
    </xf>
    <xf numFmtId="167" fontId="57" fillId="3" borderId="17" xfId="0" applyNumberFormat="1" applyFont="1" applyFill="1" applyBorder="1" applyAlignment="1">
      <alignment vertical="center" wrapText="1"/>
    </xf>
    <xf numFmtId="166" fontId="57" fillId="6" borderId="17" xfId="1" applyNumberFormat="1" applyFont="1" applyFill="1" applyBorder="1" applyAlignment="1">
      <alignment horizontal="center" vertical="center" wrapText="1"/>
    </xf>
    <xf numFmtId="167" fontId="57" fillId="3" borderId="17" xfId="0" applyNumberFormat="1" applyFont="1" applyFill="1" applyBorder="1" applyAlignment="1">
      <alignment horizontal="center" vertical="top" wrapText="1"/>
    </xf>
    <xf numFmtId="166" fontId="57" fillId="3" borderId="17" xfId="0" applyNumberFormat="1" applyFont="1" applyFill="1" applyBorder="1" applyAlignment="1">
      <alignment horizontal="center" vertical="center" wrapText="1"/>
    </xf>
    <xf numFmtId="166" fontId="9" fillId="3" borderId="17" xfId="1" applyNumberFormat="1" applyFont="1" applyFill="1" applyBorder="1" applyAlignment="1">
      <alignment horizontal="center" vertical="center" wrapText="1"/>
    </xf>
    <xf numFmtId="3" fontId="51" fillId="3" borderId="17" xfId="0" applyNumberFormat="1" applyFont="1" applyFill="1" applyBorder="1" applyAlignment="1">
      <alignment vertical="center" wrapText="1"/>
    </xf>
    <xf numFmtId="166" fontId="9" fillId="4" borderId="17" xfId="1" applyNumberFormat="1" applyFont="1" applyFill="1" applyBorder="1" applyAlignment="1">
      <alignment horizontal="center" vertical="center" wrapText="1"/>
    </xf>
    <xf numFmtId="166" fontId="51" fillId="7" borderId="17" xfId="1" applyNumberFormat="1" applyFont="1" applyFill="1" applyBorder="1" applyAlignment="1">
      <alignment horizontal="center" vertical="center" wrapText="1"/>
    </xf>
    <xf numFmtId="166" fontId="9" fillId="6" borderId="17" xfId="1" applyNumberFormat="1" applyFont="1" applyFill="1" applyBorder="1" applyAlignment="1">
      <alignment horizontal="center" vertical="center" wrapText="1"/>
    </xf>
    <xf numFmtId="166" fontId="57" fillId="3" borderId="17" xfId="0" applyNumberFormat="1" applyFont="1" applyFill="1" applyBorder="1" applyAlignment="1">
      <alignment horizontal="center" vertical="top" wrapText="1"/>
    </xf>
    <xf numFmtId="0" fontId="0" fillId="3" borderId="17" xfId="0" applyFont="1" applyFill="1" applyBorder="1" applyAlignment="1">
      <alignment horizontal="center" vertical="center"/>
    </xf>
    <xf numFmtId="0" fontId="86" fillId="3" borderId="17" xfId="0" applyFont="1" applyFill="1" applyBorder="1" applyAlignment="1">
      <alignment horizontal="center" vertical="center" wrapText="1"/>
    </xf>
    <xf numFmtId="0" fontId="62" fillId="3" borderId="17" xfId="0" applyFont="1" applyFill="1" applyBorder="1" applyAlignment="1">
      <alignment vertical="center"/>
    </xf>
    <xf numFmtId="2" fontId="86" fillId="3" borderId="17" xfId="0" applyNumberFormat="1" applyFont="1" applyFill="1" applyBorder="1" applyAlignment="1">
      <alignment horizontal="right" vertical="center"/>
    </xf>
    <xf numFmtId="2" fontId="62" fillId="4" borderId="17" xfId="0" applyNumberFormat="1" applyFont="1" applyFill="1" applyBorder="1" applyAlignment="1">
      <alignment vertical="center"/>
    </xf>
    <xf numFmtId="2" fontId="62" fillId="7" borderId="17" xfId="0" applyNumberFormat="1" applyFont="1" applyFill="1" applyBorder="1" applyAlignment="1">
      <alignment vertical="center"/>
    </xf>
    <xf numFmtId="0" fontId="86" fillId="3" borderId="17" xfId="0" applyFont="1" applyFill="1" applyBorder="1" applyAlignment="1">
      <alignment horizontal="center" vertical="center"/>
    </xf>
    <xf numFmtId="2" fontId="86" fillId="6" borderId="17" xfId="0" applyNumberFormat="1" applyFont="1" applyFill="1" applyBorder="1" applyAlignment="1">
      <alignment horizontal="right" vertical="center"/>
    </xf>
    <xf numFmtId="2" fontId="86" fillId="3" borderId="0" xfId="0" applyNumberFormat="1" applyFont="1" applyFill="1" applyBorder="1" applyAlignment="1">
      <alignment vertical="center"/>
    </xf>
    <xf numFmtId="0" fontId="57" fillId="3" borderId="17" xfId="0" applyFont="1" applyFill="1" applyBorder="1" applyAlignment="1">
      <alignment horizontal="center" vertical="center"/>
    </xf>
    <xf numFmtId="0" fontId="57" fillId="0" borderId="17" xfId="0" applyFont="1" applyBorder="1" applyAlignment="1">
      <alignment horizontal="center" vertical="center" wrapText="1"/>
    </xf>
    <xf numFmtId="0" fontId="57" fillId="0" borderId="17" xfId="0" applyFont="1" applyBorder="1" applyAlignment="1">
      <alignment vertical="center" wrapText="1"/>
    </xf>
    <xf numFmtId="0" fontId="57" fillId="0" borderId="17" xfId="0" applyFont="1" applyBorder="1" applyAlignment="1">
      <alignment vertical="center"/>
    </xf>
    <xf numFmtId="2" fontId="57" fillId="0" borderId="17" xfId="1" applyNumberFormat="1" applyFont="1" applyBorder="1" applyAlignment="1">
      <alignment horizontal="center" vertical="center"/>
    </xf>
    <xf numFmtId="0" fontId="57" fillId="0" borderId="17" xfId="0" applyFont="1" applyBorder="1" applyAlignment="1">
      <alignment horizontal="center" vertical="center"/>
    </xf>
    <xf numFmtId="2" fontId="57" fillId="4" borderId="17" xfId="1" applyNumberFormat="1" applyFont="1" applyFill="1" applyBorder="1" applyAlignment="1">
      <alignment horizontal="center" vertical="center"/>
    </xf>
    <xf numFmtId="14" fontId="57" fillId="3" borderId="17" xfId="0" applyNumberFormat="1" applyFont="1" applyFill="1" applyBorder="1" applyAlignment="1">
      <alignment vertical="center"/>
    </xf>
    <xf numFmtId="14" fontId="57" fillId="3" borderId="17" xfId="0" applyNumberFormat="1" applyFont="1" applyFill="1" applyBorder="1" applyAlignment="1">
      <alignment horizontal="center" vertical="center" wrapText="1"/>
    </xf>
    <xf numFmtId="2" fontId="57" fillId="7" borderId="17" xfId="1" applyNumberFormat="1" applyFont="1" applyFill="1" applyBorder="1" applyAlignment="1">
      <alignment horizontal="center" vertical="center"/>
    </xf>
    <xf numFmtId="2" fontId="57" fillId="6" borderId="17" xfId="1" applyNumberFormat="1" applyFont="1" applyFill="1" applyBorder="1" applyAlignment="1">
      <alignment horizontal="center" vertical="center"/>
    </xf>
    <xf numFmtId="167" fontId="57" fillId="0" borderId="17" xfId="0" applyNumberFormat="1" applyFont="1" applyBorder="1" applyAlignment="1">
      <alignment vertical="center"/>
    </xf>
    <xf numFmtId="2" fontId="57" fillId="3" borderId="17" xfId="0" applyNumberFormat="1" applyFont="1" applyFill="1" applyBorder="1" applyAlignment="1">
      <alignment horizontal="right" vertical="center" wrapText="1"/>
    </xf>
    <xf numFmtId="2" fontId="44" fillId="4" borderId="17" xfId="1" applyNumberFormat="1" applyFont="1" applyFill="1" applyBorder="1" applyAlignment="1">
      <alignment horizontal="center" vertical="center" wrapText="1"/>
    </xf>
    <xf numFmtId="2" fontId="77" fillId="7" borderId="17" xfId="1" applyNumberFormat="1" applyFont="1" applyFill="1" applyBorder="1" applyAlignment="1">
      <alignment horizontal="center" vertical="center" wrapText="1"/>
    </xf>
    <xf numFmtId="2" fontId="77" fillId="6" borderId="17" xfId="1" applyNumberFormat="1" applyFont="1" applyFill="1" applyBorder="1" applyAlignment="1">
      <alignment horizontal="center" vertical="center" wrapText="1"/>
    </xf>
    <xf numFmtId="2" fontId="57" fillId="3" borderId="17" xfId="0" applyNumberFormat="1" applyFont="1" applyFill="1" applyBorder="1" applyAlignment="1">
      <alignment vertical="center" wrapText="1"/>
    </xf>
    <xf numFmtId="2" fontId="44" fillId="4" borderId="17" xfId="1" applyNumberFormat="1" applyFont="1" applyFill="1" applyBorder="1" applyAlignment="1">
      <alignment horizontal="right" vertical="center" wrapText="1"/>
    </xf>
    <xf numFmtId="2" fontId="57" fillId="3" borderId="17" xfId="0" applyNumberFormat="1" applyFont="1" applyFill="1" applyBorder="1" applyAlignment="1">
      <alignment horizontal="center" vertical="center" wrapText="1"/>
    </xf>
    <xf numFmtId="2" fontId="57" fillId="7" borderId="17" xfId="1" applyNumberFormat="1" applyFont="1" applyFill="1" applyBorder="1" applyAlignment="1">
      <alignment horizontal="right" vertical="center"/>
    </xf>
    <xf numFmtId="2" fontId="57" fillId="6" borderId="17" xfId="1" applyNumberFormat="1" applyFont="1" applyFill="1" applyBorder="1" applyAlignment="1">
      <alignment horizontal="right" vertical="center"/>
    </xf>
    <xf numFmtId="0" fontId="57" fillId="4" borderId="17" xfId="0" applyFont="1" applyFill="1" applyBorder="1" applyAlignment="1">
      <alignment horizontal="center" vertical="center"/>
    </xf>
    <xf numFmtId="14" fontId="4" fillId="3" borderId="17" xfId="0" applyNumberFormat="1" applyFont="1" applyFill="1" applyBorder="1" applyAlignment="1">
      <alignment horizontal="center" vertical="center"/>
    </xf>
    <xf numFmtId="2" fontId="4" fillId="7" borderId="17" xfId="0" applyNumberFormat="1" applyFont="1" applyFill="1" applyBorder="1" applyAlignment="1">
      <alignment horizontal="center" vertical="center"/>
    </xf>
    <xf numFmtId="2" fontId="57" fillId="0" borderId="17" xfId="0" applyNumberFormat="1" applyFont="1" applyBorder="1" applyAlignment="1">
      <alignment vertical="center"/>
    </xf>
    <xf numFmtId="0" fontId="63" fillId="4" borderId="11" xfId="4" applyFont="1" applyFill="1" applyBorder="1" applyAlignment="1" applyProtection="1">
      <alignment horizontal="center" vertical="center" wrapText="1"/>
      <protection locked="0"/>
    </xf>
    <xf numFmtId="2" fontId="77" fillId="4" borderId="17" xfId="1" applyNumberFormat="1" applyFont="1" applyFill="1" applyBorder="1" applyAlignment="1">
      <alignment horizontal="center" vertical="center"/>
    </xf>
    <xf numFmtId="14" fontId="1" fillId="5" borderId="17" xfId="0" applyNumberFormat="1" applyFont="1" applyFill="1" applyBorder="1" applyAlignment="1">
      <alignment horizontal="center" vertical="center"/>
    </xf>
    <xf numFmtId="2" fontId="1" fillId="7" borderId="17" xfId="0" applyNumberFormat="1" applyFont="1" applyFill="1" applyBorder="1" applyAlignment="1">
      <alignment horizontal="center" vertical="center"/>
    </xf>
    <xf numFmtId="2" fontId="44" fillId="6" borderId="17" xfId="1" applyNumberFormat="1" applyFont="1" applyFill="1" applyBorder="1" applyAlignment="1">
      <alignment horizontal="center" vertical="center"/>
    </xf>
    <xf numFmtId="0" fontId="22" fillId="4" borderId="17" xfId="0" applyFont="1" applyFill="1" applyBorder="1" applyAlignment="1">
      <alignment horizontal="center" vertical="center" wrapText="1"/>
    </xf>
    <xf numFmtId="0" fontId="60" fillId="5" borderId="12" xfId="0" applyFont="1" applyFill="1" applyBorder="1" applyAlignment="1">
      <alignment horizontal="center" vertical="center" wrapText="1"/>
    </xf>
    <xf numFmtId="2" fontId="1" fillId="0" borderId="17" xfId="0" applyNumberFormat="1" applyFont="1" applyBorder="1" applyAlignment="1">
      <alignment horizontal="center" vertical="center"/>
    </xf>
    <xf numFmtId="0" fontId="128" fillId="0" borderId="17" xfId="0" applyFont="1" applyBorder="1" applyAlignment="1">
      <alignment vertical="center"/>
    </xf>
    <xf numFmtId="0" fontId="128" fillId="0" borderId="17" xfId="0" applyFont="1" applyBorder="1" applyAlignment="1">
      <alignment horizontal="center" vertical="center"/>
    </xf>
    <xf numFmtId="2" fontId="128" fillId="4" borderId="17" xfId="1" applyNumberFormat="1" applyFont="1" applyFill="1" applyBorder="1" applyAlignment="1">
      <alignment horizontal="center" vertical="center"/>
    </xf>
    <xf numFmtId="2" fontId="128" fillId="6" borderId="17" xfId="1" applyNumberFormat="1" applyFont="1" applyFill="1" applyBorder="1" applyAlignment="1">
      <alignment horizontal="center" vertical="center"/>
    </xf>
    <xf numFmtId="0" fontId="63" fillId="4" borderId="17" xfId="0" applyFont="1" applyFill="1" applyBorder="1" applyAlignment="1" applyProtection="1">
      <alignment horizontal="center" vertical="center" wrapText="1"/>
      <protection locked="0"/>
    </xf>
    <xf numFmtId="0" fontId="129" fillId="6" borderId="17" xfId="5" applyFont="1" applyFill="1" applyBorder="1" applyAlignment="1">
      <alignment horizontal="center" vertical="center" wrapText="1"/>
    </xf>
    <xf numFmtId="0" fontId="57" fillId="3" borderId="17" xfId="0" applyFont="1" applyFill="1" applyBorder="1" applyAlignment="1">
      <alignment vertical="center"/>
    </xf>
    <xf numFmtId="2" fontId="1" fillId="3" borderId="17" xfId="0" applyNumberFormat="1" applyFont="1" applyFill="1" applyBorder="1" applyAlignment="1">
      <alignment horizontal="center" vertical="center"/>
    </xf>
    <xf numFmtId="0" fontId="128" fillId="3" borderId="17" xfId="0" applyFont="1" applyFill="1" applyBorder="1" applyAlignment="1">
      <alignment vertical="center"/>
    </xf>
    <xf numFmtId="0" fontId="128" fillId="3" borderId="17" xfId="0" applyFont="1" applyFill="1" applyBorder="1" applyAlignment="1">
      <alignment horizontal="center" vertical="center"/>
    </xf>
    <xf numFmtId="2" fontId="77" fillId="0" borderId="17" xfId="1" applyNumberFormat="1" applyFont="1" applyBorder="1" applyAlignment="1">
      <alignment horizontal="center" vertical="center"/>
    </xf>
    <xf numFmtId="2" fontId="77" fillId="6" borderId="17" xfId="1" applyNumberFormat="1" applyFont="1" applyFill="1" applyBorder="1" applyAlignment="1">
      <alignment horizontal="center" vertical="center"/>
    </xf>
    <xf numFmtId="0" fontId="130" fillId="4" borderId="1" xfId="0" applyFont="1" applyFill="1" applyBorder="1" applyAlignment="1">
      <alignment horizontal="center" vertical="top" wrapText="1"/>
    </xf>
    <xf numFmtId="0" fontId="130" fillId="4" borderId="17" xfId="0" applyFont="1" applyFill="1" applyBorder="1" applyAlignment="1">
      <alignment horizontal="center" vertical="center" wrapText="1"/>
    </xf>
    <xf numFmtId="0" fontId="130" fillId="14" borderId="0" xfId="0" applyFont="1" applyFill="1" applyAlignment="1">
      <alignment horizontal="center" vertical="center" wrapText="1"/>
    </xf>
    <xf numFmtId="0" fontId="57" fillId="14" borderId="17" xfId="0" applyFont="1" applyFill="1" applyBorder="1" applyAlignment="1">
      <alignment horizontal="center" vertical="center" wrapText="1"/>
    </xf>
    <xf numFmtId="0" fontId="130" fillId="4" borderId="0" xfId="0" applyFont="1" applyFill="1" applyAlignment="1">
      <alignment horizontal="center" vertical="center" wrapText="1"/>
    </xf>
    <xf numFmtId="0" fontId="130" fillId="4" borderId="17" xfId="0" applyFont="1" applyFill="1" applyBorder="1" applyAlignment="1">
      <alignment horizontal="left" vertical="top" wrapText="1"/>
    </xf>
    <xf numFmtId="0" fontId="130" fillId="4" borderId="0" xfId="0" applyFont="1" applyFill="1" applyAlignment="1">
      <alignment horizontal="left" vertical="top" wrapText="1"/>
    </xf>
    <xf numFmtId="0" fontId="131" fillId="4" borderId="17" xfId="0" applyFont="1" applyFill="1" applyBorder="1" applyAlignment="1">
      <alignment horizontal="left" vertical="center" wrapText="1"/>
    </xf>
    <xf numFmtId="0" fontId="60" fillId="4" borderId="17" xfId="0" applyFont="1" applyFill="1" applyBorder="1" applyAlignment="1">
      <alignment horizontal="center" vertical="center" wrapText="1"/>
    </xf>
    <xf numFmtId="0" fontId="60" fillId="4" borderId="0" xfId="0" applyFont="1" applyFill="1" applyBorder="1" applyAlignment="1">
      <alignment horizontal="left" vertical="center" wrapText="1"/>
    </xf>
    <xf numFmtId="0" fontId="60" fillId="4" borderId="17"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17" xfId="0" applyFont="1" applyFill="1" applyBorder="1" applyAlignment="1">
      <alignment horizontal="left" vertical="center" wrapText="1"/>
    </xf>
    <xf numFmtId="0" fontId="132" fillId="4" borderId="0" xfId="0" applyFont="1" applyFill="1" applyBorder="1" applyAlignment="1">
      <alignment horizontal="left" vertical="center" wrapText="1"/>
    </xf>
    <xf numFmtId="0" fontId="132" fillId="4" borderId="17" xfId="0" applyFont="1" applyFill="1" applyBorder="1" applyAlignment="1">
      <alignment horizontal="left" vertical="center" wrapText="1"/>
    </xf>
    <xf numFmtId="0" fontId="63" fillId="4" borderId="17" xfId="0" applyFont="1" applyFill="1" applyBorder="1" applyAlignment="1">
      <alignment horizontal="left" vertical="center" wrapText="1"/>
    </xf>
    <xf numFmtId="0" fontId="63" fillId="4" borderId="17" xfId="0" applyFont="1" applyFill="1" applyBorder="1" applyAlignment="1" applyProtection="1">
      <alignment horizontal="left" vertical="center" wrapText="1"/>
      <protection locked="0"/>
    </xf>
    <xf numFmtId="14" fontId="1" fillId="3" borderId="17" xfId="0" applyNumberFormat="1" applyFont="1" applyFill="1" applyBorder="1" applyAlignment="1">
      <alignment horizontal="center" vertical="center"/>
    </xf>
    <xf numFmtId="0" fontId="2" fillId="4" borderId="17" xfId="0" applyFont="1" applyFill="1" applyBorder="1" applyAlignment="1">
      <alignment vertical="center" wrapText="1"/>
    </xf>
    <xf numFmtId="0" fontId="2" fillId="4" borderId="17" xfId="0" applyFont="1" applyFill="1" applyBorder="1" applyAlignment="1">
      <alignment horizontal="left" vertical="center" wrapText="1"/>
    </xf>
    <xf numFmtId="1" fontId="9" fillId="0" borderId="17" xfId="1" applyNumberFormat="1" applyFont="1" applyBorder="1" applyAlignment="1">
      <alignment horizontal="center" vertical="center"/>
    </xf>
    <xf numFmtId="0" fontId="133" fillId="0" borderId="17" xfId="0" applyFont="1" applyBorder="1" applyAlignment="1">
      <alignment vertical="center"/>
    </xf>
    <xf numFmtId="0" fontId="133" fillId="0" borderId="17" xfId="0" applyFont="1" applyBorder="1" applyAlignment="1">
      <alignment horizontal="center" vertical="center"/>
    </xf>
    <xf numFmtId="166" fontId="9" fillId="4" borderId="17" xfId="1" applyNumberFormat="1" applyFont="1" applyFill="1" applyBorder="1" applyAlignment="1">
      <alignment vertical="center"/>
    </xf>
    <xf numFmtId="166" fontId="9" fillId="7" borderId="17" xfId="1" applyNumberFormat="1" applyFont="1" applyFill="1" applyBorder="1" applyAlignment="1">
      <alignment vertical="center"/>
    </xf>
    <xf numFmtId="166" fontId="9" fillId="6" borderId="17" xfId="1" applyNumberFormat="1" applyFont="1" applyFill="1" applyBorder="1" applyAlignment="1">
      <alignment vertical="center"/>
    </xf>
    <xf numFmtId="166" fontId="57" fillId="0" borderId="17" xfId="0" applyNumberFormat="1" applyFont="1" applyBorder="1" applyAlignment="1">
      <alignment vertical="center"/>
    </xf>
    <xf numFmtId="2" fontId="0" fillId="0" borderId="0" xfId="0" applyNumberFormat="1" applyBorder="1"/>
    <xf numFmtId="0" fontId="57" fillId="0" borderId="17" xfId="0" applyFont="1" applyBorder="1" applyAlignment="1">
      <alignment horizontal="right" vertical="center"/>
    </xf>
    <xf numFmtId="0" fontId="57" fillId="5" borderId="17" xfId="0" applyFont="1" applyFill="1" applyBorder="1" applyAlignment="1">
      <alignment horizontal="center" vertical="center"/>
    </xf>
    <xf numFmtId="2" fontId="0" fillId="7" borderId="17" xfId="0" applyNumberFormat="1" applyFont="1" applyFill="1" applyBorder="1" applyAlignment="1">
      <alignment horizontal="center" vertical="center"/>
    </xf>
    <xf numFmtId="0" fontId="44" fillId="6" borderId="17" xfId="0" applyFont="1" applyFill="1" applyBorder="1" applyAlignment="1">
      <alignment horizontal="right" vertical="center"/>
    </xf>
    <xf numFmtId="0" fontId="0" fillId="0" borderId="17" xfId="0" applyBorder="1" applyAlignment="1">
      <alignment horizontal="center" vertical="center"/>
    </xf>
    <xf numFmtId="2" fontId="13" fillId="0" borderId="17" xfId="1" applyNumberFormat="1" applyFont="1" applyBorder="1" applyAlignment="1">
      <alignment horizontal="center" vertical="center"/>
    </xf>
    <xf numFmtId="2" fontId="0" fillId="0" borderId="17" xfId="0" applyNumberFormat="1" applyBorder="1"/>
    <xf numFmtId="2" fontId="13" fillId="4" borderId="17" xfId="1" applyNumberFormat="1" applyFont="1" applyFill="1" applyBorder="1" applyAlignment="1">
      <alignment horizontal="center" vertical="center"/>
    </xf>
    <xf numFmtId="2" fontId="13" fillId="7" borderId="17" xfId="1" applyNumberFormat="1" applyFont="1" applyFill="1" applyBorder="1"/>
    <xf numFmtId="2" fontId="13" fillId="6" borderId="17" xfId="1" applyNumberFormat="1" applyFont="1" applyFill="1" applyBorder="1"/>
    <xf numFmtId="0" fontId="134" fillId="0" borderId="17" xfId="0" applyFont="1" applyBorder="1" applyAlignment="1">
      <alignment horizontal="center" vertical="center" wrapText="1"/>
    </xf>
    <xf numFmtId="2" fontId="135" fillId="0" borderId="17" xfId="0" applyNumberFormat="1" applyFont="1" applyBorder="1" applyAlignment="1">
      <alignment horizontal="center" vertical="center" wrapText="1"/>
    </xf>
    <xf numFmtId="14" fontId="0" fillId="5" borderId="17" xfId="0" applyNumberFormat="1" applyFill="1" applyBorder="1" applyAlignment="1">
      <alignment horizontal="center" vertical="center"/>
    </xf>
    <xf numFmtId="2" fontId="135" fillId="4" borderId="17" xfId="0" applyNumberFormat="1" applyFont="1" applyFill="1" applyBorder="1" applyAlignment="1">
      <alignment horizontal="center" vertical="center" wrapText="1"/>
    </xf>
    <xf numFmtId="0" fontId="0" fillId="7" borderId="17" xfId="0" applyFill="1" applyBorder="1"/>
    <xf numFmtId="0" fontId="0" fillId="6" borderId="17" xfId="0" applyFill="1" applyBorder="1"/>
    <xf numFmtId="0" fontId="0" fillId="4" borderId="17" xfId="0" applyFill="1" applyBorder="1" applyAlignment="1">
      <alignment horizontal="center" vertical="center"/>
    </xf>
    <xf numFmtId="2" fontId="0" fillId="0" borderId="17" xfId="0" applyNumberFormat="1" applyBorder="1" applyAlignment="1">
      <alignment horizontal="center" vertical="center"/>
    </xf>
    <xf numFmtId="2" fontId="0" fillId="4" borderId="17" xfId="0" applyNumberFormat="1" applyFill="1" applyBorder="1" applyAlignment="1">
      <alignment horizontal="center" vertical="center"/>
    </xf>
    <xf numFmtId="4" fontId="129" fillId="4" borderId="17" xfId="0" applyNumberFormat="1" applyFont="1" applyFill="1" applyBorder="1" applyAlignment="1">
      <alignment horizontal="center" vertical="center" wrapText="1"/>
    </xf>
    <xf numFmtId="2" fontId="0" fillId="7" borderId="17" xfId="0" applyNumberFormat="1" applyFill="1" applyBorder="1" applyAlignment="1">
      <alignment horizontal="center" vertical="center"/>
    </xf>
    <xf numFmtId="166" fontId="77" fillId="3" borderId="17" xfId="1" applyNumberFormat="1" applyFont="1" applyFill="1" applyBorder="1" applyAlignment="1">
      <alignment vertical="center" wrapText="1"/>
    </xf>
    <xf numFmtId="0" fontId="0" fillId="4" borderId="17" xfId="0" applyFill="1" applyBorder="1"/>
    <xf numFmtId="14" fontId="0" fillId="0" borderId="17" xfId="0" applyNumberFormat="1" applyBorder="1" applyAlignment="1">
      <alignment horizontal="center" vertical="center"/>
    </xf>
    <xf numFmtId="0" fontId="0" fillId="6" borderId="17" xfId="0" applyFill="1" applyBorder="1" applyAlignment="1">
      <alignment horizontal="center" vertical="center"/>
    </xf>
    <xf numFmtId="0" fontId="15" fillId="8" borderId="17" xfId="0" applyFont="1" applyFill="1" applyBorder="1" applyAlignment="1">
      <alignment horizontal="center" vertical="center" textRotation="90" wrapText="1"/>
    </xf>
    <xf numFmtId="0" fontId="137" fillId="7" borderId="17" xfId="0" applyFont="1" applyFill="1" applyBorder="1" applyAlignment="1">
      <alignment horizontal="center" vertical="center" textRotation="90" wrapText="1"/>
    </xf>
    <xf numFmtId="0" fontId="15" fillId="5" borderId="17" xfId="0" applyFont="1" applyFill="1" applyBorder="1" applyAlignment="1">
      <alignment horizontal="center" vertical="center" textRotation="90" wrapText="1"/>
    </xf>
    <xf numFmtId="0" fontId="15"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17" fillId="7" borderId="17"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39" fillId="0" borderId="17" xfId="0" applyFont="1" applyBorder="1" applyAlignment="1">
      <alignment horizontal="left" vertical="top" wrapText="1"/>
    </xf>
    <xf numFmtId="0" fontId="140" fillId="0" borderId="17" xfId="0" applyFont="1" applyBorder="1" applyAlignment="1">
      <alignment horizontal="left" vertical="top" wrapText="1"/>
    </xf>
    <xf numFmtId="166" fontId="137" fillId="0" borderId="17" xfId="1" applyNumberFormat="1" applyFont="1" applyBorder="1" applyAlignment="1">
      <alignment horizontal="right" vertical="top" wrapText="1"/>
    </xf>
    <xf numFmtId="0" fontId="137" fillId="0" borderId="17" xfId="0" applyFont="1" applyBorder="1" applyAlignment="1">
      <alignment vertical="center" wrapText="1"/>
    </xf>
    <xf numFmtId="49" fontId="137" fillId="0" borderId="17" xfId="0" applyNumberFormat="1" applyFont="1" applyBorder="1" applyAlignment="1">
      <alignment horizontal="right" vertical="top" wrapText="1"/>
    </xf>
    <xf numFmtId="166" fontId="137" fillId="4" borderId="17" xfId="1" applyNumberFormat="1" applyFont="1" applyFill="1" applyBorder="1" applyAlignment="1">
      <alignment horizontal="right" vertical="top" wrapText="1"/>
    </xf>
    <xf numFmtId="49" fontId="137" fillId="3" borderId="17" xfId="0" applyNumberFormat="1" applyFont="1" applyFill="1" applyBorder="1" applyAlignment="1">
      <alignment horizontal="right" vertical="top" wrapText="1"/>
    </xf>
    <xf numFmtId="166" fontId="137" fillId="5" borderId="17" xfId="1" applyNumberFormat="1" applyFont="1" applyFill="1" applyBorder="1" applyAlignment="1">
      <alignment horizontal="right" vertical="top" wrapText="1"/>
    </xf>
    <xf numFmtId="0" fontId="0" fillId="0" borderId="17" xfId="0" applyBorder="1" applyAlignment="1">
      <alignment textRotation="90" wrapText="1"/>
    </xf>
    <xf numFmtId="0" fontId="137" fillId="0" borderId="17" xfId="0" applyFont="1" applyBorder="1" applyAlignment="1">
      <alignment horizontal="left" vertical="top" wrapText="1"/>
    </xf>
    <xf numFmtId="0" fontId="139" fillId="4" borderId="17" xfId="0" applyFont="1" applyFill="1" applyBorder="1" applyAlignment="1">
      <alignment horizontal="left" vertical="top" wrapText="1"/>
    </xf>
    <xf numFmtId="0" fontId="137" fillId="4" borderId="17" xfId="0" applyFont="1" applyFill="1" applyBorder="1" applyAlignment="1">
      <alignment horizontal="left" vertical="top" wrapText="1"/>
    </xf>
    <xf numFmtId="167" fontId="137" fillId="4" borderId="17" xfId="0" applyNumberFormat="1" applyFont="1" applyFill="1" applyBorder="1" applyAlignment="1">
      <alignment horizontal="right" vertical="top" wrapText="1"/>
    </xf>
    <xf numFmtId="49" fontId="137" fillId="4" borderId="17" xfId="0" applyNumberFormat="1" applyFont="1" applyFill="1" applyBorder="1" applyAlignment="1">
      <alignment horizontal="right" vertical="top" wrapText="1"/>
    </xf>
    <xf numFmtId="166" fontId="137" fillId="7" borderId="17" xfId="1" applyNumberFormat="1" applyFont="1" applyFill="1" applyBorder="1" applyAlignment="1">
      <alignment horizontal="right" vertical="top" wrapText="1"/>
    </xf>
    <xf numFmtId="49" fontId="137" fillId="5" borderId="17" xfId="0" applyNumberFormat="1" applyFont="1" applyFill="1" applyBorder="1" applyAlignment="1">
      <alignment horizontal="right" vertical="top" wrapText="1"/>
    </xf>
    <xf numFmtId="0" fontId="0" fillId="4" borderId="17" xfId="0" applyFill="1" applyBorder="1" applyAlignment="1">
      <alignment textRotation="90" wrapText="1"/>
    </xf>
    <xf numFmtId="0" fontId="137" fillId="4" borderId="17" xfId="0" applyFont="1" applyFill="1" applyBorder="1" applyAlignment="1">
      <alignment vertical="center" wrapText="1"/>
    </xf>
    <xf numFmtId="0" fontId="17" fillId="4" borderId="17" xfId="0" applyFont="1" applyFill="1" applyBorder="1" applyAlignment="1">
      <alignment horizontal="left" vertical="top" wrapText="1"/>
    </xf>
    <xf numFmtId="0" fontId="0" fillId="4" borderId="17" xfId="0" applyFill="1" applyBorder="1" applyAlignment="1">
      <alignment horizontal="right" textRotation="90" wrapText="1"/>
    </xf>
    <xf numFmtId="0" fontId="18" fillId="4" borderId="17" xfId="0" applyFont="1" applyFill="1" applyBorder="1" applyAlignment="1">
      <alignment horizontal="left" vertical="top" wrapText="1"/>
    </xf>
    <xf numFmtId="0" fontId="20" fillId="4" borderId="17" xfId="0" applyFont="1" applyFill="1" applyBorder="1" applyAlignment="1">
      <alignment horizontal="left" vertical="top" wrapText="1"/>
    </xf>
    <xf numFmtId="0" fontId="140" fillId="4" borderId="17" xfId="0" applyFont="1" applyFill="1" applyBorder="1" applyAlignment="1">
      <alignment horizontal="left" vertical="top" wrapText="1"/>
    </xf>
    <xf numFmtId="166" fontId="15" fillId="5" borderId="17" xfId="1" applyNumberFormat="1" applyFont="1" applyFill="1" applyBorder="1" applyAlignment="1">
      <alignment horizontal="right" vertical="top" wrapText="1"/>
    </xf>
    <xf numFmtId="0" fontId="18" fillId="24" borderId="17" xfId="0" applyFont="1" applyFill="1" applyBorder="1" applyAlignment="1">
      <alignment horizontal="left" vertical="top" wrapText="1"/>
    </xf>
    <xf numFmtId="0" fontId="20" fillId="24" borderId="17" xfId="0" applyFont="1" applyFill="1" applyBorder="1" applyAlignment="1">
      <alignment horizontal="left" vertical="top" wrapText="1"/>
    </xf>
    <xf numFmtId="0" fontId="30" fillId="24" borderId="17" xfId="0" applyFont="1" applyFill="1" applyBorder="1" applyAlignment="1">
      <alignment vertical="top" wrapText="1"/>
    </xf>
    <xf numFmtId="0" fontId="18" fillId="24" borderId="12" xfId="0" applyFont="1" applyFill="1" applyBorder="1" applyAlignment="1">
      <alignment horizontal="left" vertical="top" wrapText="1"/>
    </xf>
    <xf numFmtId="0" fontId="140" fillId="24" borderId="6" xfId="0" applyFont="1" applyFill="1" applyBorder="1" applyAlignment="1">
      <alignment horizontal="left" vertical="top" wrapText="1"/>
    </xf>
    <xf numFmtId="167" fontId="137" fillId="24" borderId="17" xfId="0" applyNumberFormat="1" applyFont="1" applyFill="1" applyBorder="1" applyAlignment="1">
      <alignment horizontal="right" vertical="top" wrapText="1"/>
    </xf>
    <xf numFmtId="166" fontId="137" fillId="24" borderId="17" xfId="1" applyNumberFormat="1" applyFont="1" applyFill="1" applyBorder="1" applyAlignment="1">
      <alignment horizontal="right" vertical="top" wrapText="1"/>
    </xf>
    <xf numFmtId="49" fontId="137" fillId="24" borderId="17" xfId="0" applyNumberFormat="1" applyFont="1" applyFill="1" applyBorder="1" applyAlignment="1">
      <alignment horizontal="right" vertical="top" wrapText="1"/>
    </xf>
    <xf numFmtId="166" fontId="15" fillId="24" borderId="17" xfId="1" applyNumberFormat="1" applyFont="1" applyFill="1" applyBorder="1" applyAlignment="1">
      <alignment horizontal="right" vertical="top" wrapText="1"/>
    </xf>
    <xf numFmtId="0" fontId="0" fillId="24" borderId="17" xfId="0" applyFill="1" applyBorder="1" applyAlignment="1">
      <alignment textRotation="90" wrapText="1"/>
    </xf>
    <xf numFmtId="0" fontId="137" fillId="24" borderId="17" xfId="0" applyFont="1" applyFill="1" applyBorder="1" applyAlignment="1">
      <alignment horizontal="left" vertical="top" wrapText="1"/>
    </xf>
    <xf numFmtId="0" fontId="76" fillId="0" borderId="17" xfId="0" applyFont="1" applyBorder="1" applyAlignment="1">
      <alignment vertical="top" wrapText="1"/>
    </xf>
    <xf numFmtId="0" fontId="18" fillId="24" borderId="12" xfId="0" applyFont="1" applyFill="1" applyBorder="1" applyAlignment="1">
      <alignment vertical="top" wrapText="1"/>
    </xf>
    <xf numFmtId="0" fontId="76" fillId="0" borderId="17" xfId="0" applyFont="1" applyBorder="1" applyAlignment="1">
      <alignment horizontal="justify" vertical="top"/>
    </xf>
    <xf numFmtId="0" fontId="76" fillId="24" borderId="17" xfId="0" applyFont="1" applyFill="1" applyBorder="1" applyAlignment="1">
      <alignment horizontal="justify" vertical="center"/>
    </xf>
    <xf numFmtId="0" fontId="0" fillId="24" borderId="0" xfId="0" applyFill="1" applyAlignment="1">
      <alignment vertical="top" wrapText="1"/>
    </xf>
    <xf numFmtId="0" fontId="139" fillId="24" borderId="17" xfId="0" applyFont="1" applyFill="1" applyBorder="1" applyAlignment="1">
      <alignment horizontal="left" vertical="top" wrapText="1"/>
    </xf>
    <xf numFmtId="0" fontId="139" fillId="0" borderId="6" xfId="0" applyFont="1" applyBorder="1" applyAlignment="1">
      <alignment horizontal="left" vertical="top" wrapText="1"/>
    </xf>
    <xf numFmtId="167" fontId="137" fillId="0" borderId="17" xfId="0" applyNumberFormat="1" applyFont="1" applyBorder="1" applyAlignment="1">
      <alignment horizontal="right" vertical="top" wrapText="1"/>
    </xf>
    <xf numFmtId="166" fontId="137" fillId="11" borderId="17" xfId="1" applyNumberFormat="1" applyFont="1" applyFill="1" applyBorder="1" applyAlignment="1">
      <alignment horizontal="right" vertical="top" wrapText="1"/>
    </xf>
    <xf numFmtId="0" fontId="0" fillId="5" borderId="17" xfId="0" applyFill="1" applyBorder="1" applyAlignment="1">
      <alignment textRotation="90" wrapText="1"/>
    </xf>
    <xf numFmtId="0" fontId="21" fillId="0" borderId="17" xfId="0" applyFont="1" applyBorder="1" applyAlignment="1">
      <alignment vertical="center" wrapText="1"/>
    </xf>
    <xf numFmtId="166" fontId="142" fillId="0" borderId="17" xfId="1" applyNumberFormat="1" applyFont="1" applyBorder="1" applyAlignment="1">
      <alignment vertical="center" wrapText="1"/>
    </xf>
    <xf numFmtId="167" fontId="142" fillId="0" borderId="17" xfId="0" applyNumberFormat="1" applyFont="1" applyBorder="1" applyAlignment="1">
      <alignment vertical="center" wrapText="1"/>
    </xf>
    <xf numFmtId="0" fontId="142" fillId="0" borderId="17" xfId="0" applyFont="1" applyBorder="1" applyAlignment="1">
      <alignment vertical="center" wrapText="1"/>
    </xf>
    <xf numFmtId="166" fontId="142" fillId="7" borderId="17" xfId="1" applyNumberFormat="1" applyFont="1" applyFill="1" applyBorder="1" applyAlignment="1">
      <alignment vertical="center" wrapText="1"/>
    </xf>
    <xf numFmtId="166" fontId="142" fillId="5" borderId="17" xfId="1" applyNumberFormat="1" applyFont="1" applyFill="1" applyBorder="1" applyAlignment="1">
      <alignment vertical="center" wrapText="1"/>
    </xf>
    <xf numFmtId="166" fontId="21" fillId="0" borderId="17" xfId="0" applyNumberFormat="1" applyFont="1" applyBorder="1" applyAlignment="1">
      <alignment vertical="center" wrapText="1"/>
    </xf>
    <xf numFmtId="0" fontId="21" fillId="0" borderId="10" xfId="0" applyFont="1" applyBorder="1" applyAlignment="1">
      <alignment vertical="center" wrapText="1"/>
    </xf>
    <xf numFmtId="0" fontId="15" fillId="0" borderId="10" xfId="0" applyFont="1" applyBorder="1" applyAlignment="1">
      <alignment horizontal="center" vertical="center" wrapText="1"/>
    </xf>
    <xf numFmtId="166" fontId="142" fillId="0" borderId="10" xfId="1" applyNumberFormat="1" applyFont="1" applyBorder="1" applyAlignment="1">
      <alignment vertical="center" wrapText="1"/>
    </xf>
    <xf numFmtId="0" fontId="142" fillId="0" borderId="10" xfId="0" applyFont="1" applyBorder="1" applyAlignment="1">
      <alignment vertical="center" wrapText="1"/>
    </xf>
    <xf numFmtId="166" fontId="142" fillId="5" borderId="10" xfId="1" applyNumberFormat="1" applyFont="1" applyFill="1" applyBorder="1" applyAlignment="1">
      <alignment vertical="center" wrapText="1"/>
    </xf>
    <xf numFmtId="166" fontId="21" fillId="0" borderId="10" xfId="0" applyNumberFormat="1" applyFont="1" applyBorder="1" applyAlignment="1">
      <alignment vertical="center" wrapText="1"/>
    </xf>
    <xf numFmtId="0" fontId="21" fillId="10"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137" fillId="0" borderId="17" xfId="0" applyFont="1" applyBorder="1" applyAlignment="1">
      <alignment vertical="top" wrapText="1"/>
    </xf>
    <xf numFmtId="0" fontId="15" fillId="0" borderId="17" xfId="0" applyFont="1" applyBorder="1" applyAlignment="1">
      <alignment vertical="center" wrapText="1"/>
    </xf>
    <xf numFmtId="2" fontId="137" fillId="7" borderId="17" xfId="0" applyNumberFormat="1" applyFont="1" applyFill="1" applyBorder="1" applyAlignment="1">
      <alignment horizontal="right" vertical="top" wrapText="1"/>
    </xf>
    <xf numFmtId="2" fontId="137" fillId="5" borderId="17" xfId="0" applyNumberFormat="1" applyFont="1" applyFill="1" applyBorder="1" applyAlignment="1">
      <alignment horizontal="right" vertical="top" wrapText="1"/>
    </xf>
    <xf numFmtId="0" fontId="0" fillId="0" borderId="17" xfId="0" applyBorder="1" applyAlignment="1">
      <alignment horizontal="left" vertical="top" textRotation="90" wrapText="1"/>
    </xf>
    <xf numFmtId="0" fontId="139" fillId="0" borderId="17" xfId="0" applyFont="1" applyBorder="1" applyAlignment="1">
      <alignment horizontal="left" vertical="top"/>
    </xf>
    <xf numFmtId="0" fontId="8" fillId="0" borderId="17" xfId="0" applyFont="1" applyBorder="1"/>
    <xf numFmtId="166" fontId="8" fillId="0" borderId="0" xfId="1" applyNumberFormat="1" applyFont="1"/>
    <xf numFmtId="0" fontId="139" fillId="3" borderId="17" xfId="0" applyFont="1" applyFill="1" applyBorder="1" applyAlignment="1">
      <alignment horizontal="left" vertical="top" wrapText="1"/>
    </xf>
    <xf numFmtId="0" fontId="17" fillId="0" borderId="17" xfId="0" applyFont="1" applyBorder="1" applyAlignment="1">
      <alignment horizontal="left" vertical="top" wrapText="1"/>
    </xf>
    <xf numFmtId="0" fontId="17" fillId="3" borderId="17" xfId="0" applyFont="1" applyFill="1" applyBorder="1" applyAlignment="1">
      <alignment horizontal="left" vertical="top" wrapText="1"/>
    </xf>
    <xf numFmtId="0" fontId="22" fillId="3" borderId="17" xfId="0" applyFont="1" applyFill="1" applyBorder="1" applyAlignment="1">
      <alignment horizontal="left" vertical="top" wrapText="1"/>
    </xf>
    <xf numFmtId="0" fontId="23" fillId="3" borderId="17" xfId="0" applyFont="1" applyFill="1" applyBorder="1" applyAlignment="1">
      <alignment horizontal="left" vertical="top" wrapText="1"/>
    </xf>
    <xf numFmtId="0" fontId="23" fillId="3" borderId="0" xfId="0" applyFont="1" applyFill="1" applyAlignment="1">
      <alignment horizontal="left" vertical="top" wrapText="1"/>
    </xf>
    <xf numFmtId="0" fontId="24" fillId="3" borderId="17" xfId="0" applyFont="1" applyFill="1" applyBorder="1" applyAlignment="1">
      <alignment horizontal="left" vertical="top" wrapText="1"/>
    </xf>
    <xf numFmtId="0" fontId="25" fillId="0" borderId="17" xfId="0" applyFont="1" applyBorder="1"/>
    <xf numFmtId="49" fontId="15" fillId="0" borderId="17" xfId="0" applyNumberFormat="1" applyFont="1" applyBorder="1" applyAlignment="1">
      <alignment horizontal="right" vertical="top" wrapText="1"/>
    </xf>
    <xf numFmtId="166" fontId="142" fillId="7" borderId="10" xfId="1" applyNumberFormat="1" applyFont="1" applyFill="1" applyBorder="1" applyAlignment="1">
      <alignment vertical="center" wrapText="1"/>
    </xf>
    <xf numFmtId="166" fontId="17" fillId="7" borderId="17" xfId="1" applyNumberFormat="1" applyFont="1" applyFill="1" applyBorder="1"/>
    <xf numFmtId="0" fontId="8" fillId="3" borderId="17" xfId="0" applyFont="1" applyFill="1" applyBorder="1"/>
    <xf numFmtId="0" fontId="18" fillId="0" borderId="17" xfId="0" applyFont="1" applyBorder="1" applyAlignment="1">
      <alignment horizontal="left" vertical="top" wrapText="1"/>
    </xf>
    <xf numFmtId="0" fontId="20" fillId="0" borderId="17" xfId="0" applyFont="1" applyBorder="1" applyAlignment="1">
      <alignment horizontal="left" vertical="top" wrapText="1"/>
    </xf>
    <xf numFmtId="0" fontId="139" fillId="0" borderId="17" xfId="0" applyNumberFormat="1" applyFont="1" applyBorder="1" applyAlignment="1">
      <alignment horizontal="left" vertical="top" wrapText="1"/>
    </xf>
    <xf numFmtId="0" fontId="139" fillId="0" borderId="17" xfId="0" applyFont="1" applyBorder="1" applyAlignment="1">
      <alignment vertical="top"/>
    </xf>
    <xf numFmtId="0" fontId="139" fillId="0" borderId="17" xfId="0" applyFont="1" applyBorder="1" applyAlignment="1"/>
    <xf numFmtId="49" fontId="139" fillId="0" borderId="17" xfId="0" applyNumberFormat="1" applyFont="1" applyBorder="1" applyAlignment="1">
      <alignment horizontal="right" vertical="top"/>
    </xf>
    <xf numFmtId="166" fontId="139" fillId="0" borderId="17" xfId="1" applyNumberFormat="1" applyFont="1" applyBorder="1" applyAlignment="1">
      <alignment horizontal="right" vertical="top"/>
    </xf>
    <xf numFmtId="166" fontId="143" fillId="7" borderId="17" xfId="1" applyNumberFormat="1" applyFont="1" applyFill="1" applyBorder="1" applyAlignment="1">
      <alignment horizontal="right" vertical="top"/>
    </xf>
    <xf numFmtId="166" fontId="139" fillId="5" borderId="17" xfId="1" applyNumberFormat="1" applyFont="1" applyFill="1" applyBorder="1" applyAlignment="1">
      <alignment horizontal="right" vertical="top"/>
    </xf>
    <xf numFmtId="2" fontId="137" fillId="0" borderId="17" xfId="0" applyNumberFormat="1" applyFont="1" applyBorder="1" applyAlignment="1">
      <alignment horizontal="right" vertical="top" wrapText="1"/>
    </xf>
    <xf numFmtId="166" fontId="8" fillId="0" borderId="17" xfId="1" applyNumberFormat="1" applyFont="1" applyBorder="1"/>
    <xf numFmtId="166" fontId="21" fillId="0" borderId="17" xfId="1" applyNumberFormat="1" applyFont="1" applyBorder="1" applyAlignment="1">
      <alignment vertical="center" wrapText="1"/>
    </xf>
    <xf numFmtId="166" fontId="144" fillId="7" borderId="17" xfId="1" applyNumberFormat="1" applyFont="1" applyFill="1" applyBorder="1" applyAlignment="1">
      <alignment vertical="center" wrapText="1"/>
    </xf>
    <xf numFmtId="166" fontId="145" fillId="0" borderId="17" xfId="1" applyNumberFormat="1" applyFont="1" applyBorder="1"/>
    <xf numFmtId="0" fontId="23" fillId="10" borderId="12" xfId="0" applyFont="1" applyFill="1" applyBorder="1" applyAlignment="1">
      <alignment horizontal="center" wrapText="1"/>
    </xf>
    <xf numFmtId="0" fontId="15" fillId="10" borderId="17" xfId="0" applyFont="1" applyFill="1" applyBorder="1" applyAlignment="1">
      <alignment horizontal="center" vertical="center" wrapText="1"/>
    </xf>
    <xf numFmtId="0" fontId="0" fillId="5" borderId="0" xfId="0" applyFill="1"/>
    <xf numFmtId="0" fontId="11" fillId="8" borderId="17" xfId="0" applyFont="1" applyFill="1" applyBorder="1" applyAlignment="1">
      <alignment horizontal="center" vertical="center" wrapText="1"/>
    </xf>
    <xf numFmtId="0" fontId="15" fillId="8" borderId="17" xfId="0" applyFont="1" applyFill="1" applyBorder="1" applyAlignment="1">
      <alignment horizontal="center" vertical="center" textRotation="90" wrapText="1"/>
    </xf>
    <xf numFmtId="0" fontId="15" fillId="15" borderId="17" xfId="0" applyFont="1" applyFill="1" applyBorder="1" applyAlignment="1">
      <alignment horizontal="center" vertical="center" textRotation="90" wrapText="1"/>
    </xf>
    <xf numFmtId="0" fontId="8" fillId="15" borderId="1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8" fillId="4" borderId="17" xfId="0" applyFont="1" applyFill="1" applyBorder="1" applyAlignment="1">
      <alignment horizontal="left" vertical="top" wrapText="1"/>
    </xf>
    <xf numFmtId="0" fontId="15" fillId="4" borderId="17" xfId="0" applyFont="1" applyFill="1" applyBorder="1" applyAlignment="1">
      <alignment horizontal="left" vertical="top" wrapText="1"/>
    </xf>
    <xf numFmtId="167" fontId="15" fillId="4" borderId="17" xfId="0" applyNumberFormat="1" applyFont="1" applyFill="1" applyBorder="1" applyAlignment="1">
      <alignment horizontal="right" vertical="top" wrapText="1"/>
    </xf>
    <xf numFmtId="0" fontId="15" fillId="4" borderId="17" xfId="0" applyFont="1" applyFill="1" applyBorder="1" applyAlignment="1">
      <alignment vertical="center" wrapText="1"/>
    </xf>
    <xf numFmtId="49" fontId="15" fillId="4" borderId="17" xfId="0" applyNumberFormat="1" applyFont="1" applyFill="1" applyBorder="1" applyAlignment="1">
      <alignment horizontal="right" vertical="top" wrapText="1"/>
    </xf>
    <xf numFmtId="167" fontId="15" fillId="6" borderId="17" xfId="0" applyNumberFormat="1" applyFont="1" applyFill="1" applyBorder="1" applyAlignment="1">
      <alignment horizontal="right" vertical="top" wrapText="1"/>
    </xf>
    <xf numFmtId="0" fontId="8" fillId="3" borderId="17" xfId="0" applyFont="1" applyFill="1" applyBorder="1" applyAlignment="1">
      <alignment horizontal="left" vertical="top" wrapText="1"/>
    </xf>
    <xf numFmtId="0" fontId="15" fillId="0" borderId="17" xfId="0" applyFont="1" applyBorder="1" applyAlignment="1">
      <alignment horizontal="left" vertical="top" wrapText="1"/>
    </xf>
    <xf numFmtId="167" fontId="15" fillId="3" borderId="17" xfId="0" applyNumberFormat="1" applyFont="1" applyFill="1" applyBorder="1" applyAlignment="1">
      <alignment horizontal="right" vertical="top" wrapText="1"/>
    </xf>
    <xf numFmtId="167" fontId="15" fillId="0" borderId="17" xfId="0" applyNumberFormat="1" applyFont="1" applyFill="1" applyBorder="1" applyAlignment="1">
      <alignment horizontal="right" vertical="top" wrapText="1"/>
    </xf>
    <xf numFmtId="167" fontId="15" fillId="0" borderId="17" xfId="0" applyNumberFormat="1" applyFont="1" applyBorder="1" applyAlignment="1">
      <alignment horizontal="right" vertical="top" wrapText="1"/>
    </xf>
    <xf numFmtId="0" fontId="15" fillId="3" borderId="17" xfId="0" applyFont="1" applyFill="1" applyBorder="1" applyAlignment="1">
      <alignment horizontal="left" vertical="top" wrapText="1"/>
    </xf>
    <xf numFmtId="0" fontId="8" fillId="0" borderId="17" xfId="0" applyFont="1" applyFill="1" applyBorder="1" applyAlignment="1">
      <alignment horizontal="left" vertical="top" wrapText="1"/>
    </xf>
    <xf numFmtId="166" fontId="35" fillId="0" borderId="17" xfId="1"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0" fontId="35" fillId="0" borderId="17" xfId="0" applyFont="1" applyBorder="1" applyAlignment="1">
      <alignment vertical="center" wrapText="1"/>
    </xf>
    <xf numFmtId="164" fontId="35" fillId="0" borderId="17" xfId="1" applyNumberFormat="1" applyFont="1" applyBorder="1" applyAlignment="1">
      <alignment horizontal="center" vertical="center" wrapText="1"/>
    </xf>
    <xf numFmtId="166" fontId="35" fillId="0" borderId="17" xfId="1" applyNumberFormat="1" applyFont="1" applyBorder="1" applyAlignment="1">
      <alignment vertical="center" wrapText="1"/>
    </xf>
    <xf numFmtId="169" fontId="35" fillId="15" borderId="17" xfId="1" applyNumberFormat="1" applyFont="1" applyFill="1" applyBorder="1" applyAlignment="1">
      <alignment horizontal="center" vertical="center" wrapText="1"/>
    </xf>
    <xf numFmtId="0" fontId="0" fillId="0" borderId="17" xfId="0" applyBorder="1" applyAlignment="1">
      <alignment vertical="center"/>
    </xf>
    <xf numFmtId="0" fontId="33" fillId="0" borderId="17" xfId="0" applyFont="1" applyFill="1" applyBorder="1" applyAlignment="1">
      <alignment vertical="top" wrapText="1"/>
    </xf>
    <xf numFmtId="167" fontId="15" fillId="15" borderId="17" xfId="0" applyNumberFormat="1" applyFont="1" applyFill="1" applyBorder="1" applyAlignment="1">
      <alignment horizontal="right" vertical="top" wrapText="1"/>
    </xf>
    <xf numFmtId="0" fontId="15" fillId="0" borderId="17" xfId="0" applyFont="1" applyBorder="1" applyAlignment="1">
      <alignment vertical="top" wrapText="1"/>
    </xf>
    <xf numFmtId="0" fontId="8" fillId="0" borderId="17" xfId="0" applyFont="1" applyBorder="1" applyAlignment="1">
      <alignment vertical="top" wrapText="1"/>
    </xf>
    <xf numFmtId="0" fontId="8" fillId="0" borderId="17" xfId="0" applyFont="1" applyBorder="1" applyAlignment="1">
      <alignment horizontal="left" vertical="top" wrapText="1"/>
    </xf>
    <xf numFmtId="166" fontId="37" fillId="0" borderId="17" xfId="1" applyNumberFormat="1" applyFont="1" applyBorder="1" applyAlignment="1">
      <alignment vertical="center" wrapText="1"/>
    </xf>
    <xf numFmtId="0" fontId="37" fillId="0" borderId="17" xfId="0" applyFont="1" applyBorder="1" applyAlignment="1">
      <alignment vertical="center" wrapText="1"/>
    </xf>
    <xf numFmtId="166" fontId="37" fillId="15" borderId="17" xfId="1" applyNumberFormat="1" applyFont="1" applyFill="1" applyBorder="1" applyAlignment="1">
      <alignment vertical="center" wrapText="1"/>
    </xf>
    <xf numFmtId="0" fontId="39" fillId="0" borderId="17" xfId="0" applyFont="1" applyBorder="1"/>
    <xf numFmtId="0" fontId="27" fillId="3" borderId="17" xfId="0" applyFont="1" applyFill="1" applyBorder="1" applyAlignment="1">
      <alignment vertical="top" wrapText="1"/>
    </xf>
    <xf numFmtId="0" fontId="27" fillId="6" borderId="17" xfId="0" applyFont="1" applyFill="1" applyBorder="1" applyAlignment="1">
      <alignment vertical="top" wrapText="1"/>
    </xf>
    <xf numFmtId="166" fontId="27" fillId="3" borderId="17" xfId="1" applyNumberFormat="1" applyFont="1" applyFill="1" applyBorder="1" applyAlignment="1">
      <alignment horizontal="center" vertical="top" wrapText="1"/>
    </xf>
    <xf numFmtId="166" fontId="27" fillId="6" borderId="17" xfId="1" applyNumberFormat="1" applyFont="1" applyFill="1" applyBorder="1" applyAlignment="1">
      <alignment horizontal="center" vertical="top" wrapText="1"/>
    </xf>
    <xf numFmtId="0" fontId="27" fillId="3" borderId="17" xfId="0" applyFont="1" applyFill="1" applyBorder="1" applyAlignment="1">
      <alignment horizontal="left" vertical="top" wrapText="1"/>
    </xf>
    <xf numFmtId="0" fontId="88" fillId="3" borderId="17" xfId="0" applyFont="1" applyFill="1" applyBorder="1" applyAlignment="1">
      <alignment vertical="top" wrapText="1"/>
    </xf>
    <xf numFmtId="169" fontId="27" fillId="3" borderId="17" xfId="1" applyNumberFormat="1" applyFont="1" applyFill="1" applyBorder="1" applyAlignment="1">
      <alignment horizontal="center" vertical="top" wrapText="1"/>
    </xf>
    <xf numFmtId="0" fontId="27" fillId="3" borderId="17" xfId="0" applyFont="1" applyFill="1" applyBorder="1" applyAlignment="1">
      <alignment horizontal="left" vertical="center" wrapText="1"/>
    </xf>
    <xf numFmtId="0" fontId="27" fillId="3" borderId="17" xfId="0" applyFont="1" applyFill="1" applyBorder="1" applyAlignment="1">
      <alignment horizontal="center" vertical="top" wrapText="1"/>
    </xf>
    <xf numFmtId="0" fontId="89" fillId="3" borderId="17" xfId="0" applyFont="1" applyFill="1" applyBorder="1" applyAlignment="1">
      <alignment vertical="top" wrapText="1"/>
    </xf>
    <xf numFmtId="0" fontId="90" fillId="6" borderId="17" xfId="0" applyFont="1" applyFill="1" applyBorder="1" applyAlignment="1">
      <alignment vertical="top" wrapText="1"/>
    </xf>
    <xf numFmtId="0" fontId="27" fillId="6" borderId="17" xfId="0" applyFont="1" applyFill="1" applyBorder="1" applyAlignment="1">
      <alignment horizontal="left" vertical="top" wrapText="1"/>
    </xf>
    <xf numFmtId="0" fontId="88" fillId="6" borderId="17" xfId="0" applyFont="1" applyFill="1" applyBorder="1" applyAlignment="1">
      <alignment vertical="top" wrapText="1"/>
    </xf>
    <xf numFmtId="0" fontId="88" fillId="6" borderId="17" xfId="0" applyFont="1" applyFill="1" applyBorder="1" applyAlignment="1">
      <alignment horizontal="left" vertical="top" wrapText="1"/>
    </xf>
    <xf numFmtId="0" fontId="27" fillId="3" borderId="17" xfId="0" applyFont="1" applyFill="1" applyBorder="1" applyAlignment="1">
      <alignment horizontal="left" vertical="top"/>
    </xf>
    <xf numFmtId="0" fontId="27" fillId="3" borderId="19" xfId="0" applyFont="1" applyFill="1" applyBorder="1" applyAlignment="1">
      <alignment horizontal="center" vertical="top" wrapText="1"/>
    </xf>
    <xf numFmtId="166" fontId="28" fillId="9" borderId="17" xfId="1" applyNumberFormat="1" applyFont="1" applyFill="1" applyBorder="1" applyAlignment="1">
      <alignment horizontal="center" vertical="center" wrapText="1"/>
    </xf>
    <xf numFmtId="166" fontId="28" fillId="4" borderId="17" xfId="1" applyNumberFormat="1" applyFont="1" applyFill="1" applyBorder="1" applyAlignment="1">
      <alignment horizontal="center" vertical="center" wrapText="1"/>
    </xf>
    <xf numFmtId="166" fontId="27" fillId="9" borderId="17" xfId="1" applyNumberFormat="1" applyFont="1" applyFill="1" applyBorder="1" applyAlignment="1">
      <alignment horizontal="center" vertical="top" wrapText="1"/>
    </xf>
    <xf numFmtId="0" fontId="27" fillId="3" borderId="17" xfId="0" applyFont="1" applyFill="1" applyBorder="1" applyAlignment="1">
      <alignment horizontal="center" vertical="top"/>
    </xf>
    <xf numFmtId="166" fontId="29" fillId="3" borderId="17" xfId="1" applyNumberFormat="1" applyFont="1" applyFill="1" applyBorder="1" applyAlignment="1">
      <alignment horizontal="center" vertical="top"/>
    </xf>
    <xf numFmtId="166" fontId="27" fillId="3" borderId="17" xfId="1" applyNumberFormat="1" applyFont="1" applyFill="1" applyBorder="1" applyAlignment="1">
      <alignment horizontal="center" vertical="top"/>
    </xf>
    <xf numFmtId="0" fontId="27" fillId="3" borderId="17" xfId="0" applyFont="1" applyFill="1" applyBorder="1" applyAlignment="1">
      <alignment vertical="top"/>
    </xf>
    <xf numFmtId="0" fontId="27" fillId="6" borderId="17" xfId="0" applyFont="1" applyFill="1" applyBorder="1" applyAlignment="1">
      <alignment horizontal="center" vertical="top" wrapText="1"/>
    </xf>
    <xf numFmtId="0" fontId="89" fillId="6" borderId="17" xfId="0" applyFont="1" applyFill="1" applyBorder="1" applyAlignment="1">
      <alignment vertical="top" wrapText="1"/>
    </xf>
    <xf numFmtId="169" fontId="27" fillId="6" borderId="17" xfId="1" applyNumberFormat="1" applyFont="1" applyFill="1" applyBorder="1" applyAlignment="1">
      <alignment horizontal="center" vertical="top" wrapText="1"/>
    </xf>
    <xf numFmtId="0" fontId="88" fillId="7" borderId="17" xfId="0" applyFont="1" applyFill="1" applyBorder="1" applyAlignment="1">
      <alignment vertical="top" wrapText="1"/>
    </xf>
    <xf numFmtId="0" fontId="27" fillId="7" borderId="17" xfId="0" applyFont="1" applyFill="1" applyBorder="1" applyAlignment="1">
      <alignment vertical="top" wrapText="1"/>
    </xf>
    <xf numFmtId="169" fontId="27" fillId="7" borderId="17" xfId="1" applyNumberFormat="1" applyFont="1" applyFill="1" applyBorder="1" applyAlignment="1">
      <alignment horizontal="center" vertical="top" wrapText="1"/>
    </xf>
    <xf numFmtId="166" fontId="27" fillId="7" borderId="17" xfId="1" applyNumberFormat="1" applyFont="1" applyFill="1" applyBorder="1" applyAlignment="1">
      <alignment horizontal="center" vertical="top" wrapText="1"/>
    </xf>
    <xf numFmtId="0" fontId="27" fillId="7" borderId="17" xfId="0" applyFont="1" applyFill="1" applyBorder="1" applyAlignment="1">
      <alignment horizontal="left" vertical="top" wrapText="1"/>
    </xf>
    <xf numFmtId="0" fontId="88" fillId="7" borderId="17" xfId="0" applyFont="1" applyFill="1" applyBorder="1" applyAlignment="1">
      <alignment horizontal="left" vertical="top" wrapText="1"/>
    </xf>
    <xf numFmtId="0" fontId="33" fillId="3" borderId="17" xfId="0" applyFont="1" applyFill="1" applyBorder="1" applyAlignment="1">
      <alignment vertical="top" wrapText="1"/>
    </xf>
    <xf numFmtId="0" fontId="26" fillId="0" borderId="17" xfId="0" applyFont="1" applyBorder="1" applyAlignment="1">
      <alignment horizontal="center" vertical="center"/>
    </xf>
    <xf numFmtId="0" fontId="89" fillId="3" borderId="17" xfId="0" applyFont="1" applyFill="1" applyBorder="1" applyAlignment="1">
      <alignment horizontal="left" vertical="top" wrapText="1"/>
    </xf>
    <xf numFmtId="0" fontId="88" fillId="3" borderId="17" xfId="0" applyFont="1" applyFill="1" applyBorder="1" applyAlignment="1">
      <alignment horizontal="left" vertical="top" wrapText="1"/>
    </xf>
    <xf numFmtId="0" fontId="27" fillId="3" borderId="17" xfId="0" applyNumberFormat="1" applyFont="1" applyFill="1" applyBorder="1" applyAlignment="1">
      <alignment horizontal="left" vertical="top" wrapText="1"/>
    </xf>
    <xf numFmtId="166" fontId="27" fillId="3" borderId="17" xfId="1" applyNumberFormat="1" applyFont="1" applyFill="1" applyBorder="1" applyAlignment="1">
      <alignment horizontal="center" vertical="center" wrapText="1"/>
    </xf>
    <xf numFmtId="166" fontId="91" fillId="3" borderId="17" xfId="1" applyNumberFormat="1" applyFont="1" applyFill="1" applyBorder="1" applyAlignment="1">
      <alignment horizontal="center" vertical="top" wrapText="1"/>
    </xf>
    <xf numFmtId="0" fontId="27" fillId="3" borderId="17" xfId="0" applyFont="1" applyFill="1" applyBorder="1" applyAlignment="1">
      <alignment horizontal="center" vertical="center" wrapText="1"/>
    </xf>
    <xf numFmtId="0" fontId="89" fillId="3" borderId="17" xfId="0" applyFont="1" applyFill="1" applyBorder="1" applyAlignment="1">
      <alignment horizontal="left" vertical="center" wrapText="1"/>
    </xf>
    <xf numFmtId="0" fontId="27" fillId="3" borderId="17" xfId="0" applyNumberFormat="1" applyFont="1" applyFill="1" applyBorder="1" applyAlignment="1">
      <alignment horizontal="left" vertical="center" wrapText="1"/>
    </xf>
    <xf numFmtId="0" fontId="8" fillId="3" borderId="17" xfId="0" applyFont="1" applyFill="1" applyBorder="1" applyAlignment="1">
      <alignment horizontal="left" vertical="center" wrapText="1"/>
    </xf>
    <xf numFmtId="166" fontId="91" fillId="3" borderId="17" xfId="1" applyNumberFormat="1" applyFont="1" applyFill="1" applyBorder="1" applyAlignment="1">
      <alignment horizontal="center" vertical="center" wrapText="1"/>
    </xf>
    <xf numFmtId="0" fontId="88" fillId="3" borderId="17" xfId="0" applyFont="1" applyFill="1" applyBorder="1" applyAlignment="1">
      <alignment horizontal="left" vertical="center" wrapText="1"/>
    </xf>
    <xf numFmtId="166" fontId="27" fillId="3" borderId="17" xfId="1" applyNumberFormat="1" applyFont="1" applyFill="1" applyBorder="1" applyAlignment="1">
      <alignment vertical="center"/>
    </xf>
    <xf numFmtId="166" fontId="91" fillId="3" borderId="17" xfId="1" applyNumberFormat="1" applyFont="1" applyFill="1" applyBorder="1" applyAlignment="1">
      <alignment vertical="center"/>
    </xf>
    <xf numFmtId="0" fontId="27" fillId="3" borderId="17" xfId="0" applyFont="1" applyFill="1" applyBorder="1" applyAlignment="1">
      <alignment horizontal="left" vertical="center"/>
    </xf>
    <xf numFmtId="0" fontId="90" fillId="3" borderId="17" xfId="0" applyFont="1" applyFill="1" applyBorder="1" applyAlignment="1">
      <alignment horizontal="center" vertical="center" wrapText="1"/>
    </xf>
    <xf numFmtId="0" fontId="90" fillId="3" borderId="17" xfId="0" applyFont="1" applyFill="1" applyBorder="1" applyAlignment="1">
      <alignment horizontal="left" vertical="center" wrapText="1"/>
    </xf>
    <xf numFmtId="166" fontId="89" fillId="3" borderId="17" xfId="1" applyNumberFormat="1" applyFont="1" applyFill="1" applyBorder="1" applyAlignment="1">
      <alignment horizontal="center" vertical="center" wrapText="1"/>
    </xf>
    <xf numFmtId="166" fontId="90" fillId="3" borderId="17" xfId="1" applyNumberFormat="1" applyFont="1" applyFill="1" applyBorder="1" applyAlignment="1">
      <alignment horizontal="center" vertical="center" wrapText="1"/>
    </xf>
    <xf numFmtId="0" fontId="90" fillId="3" borderId="17" xfId="0" applyFont="1" applyFill="1" applyBorder="1" applyAlignment="1">
      <alignment horizontal="center" vertical="top" wrapText="1"/>
    </xf>
    <xf numFmtId="166" fontId="89" fillId="3" borderId="17" xfId="1" applyNumberFormat="1" applyFont="1" applyFill="1" applyBorder="1" applyAlignment="1">
      <alignment horizontal="center" vertical="top" wrapText="1"/>
    </xf>
    <xf numFmtId="166" fontId="90" fillId="3" borderId="17" xfId="1" applyNumberFormat="1" applyFont="1" applyFill="1" applyBorder="1" applyAlignment="1">
      <alignment horizontal="center" vertical="top" wrapText="1"/>
    </xf>
    <xf numFmtId="0" fontId="90" fillId="3" borderId="17" xfId="0" applyFont="1" applyFill="1" applyBorder="1" applyAlignment="1">
      <alignment horizontal="left" vertical="top" wrapText="1"/>
    </xf>
    <xf numFmtId="166" fontId="27" fillId="3" borderId="17" xfId="1" applyNumberFormat="1" applyFont="1" applyFill="1" applyBorder="1" applyAlignment="1">
      <alignment vertical="top"/>
    </xf>
    <xf numFmtId="166" fontId="91" fillId="3" borderId="17" xfId="1" applyNumberFormat="1" applyFont="1" applyFill="1" applyBorder="1" applyAlignment="1">
      <alignment vertical="top"/>
    </xf>
    <xf numFmtId="0" fontId="86" fillId="0" borderId="17" xfId="0" applyFont="1" applyBorder="1"/>
    <xf numFmtId="0" fontId="0" fillId="12" borderId="0" xfId="0" applyFill="1"/>
    <xf numFmtId="0" fontId="66" fillId="0" borderId="0" xfId="0" applyFont="1" applyAlignment="1">
      <alignment horizontal="right"/>
    </xf>
    <xf numFmtId="0" fontId="62" fillId="12" borderId="0" xfId="0" applyFont="1" applyFill="1"/>
    <xf numFmtId="0" fontId="64" fillId="19" borderId="3" xfId="0" applyFont="1" applyFill="1" applyBorder="1" applyAlignment="1">
      <alignment horizontal="center" wrapText="1"/>
    </xf>
    <xf numFmtId="0" fontId="64" fillId="19" borderId="18" xfId="0" applyFont="1" applyFill="1" applyBorder="1" applyAlignment="1">
      <alignment horizontal="center" vertical="center" textRotation="90" wrapText="1"/>
    </xf>
    <xf numFmtId="0" fontId="58" fillId="12" borderId="3" xfId="0" applyFont="1" applyFill="1" applyBorder="1" applyAlignment="1">
      <alignment horizontal="center" vertical="center" wrapText="1"/>
    </xf>
    <xf numFmtId="0" fontId="68" fillId="12" borderId="17" xfId="0" applyFont="1" applyFill="1" applyBorder="1" applyAlignment="1">
      <alignment vertical="center" wrapText="1"/>
    </xf>
    <xf numFmtId="0" fontId="64" fillId="12" borderId="21" xfId="0" applyFont="1" applyFill="1" applyBorder="1" applyAlignment="1">
      <alignment horizontal="justify"/>
    </xf>
    <xf numFmtId="0" fontId="8" fillId="12" borderId="17" xfId="0" applyFont="1" applyFill="1" applyBorder="1" applyAlignment="1">
      <alignment wrapText="1"/>
    </xf>
    <xf numFmtId="0" fontId="22" fillId="12" borderId="17" xfId="0" applyFont="1" applyFill="1" applyBorder="1" applyAlignment="1">
      <alignment wrapText="1"/>
    </xf>
    <xf numFmtId="3" fontId="33" fillId="12" borderId="3" xfId="0" applyNumberFormat="1" applyFont="1" applyFill="1" applyBorder="1" applyAlignment="1">
      <alignment horizontal="center" vertical="center" textRotation="90" wrapText="1"/>
    </xf>
    <xf numFmtId="0" fontId="33" fillId="12" borderId="3" xfId="0" applyFont="1" applyFill="1" applyBorder="1" applyAlignment="1">
      <alignment horizontal="center" vertical="center" textRotation="90" wrapText="1"/>
    </xf>
    <xf numFmtId="14" fontId="33" fillId="12" borderId="18" xfId="0" applyNumberFormat="1" applyFont="1" applyFill="1" applyBorder="1" applyAlignment="1">
      <alignment horizontal="center" vertical="center" textRotation="90" wrapText="1"/>
    </xf>
    <xf numFmtId="3" fontId="33" fillId="12" borderId="18" xfId="0" applyNumberFormat="1" applyFont="1" applyFill="1" applyBorder="1" applyAlignment="1">
      <alignment horizontal="center" vertical="center" textRotation="90" wrapText="1"/>
    </xf>
    <xf numFmtId="14" fontId="33" fillId="20" borderId="18" xfId="0" applyNumberFormat="1" applyFont="1" applyFill="1" applyBorder="1" applyAlignment="1">
      <alignment horizontal="center" vertical="center" textRotation="90" wrapText="1"/>
    </xf>
    <xf numFmtId="3" fontId="33" fillId="20" borderId="18" xfId="0" applyNumberFormat="1" applyFont="1" applyFill="1" applyBorder="1" applyAlignment="1">
      <alignment horizontal="center" vertical="center" textRotation="90" wrapText="1"/>
    </xf>
    <xf numFmtId="2" fontId="0" fillId="12" borderId="3" xfId="0" applyNumberFormat="1" applyFill="1" applyBorder="1" applyAlignment="1">
      <alignment vertical="center" wrapText="1"/>
    </xf>
    <xf numFmtId="0" fontId="68" fillId="12" borderId="17" xfId="0" applyFont="1" applyFill="1" applyBorder="1" applyAlignment="1">
      <alignment wrapText="1"/>
    </xf>
    <xf numFmtId="0" fontId="67" fillId="12" borderId="21" xfId="0" applyFont="1" applyFill="1" applyBorder="1" applyAlignment="1">
      <alignment horizontal="justify" vertical="center"/>
    </xf>
    <xf numFmtId="0" fontId="147" fillId="12" borderId="17" xfId="0" applyFont="1" applyFill="1" applyBorder="1" applyAlignment="1">
      <alignment horizontal="left" wrapText="1"/>
    </xf>
    <xf numFmtId="0" fontId="33" fillId="20" borderId="18" xfId="0" applyFont="1" applyFill="1" applyBorder="1" applyAlignment="1">
      <alignment horizontal="center" vertical="center" textRotation="90" wrapText="1"/>
    </xf>
    <xf numFmtId="0" fontId="67" fillId="12" borderId="21" xfId="0" applyFont="1" applyFill="1" applyBorder="1" applyAlignment="1">
      <alignment horizontal="justify"/>
    </xf>
    <xf numFmtId="0" fontId="149" fillId="12" borderId="17" xfId="0" applyFont="1" applyFill="1" applyBorder="1" applyAlignment="1">
      <alignment wrapText="1"/>
    </xf>
    <xf numFmtId="0" fontId="33" fillId="12" borderId="18" xfId="0" applyFont="1" applyFill="1" applyBorder="1" applyAlignment="1">
      <alignment horizontal="center" vertical="center" textRotation="90" wrapText="1"/>
    </xf>
    <xf numFmtId="0" fontId="150" fillId="12" borderId="17" xfId="0" applyFont="1" applyFill="1" applyBorder="1" applyAlignment="1">
      <alignment wrapText="1"/>
    </xf>
    <xf numFmtId="0" fontId="64" fillId="12" borderId="21" xfId="0" applyFont="1" applyFill="1" applyBorder="1" applyAlignment="1">
      <alignment horizontal="justify" vertical="center"/>
    </xf>
    <xf numFmtId="0" fontId="17" fillId="12" borderId="17" xfId="0" applyFont="1" applyFill="1" applyBorder="1" applyAlignment="1">
      <alignment wrapText="1"/>
    </xf>
    <xf numFmtId="0" fontId="64" fillId="12" borderId="8" xfId="0" applyFont="1" applyFill="1" applyBorder="1" applyAlignment="1">
      <alignment horizontal="justify" vertical="center"/>
    </xf>
    <xf numFmtId="0" fontId="76" fillId="12" borderId="0" xfId="0" applyFont="1" applyFill="1" applyAlignment="1">
      <alignment wrapText="1"/>
    </xf>
    <xf numFmtId="165" fontId="84" fillId="12" borderId="17" xfId="1" applyFont="1" applyFill="1" applyBorder="1" applyAlignment="1">
      <alignment horizontal="center" vertical="center"/>
    </xf>
    <xf numFmtId="0" fontId="24" fillId="12" borderId="0" xfId="0" applyFont="1" applyFill="1" applyAlignment="1">
      <alignment wrapText="1"/>
    </xf>
    <xf numFmtId="0" fontId="7" fillId="12" borderId="0" xfId="0" applyFont="1" applyFill="1" applyAlignment="1">
      <alignment wrapText="1"/>
    </xf>
    <xf numFmtId="0" fontId="151" fillId="12" borderId="0" xfId="0" applyFont="1" applyFill="1" applyAlignment="1">
      <alignment wrapText="1"/>
    </xf>
    <xf numFmtId="165" fontId="84" fillId="12" borderId="18" xfId="1" applyFont="1" applyFill="1" applyBorder="1" applyAlignment="1">
      <alignment horizontal="center" vertical="center"/>
    </xf>
    <xf numFmtId="3" fontId="33" fillId="20" borderId="17" xfId="0" applyNumberFormat="1" applyFont="1" applyFill="1" applyBorder="1" applyAlignment="1">
      <alignment horizontal="center" vertical="center" textRotation="90" wrapText="1"/>
    </xf>
    <xf numFmtId="0" fontId="22" fillId="0" borderId="3" xfId="0" applyFont="1" applyBorder="1" applyAlignment="1">
      <alignment horizontal="center" vertical="center" wrapText="1"/>
    </xf>
    <xf numFmtId="0" fontId="8" fillId="12" borderId="0" xfId="0" applyFont="1" applyFill="1" applyAlignment="1">
      <alignment wrapText="1"/>
    </xf>
    <xf numFmtId="0" fontId="8" fillId="12" borderId="17" xfId="0" applyFont="1" applyFill="1" applyBorder="1" applyAlignment="1">
      <alignment vertical="center" wrapText="1"/>
    </xf>
    <xf numFmtId="0" fontId="22" fillId="12" borderId="0" xfId="0" applyFont="1" applyFill="1" applyAlignment="1">
      <alignment wrapText="1"/>
    </xf>
    <xf numFmtId="0" fontId="8" fillId="12" borderId="17" xfId="0" applyFont="1" applyFill="1" applyBorder="1" applyAlignment="1">
      <alignment horizontal="center" vertical="center" wrapText="1"/>
    </xf>
    <xf numFmtId="3" fontId="8" fillId="12" borderId="17" xfId="0" applyNumberFormat="1" applyFont="1" applyFill="1" applyBorder="1" applyAlignment="1">
      <alignment horizontal="center" vertical="center" wrapText="1"/>
    </xf>
    <xf numFmtId="3" fontId="8" fillId="20" borderId="17" xfId="0" applyNumberFormat="1" applyFont="1" applyFill="1" applyBorder="1" applyAlignment="1">
      <alignment horizontal="center" vertical="center" wrapText="1"/>
    </xf>
    <xf numFmtId="0" fontId="33" fillId="20" borderId="17" xfId="0" applyFont="1" applyFill="1" applyBorder="1" applyAlignment="1">
      <alignment horizontal="center" vertical="center" textRotation="90" wrapText="1"/>
    </xf>
    <xf numFmtId="0" fontId="33" fillId="20" borderId="2" xfId="0" applyFont="1" applyFill="1" applyBorder="1" applyAlignment="1">
      <alignment horizontal="center" vertical="center" textRotation="90" wrapText="1"/>
    </xf>
    <xf numFmtId="0" fontId="34" fillId="12" borderId="0" xfId="0" applyFont="1" applyFill="1" applyAlignment="1">
      <alignment wrapText="1"/>
    </xf>
    <xf numFmtId="0" fontId="8" fillId="12" borderId="15" xfId="0" applyFont="1" applyFill="1" applyBorder="1" applyAlignment="1">
      <alignment vertical="top" wrapText="1"/>
    </xf>
    <xf numFmtId="0" fontId="18" fillId="12" borderId="15" xfId="0" applyFont="1" applyFill="1" applyBorder="1" applyAlignment="1">
      <alignment vertical="top" wrapText="1"/>
    </xf>
    <xf numFmtId="0" fontId="17" fillId="12" borderId="32" xfId="0" applyFont="1" applyFill="1" applyBorder="1" applyAlignment="1">
      <alignment vertical="top" wrapText="1"/>
    </xf>
    <xf numFmtId="0" fontId="17" fillId="12" borderId="0" xfId="0" applyFont="1" applyFill="1" applyAlignment="1">
      <alignment wrapText="1"/>
    </xf>
    <xf numFmtId="0" fontId="35" fillId="12" borderId="0" xfId="0" applyFont="1" applyFill="1" applyAlignment="1">
      <alignment wrapText="1"/>
    </xf>
    <xf numFmtId="0" fontId="58" fillId="12" borderId="17" xfId="0" applyFont="1" applyFill="1" applyBorder="1" applyAlignment="1">
      <alignment vertical="center" wrapText="1"/>
    </xf>
    <xf numFmtId="0" fontId="64" fillId="12" borderId="17" xfId="0" applyFont="1" applyFill="1" applyBorder="1" applyAlignment="1">
      <alignment vertical="center"/>
    </xf>
    <xf numFmtId="0" fontId="60" fillId="12" borderId="17" xfId="0" applyFont="1" applyFill="1" applyBorder="1" applyAlignment="1">
      <alignment vertical="center" wrapText="1"/>
    </xf>
    <xf numFmtId="3" fontId="33" fillId="12" borderId="17" xfId="0" applyNumberFormat="1" applyFont="1" applyFill="1" applyBorder="1" applyAlignment="1">
      <alignment vertical="center" textRotation="90" wrapText="1"/>
    </xf>
    <xf numFmtId="0" fontId="33" fillId="12" borderId="17" xfId="0" applyFont="1" applyFill="1" applyBorder="1" applyAlignment="1">
      <alignment vertical="center" textRotation="90" wrapText="1"/>
    </xf>
    <xf numFmtId="14" fontId="33" fillId="12" borderId="17" xfId="0" applyNumberFormat="1" applyFont="1" applyFill="1" applyBorder="1" applyAlignment="1">
      <alignment vertical="center" textRotation="90" wrapText="1"/>
    </xf>
    <xf numFmtId="165" fontId="84" fillId="12" borderId="17" xfId="1" applyFont="1" applyFill="1" applyBorder="1" applyAlignment="1">
      <alignment vertical="center"/>
    </xf>
    <xf numFmtId="0" fontId="33" fillId="20" borderId="17" xfId="0" applyFont="1" applyFill="1" applyBorder="1" applyAlignment="1">
      <alignment vertical="center" textRotation="90" wrapText="1"/>
    </xf>
    <xf numFmtId="2" fontId="0" fillId="12" borderId="17" xfId="0" applyNumberFormat="1" applyFill="1" applyBorder="1" applyAlignment="1">
      <alignment vertical="center" wrapText="1"/>
    </xf>
    <xf numFmtId="0" fontId="0" fillId="0" borderId="0" xfId="0" applyAlignment="1">
      <alignment vertical="center"/>
    </xf>
    <xf numFmtId="0" fontId="67" fillId="12" borderId="0" xfId="0" applyFont="1" applyFill="1" applyBorder="1" applyAlignment="1">
      <alignment horizontal="justify" vertical="center"/>
    </xf>
    <xf numFmtId="0" fontId="149" fillId="12" borderId="3" xfId="0" applyFont="1" applyFill="1" applyBorder="1" applyAlignment="1">
      <alignment wrapText="1"/>
    </xf>
    <xf numFmtId="0" fontId="8" fillId="12" borderId="3" xfId="0" applyFont="1" applyFill="1" applyBorder="1" applyAlignment="1">
      <alignment wrapText="1"/>
    </xf>
    <xf numFmtId="14" fontId="33" fillId="12" borderId="17" xfId="0" applyNumberFormat="1" applyFont="1" applyFill="1" applyBorder="1" applyAlignment="1">
      <alignment horizontal="center" vertical="center" textRotation="90" wrapText="1"/>
    </xf>
    <xf numFmtId="0" fontId="67" fillId="12" borderId="17" xfId="0" applyFont="1" applyFill="1" applyBorder="1" applyAlignment="1">
      <alignment horizontal="justify" vertical="center"/>
    </xf>
    <xf numFmtId="0" fontId="33" fillId="12" borderId="3" xfId="0" applyFont="1" applyFill="1" applyBorder="1" applyAlignment="1">
      <alignment horizontal="center" vertical="center" wrapText="1"/>
    </xf>
    <xf numFmtId="0" fontId="64" fillId="12" borderId="17" xfId="0" applyFont="1" applyFill="1" applyBorder="1" applyAlignment="1">
      <alignment horizontal="justify"/>
    </xf>
    <xf numFmtId="0" fontId="64" fillId="12" borderId="18" xfId="0" applyFont="1" applyFill="1" applyBorder="1" applyAlignment="1">
      <alignment horizontal="justify" vertical="center"/>
    </xf>
    <xf numFmtId="0" fontId="64" fillId="12" borderId="17" xfId="0" applyFont="1" applyFill="1" applyBorder="1" applyAlignment="1">
      <alignment horizontal="justify" vertical="center"/>
    </xf>
    <xf numFmtId="0" fontId="58" fillId="12" borderId="17" xfId="0" applyFont="1" applyFill="1" applyBorder="1" applyAlignment="1">
      <alignment horizontal="left" vertical="center" wrapText="1"/>
    </xf>
    <xf numFmtId="0" fontId="25" fillId="12" borderId="17" xfId="0" applyFont="1" applyFill="1" applyBorder="1" applyAlignment="1">
      <alignment horizontal="left" vertical="center" wrapText="1"/>
    </xf>
    <xf numFmtId="0" fontId="35" fillId="12" borderId="19" xfId="0" applyFont="1" applyFill="1" applyBorder="1" applyAlignment="1">
      <alignment horizontal="left" vertical="center" wrapText="1"/>
    </xf>
    <xf numFmtId="0" fontId="33" fillId="12" borderId="4" xfId="0" applyFont="1" applyFill="1" applyBorder="1" applyAlignment="1">
      <alignment horizontal="center" vertical="center" textRotation="90" wrapText="1"/>
    </xf>
    <xf numFmtId="2" fontId="0" fillId="12" borderId="8" xfId="0" applyNumberFormat="1" applyFill="1" applyBorder="1" applyAlignment="1">
      <alignment vertical="center" wrapText="1"/>
    </xf>
    <xf numFmtId="0" fontId="22" fillId="0" borderId="17" xfId="0" applyFont="1" applyBorder="1" applyAlignment="1">
      <alignment horizontal="center" vertical="center" wrapText="1"/>
    </xf>
    <xf numFmtId="0" fontId="64" fillId="12" borderId="19" xfId="0" applyFont="1" applyFill="1" applyBorder="1" applyAlignment="1">
      <alignment horizontal="justify" vertical="center"/>
    </xf>
    <xf numFmtId="0" fontId="68" fillId="12" borderId="20" xfId="0" applyFont="1" applyFill="1" applyBorder="1" applyAlignment="1">
      <alignment horizontal="left" vertical="center" wrapText="1"/>
    </xf>
    <xf numFmtId="0" fontId="33" fillId="12" borderId="4" xfId="0" applyFont="1" applyFill="1" applyBorder="1" applyAlignment="1">
      <alignment horizontal="center" vertical="center" wrapText="1"/>
    </xf>
    <xf numFmtId="0" fontId="149" fillId="12" borderId="20" xfId="0" applyFont="1" applyFill="1" applyBorder="1" applyAlignment="1">
      <alignment wrapText="1"/>
    </xf>
    <xf numFmtId="3" fontId="33" fillId="12" borderId="4" xfId="0" applyNumberFormat="1" applyFont="1" applyFill="1" applyBorder="1" applyAlignment="1">
      <alignment horizontal="center" vertical="center" textRotation="90" wrapText="1"/>
    </xf>
    <xf numFmtId="14" fontId="33" fillId="12" borderId="6" xfId="0" applyNumberFormat="1" applyFont="1" applyFill="1" applyBorder="1" applyAlignment="1">
      <alignment horizontal="center" vertical="center" textRotation="90" wrapText="1"/>
    </xf>
    <xf numFmtId="165" fontId="84" fillId="12" borderId="20" xfId="1" applyFont="1" applyFill="1" applyBorder="1" applyAlignment="1">
      <alignment horizontal="center" vertical="center"/>
    </xf>
    <xf numFmtId="3" fontId="33" fillId="12" borderId="6" xfId="0" applyNumberFormat="1" applyFont="1" applyFill="1" applyBorder="1" applyAlignment="1">
      <alignment horizontal="center" vertical="center" textRotation="90" wrapText="1"/>
    </xf>
    <xf numFmtId="0" fontId="67" fillId="12" borderId="18" xfId="0" applyFont="1" applyFill="1" applyBorder="1" applyAlignment="1">
      <alignment horizontal="justify" vertical="center"/>
    </xf>
    <xf numFmtId="0" fontId="154" fillId="0" borderId="33" xfId="0" applyFont="1" applyFill="1" applyBorder="1" applyAlignment="1">
      <alignment horizontal="center" vertical="center" wrapText="1"/>
    </xf>
    <xf numFmtId="0" fontId="8" fillId="13" borderId="17" xfId="0" applyFont="1" applyFill="1" applyBorder="1" applyAlignment="1">
      <alignment vertical="center" wrapText="1"/>
    </xf>
    <xf numFmtId="4" fontId="154" fillId="12" borderId="17" xfId="0" applyNumberFormat="1" applyFont="1" applyFill="1" applyBorder="1" applyAlignment="1">
      <alignment horizontal="center" vertical="center" textRotation="90"/>
    </xf>
    <xf numFmtId="0" fontId="33" fillId="19" borderId="18" xfId="0" applyFont="1" applyFill="1" applyBorder="1" applyAlignment="1">
      <alignment horizontal="center" vertical="center" textRotation="90" wrapText="1"/>
    </xf>
    <xf numFmtId="2" fontId="0" fillId="0" borderId="3" xfId="0" applyNumberFormat="1" applyBorder="1" applyAlignment="1">
      <alignment vertical="center" wrapText="1"/>
    </xf>
    <xf numFmtId="0" fontId="155" fillId="0" borderId="17" xfId="2" applyFont="1" applyFill="1" applyBorder="1" applyAlignment="1">
      <alignment horizontal="left" vertical="center" wrapText="1"/>
    </xf>
    <xf numFmtId="14" fontId="33" fillId="19" borderId="18" xfId="0" applyNumberFormat="1" applyFont="1" applyFill="1" applyBorder="1" applyAlignment="1">
      <alignment horizontal="center" vertical="center" textRotation="90" wrapText="1"/>
    </xf>
    <xf numFmtId="0" fontId="68" fillId="0" borderId="17" xfId="0" applyFont="1" applyFill="1" applyBorder="1" applyAlignment="1">
      <alignment horizontal="left" vertical="center" wrapText="1"/>
    </xf>
    <xf numFmtId="0" fontId="156" fillId="0" borderId="17" xfId="0" applyFont="1" applyFill="1" applyBorder="1" applyAlignment="1">
      <alignment horizontal="left" vertical="center" wrapText="1"/>
    </xf>
    <xf numFmtId="0" fontId="157" fillId="12" borderId="17" xfId="0" applyFont="1" applyFill="1" applyBorder="1" applyAlignment="1">
      <alignment horizontal="justify" vertical="center"/>
    </xf>
    <xf numFmtId="0" fontId="64" fillId="12" borderId="0" xfId="0" applyFont="1" applyFill="1" applyAlignment="1">
      <alignment horizontal="justify"/>
    </xf>
    <xf numFmtId="0" fontId="68" fillId="12" borderId="0" xfId="0" applyFont="1" applyFill="1" applyAlignment="1">
      <alignment wrapText="1"/>
    </xf>
    <xf numFmtId="0" fontId="84" fillId="0" borderId="17" xfId="0" applyFont="1" applyBorder="1" applyAlignment="1">
      <alignment horizontal="left" vertical="center" wrapText="1"/>
    </xf>
    <xf numFmtId="0" fontId="64" fillId="19" borderId="3" xfId="0" applyFont="1" applyFill="1" applyBorder="1" applyAlignment="1">
      <alignment horizontal="center" vertical="center" wrapText="1"/>
    </xf>
    <xf numFmtId="0" fontId="33" fillId="19" borderId="18" xfId="0" applyFont="1" applyFill="1" applyBorder="1" applyAlignment="1">
      <alignment horizontal="center" vertical="center" wrapText="1"/>
    </xf>
    <xf numFmtId="0" fontId="33" fillId="12" borderId="18" xfId="0" applyFont="1" applyFill="1" applyBorder="1" applyAlignment="1">
      <alignment horizontal="center" vertical="center" wrapText="1"/>
    </xf>
    <xf numFmtId="0" fontId="64" fillId="19" borderId="18" xfId="0" applyFont="1" applyFill="1" applyBorder="1" applyAlignment="1">
      <alignment horizontal="center" vertical="center" wrapText="1"/>
    </xf>
    <xf numFmtId="0" fontId="158" fillId="12" borderId="17" xfId="0" applyFont="1" applyFill="1" applyBorder="1" applyAlignment="1">
      <alignment horizontal="justify" vertical="center"/>
    </xf>
    <xf numFmtId="0" fontId="84" fillId="0" borderId="17" xfId="0" applyFont="1" applyBorder="1" applyAlignment="1">
      <alignment vertical="center" wrapText="1"/>
    </xf>
    <xf numFmtId="0" fontId="64" fillId="12" borderId="0" xfId="0" applyFont="1" applyFill="1" applyAlignment="1">
      <alignment horizontal="justify" vertical="center"/>
    </xf>
    <xf numFmtId="0" fontId="33" fillId="19" borderId="17" xfId="0" applyFont="1" applyFill="1" applyBorder="1" applyAlignment="1">
      <alignment horizontal="center" vertical="center" textRotation="90" wrapText="1"/>
    </xf>
    <xf numFmtId="0" fontId="159" fillId="12" borderId="17" xfId="0" applyFont="1" applyFill="1" applyBorder="1" applyAlignment="1">
      <alignment horizontal="center" vertical="center"/>
    </xf>
    <xf numFmtId="0" fontId="84" fillId="12" borderId="17" xfId="0" applyFont="1" applyFill="1" applyBorder="1"/>
    <xf numFmtId="0" fontId="64" fillId="19" borderId="3" xfId="0" applyFont="1" applyFill="1" applyBorder="1" applyAlignment="1">
      <alignment horizontal="center" vertical="center" textRotation="90" wrapText="1"/>
    </xf>
    <xf numFmtId="0" fontId="64" fillId="12" borderId="17" xfId="0" applyFont="1" applyFill="1" applyBorder="1" applyAlignment="1">
      <alignment vertical="center" wrapText="1"/>
    </xf>
    <xf numFmtId="0" fontId="0" fillId="12" borderId="17" xfId="0" applyFill="1" applyBorder="1" applyAlignment="1">
      <alignment vertical="center"/>
    </xf>
    <xf numFmtId="0" fontId="0" fillId="12" borderId="17" xfId="0" applyFill="1" applyBorder="1"/>
    <xf numFmtId="0" fontId="0" fillId="0" borderId="17" xfId="0" applyBorder="1" applyAlignment="1">
      <alignment horizontal="center" vertical="top" wrapText="1"/>
    </xf>
    <xf numFmtId="0" fontId="66" fillId="0" borderId="17" xfId="0" applyFont="1" applyBorder="1" applyAlignment="1">
      <alignment horizontal="center" vertical="center"/>
    </xf>
    <xf numFmtId="0" fontId="66" fillId="0" borderId="17" xfId="0" applyFont="1" applyBorder="1" applyAlignment="1">
      <alignment horizontal="right"/>
    </xf>
    <xf numFmtId="0" fontId="84" fillId="0" borderId="17" xfId="0" applyFont="1" applyBorder="1" applyAlignment="1">
      <alignment wrapText="1"/>
    </xf>
    <xf numFmtId="0" fontId="84" fillId="0" borderId="17" xfId="0" applyFont="1" applyBorder="1" applyAlignment="1">
      <alignment vertical="top" wrapText="1"/>
    </xf>
    <xf numFmtId="0" fontId="66" fillId="0" borderId="17" xfId="0" applyFont="1" applyBorder="1" applyAlignment="1">
      <alignment horizontal="center" vertical="center" wrapText="1"/>
    </xf>
    <xf numFmtId="0" fontId="0" fillId="0" borderId="17" xfId="0" applyBorder="1" applyAlignment="1">
      <alignment wrapText="1"/>
    </xf>
    <xf numFmtId="0" fontId="114" fillId="10" borderId="20" xfId="0" applyFont="1" applyFill="1" applyBorder="1" applyAlignment="1">
      <alignment horizontal="center" vertical="center"/>
    </xf>
    <xf numFmtId="0" fontId="9" fillId="2" borderId="17" xfId="0" applyFont="1" applyFill="1" applyBorder="1" applyAlignment="1">
      <alignment horizontal="center" vertical="center"/>
    </xf>
    <xf numFmtId="0" fontId="117" fillId="10" borderId="19" xfId="0" applyFont="1" applyFill="1" applyBorder="1" applyAlignment="1">
      <alignment horizontal="center" vertical="center"/>
    </xf>
    <xf numFmtId="0" fontId="117" fillId="10" borderId="20" xfId="0" applyFont="1" applyFill="1" applyBorder="1" applyAlignment="1">
      <alignment horizontal="center" vertical="center"/>
    </xf>
    <xf numFmtId="0" fontId="117" fillId="10" borderId="21" xfId="0" applyFont="1" applyFill="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9" fillId="12" borderId="17" xfId="0" applyFont="1" applyFill="1" applyBorder="1" applyAlignment="1">
      <alignment horizontal="center" vertical="center"/>
    </xf>
    <xf numFmtId="0" fontId="23" fillId="12" borderId="7"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12" borderId="8" xfId="0" applyFont="1" applyFill="1" applyBorder="1" applyAlignment="1">
      <alignment horizontal="center" vertical="center" wrapText="1"/>
    </xf>
    <xf numFmtId="0" fontId="112" fillId="3" borderId="19" xfId="0" applyFont="1" applyFill="1" applyBorder="1" applyAlignment="1">
      <alignment horizontal="center" vertical="center" wrapText="1"/>
    </xf>
    <xf numFmtId="0" fontId="112" fillId="3" borderId="20" xfId="0" applyFont="1" applyFill="1" applyBorder="1" applyAlignment="1">
      <alignment horizontal="center" vertical="center" wrapText="1"/>
    </xf>
    <xf numFmtId="0" fontId="112" fillId="3" borderId="21" xfId="0" applyFont="1" applyFill="1" applyBorder="1" applyAlignment="1">
      <alignment horizontal="center" vertical="center" wrapText="1"/>
    </xf>
    <xf numFmtId="0" fontId="11" fillId="8" borderId="18" xfId="0" applyFont="1" applyFill="1" applyBorder="1" applyAlignment="1">
      <alignment horizontal="center" vertical="center" textRotation="90" wrapText="1"/>
    </xf>
    <xf numFmtId="0" fontId="11" fillId="8" borderId="2" xfId="0" applyFont="1" applyFill="1" applyBorder="1" applyAlignment="1">
      <alignment horizontal="center" vertical="center" textRotation="90" wrapText="1"/>
    </xf>
    <xf numFmtId="0" fontId="11" fillId="8" borderId="3" xfId="0" applyFont="1" applyFill="1" applyBorder="1" applyAlignment="1">
      <alignment horizontal="center" vertical="center" textRotation="90" wrapText="1"/>
    </xf>
    <xf numFmtId="0" fontId="95" fillId="8" borderId="17" xfId="0" applyFont="1" applyFill="1" applyBorder="1" applyAlignment="1">
      <alignment horizontal="center" vertical="center" wrapText="1"/>
    </xf>
    <xf numFmtId="0" fontId="11" fillId="8" borderId="17" xfId="0" applyFont="1" applyFill="1" applyBorder="1" applyAlignment="1">
      <alignment horizontal="center" vertical="center" textRotation="90" wrapText="1"/>
    </xf>
    <xf numFmtId="0" fontId="9" fillId="0" borderId="19" xfId="0" applyFont="1" applyBorder="1" applyAlignment="1">
      <alignment horizontal="center" vertical="top"/>
    </xf>
    <xf numFmtId="0" fontId="9" fillId="0" borderId="21" xfId="0" applyFont="1" applyBorder="1" applyAlignment="1">
      <alignment horizontal="center" vertical="top"/>
    </xf>
    <xf numFmtId="0" fontId="11" fillId="8" borderId="17" xfId="0" applyFont="1" applyFill="1" applyBorder="1" applyAlignment="1">
      <alignment horizontal="center" vertical="center" wrapText="1"/>
    </xf>
    <xf numFmtId="0" fontId="17" fillId="8" borderId="17" xfId="0" applyFont="1" applyFill="1" applyBorder="1" applyAlignment="1">
      <alignment horizontal="center" vertical="center" textRotation="90" wrapText="1"/>
    </xf>
    <xf numFmtId="0" fontId="11" fillId="8" borderId="17" xfId="0" applyNumberFormat="1" applyFont="1" applyFill="1" applyBorder="1" applyAlignment="1">
      <alignment vertical="center" textRotation="90" wrapText="1"/>
    </xf>
    <xf numFmtId="0" fontId="11" fillId="8" borderId="17" xfId="0" applyFont="1" applyFill="1" applyBorder="1" applyAlignment="1">
      <alignment vertical="center" textRotation="90" wrapText="1"/>
    </xf>
    <xf numFmtId="0" fontId="96" fillId="8" borderId="17" xfId="0" applyFont="1" applyFill="1" applyBorder="1" applyAlignment="1">
      <alignment vertical="center" textRotation="90" wrapText="1"/>
    </xf>
    <xf numFmtId="0" fontId="11" fillId="10" borderId="17" xfId="0" applyFont="1" applyFill="1" applyBorder="1" applyAlignment="1">
      <alignment horizontal="center" vertical="center" wrapText="1"/>
    </xf>
    <xf numFmtId="0" fontId="97" fillId="10" borderId="19" xfId="0" applyFont="1" applyFill="1" applyBorder="1" applyAlignment="1">
      <alignment horizontal="center" vertical="center" wrapText="1"/>
    </xf>
    <xf numFmtId="0" fontId="97" fillId="10" borderId="20" xfId="0" applyFont="1" applyFill="1" applyBorder="1" applyAlignment="1">
      <alignment horizontal="center" vertical="center" wrapText="1"/>
    </xf>
    <xf numFmtId="0" fontId="97" fillId="10" borderId="21"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8" fillId="8" borderId="17" xfId="0" applyFont="1" applyFill="1" applyBorder="1" applyAlignment="1">
      <alignment horizontal="center" vertical="center" textRotation="90" wrapText="1"/>
    </xf>
    <xf numFmtId="0" fontId="15" fillId="8" borderId="17" xfId="0" applyFont="1" applyFill="1" applyBorder="1" applyAlignment="1">
      <alignment horizontal="center" vertical="center" textRotation="90" wrapText="1"/>
    </xf>
    <xf numFmtId="0" fontId="37" fillId="3" borderId="19"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5" fillId="0" borderId="6" xfId="0" applyFont="1" applyBorder="1" applyAlignment="1">
      <alignment horizontal="left" vertical="center" wrapText="1"/>
    </xf>
    <xf numFmtId="0" fontId="35" fillId="10" borderId="10" xfId="0" applyFont="1" applyFill="1" applyBorder="1" applyAlignment="1">
      <alignment horizontal="center" vertical="center" wrapText="1"/>
    </xf>
    <xf numFmtId="0" fontId="35" fillId="0" borderId="17" xfId="0" applyFont="1" applyBorder="1" applyAlignment="1">
      <alignment horizontal="left" vertical="center" wrapText="1"/>
    </xf>
    <xf numFmtId="0" fontId="15" fillId="8" borderId="1"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3" xfId="0" applyFont="1" applyFill="1" applyBorder="1" applyAlignment="1">
      <alignment horizontal="center" vertical="center" textRotation="90" wrapText="1"/>
    </xf>
    <xf numFmtId="0" fontId="15" fillId="8" borderId="17" xfId="0" applyFont="1" applyFill="1" applyBorder="1" applyAlignment="1">
      <alignment vertical="center" textRotation="90" wrapText="1"/>
    </xf>
    <xf numFmtId="0" fontId="36" fillId="10" borderId="19"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56" fillId="8" borderId="17" xfId="0" applyFont="1" applyFill="1" applyBorder="1" applyAlignment="1">
      <alignment horizontal="center" vertical="center" wrapText="1"/>
    </xf>
    <xf numFmtId="0" fontId="41" fillId="8" borderId="17" xfId="0" applyFont="1" applyFill="1" applyBorder="1" applyAlignment="1">
      <alignment horizontal="center" vertical="center" wrapText="1"/>
    </xf>
    <xf numFmtId="0" fontId="91" fillId="3" borderId="19" xfId="0" applyFont="1" applyFill="1" applyBorder="1" applyAlignment="1">
      <alignment horizontal="center" vertical="center" wrapText="1"/>
    </xf>
    <xf numFmtId="0" fontId="91" fillId="3" borderId="10" xfId="0" applyFont="1" applyFill="1" applyBorder="1" applyAlignment="1">
      <alignment horizontal="center" vertical="center" wrapText="1"/>
    </xf>
    <xf numFmtId="0" fontId="91" fillId="3" borderId="12" xfId="0" applyFont="1" applyFill="1" applyBorder="1" applyAlignment="1">
      <alignment horizontal="center" vertical="center" wrapText="1"/>
    </xf>
    <xf numFmtId="0" fontId="91" fillId="3" borderId="19" xfId="0" applyFont="1" applyFill="1" applyBorder="1" applyAlignment="1">
      <alignment horizontal="center" vertical="center"/>
    </xf>
    <xf numFmtId="0" fontId="91" fillId="3" borderId="10" xfId="0" applyFont="1" applyFill="1" applyBorder="1" applyAlignment="1">
      <alignment horizontal="center" vertical="center"/>
    </xf>
    <xf numFmtId="0" fontId="91" fillId="3" borderId="12" xfId="0" applyFont="1" applyFill="1" applyBorder="1" applyAlignment="1">
      <alignment horizontal="center" vertical="center"/>
    </xf>
    <xf numFmtId="0" fontId="92" fillId="3" borderId="19" xfId="0" applyFont="1" applyFill="1" applyBorder="1" applyAlignment="1">
      <alignment horizontal="left" vertical="center" wrapText="1"/>
    </xf>
    <xf numFmtId="0" fontId="92" fillId="3" borderId="10" xfId="0" applyFont="1" applyFill="1" applyBorder="1" applyAlignment="1">
      <alignment horizontal="left" vertical="center" wrapText="1"/>
    </xf>
    <xf numFmtId="0" fontId="92" fillId="3" borderId="12" xfId="0" applyFont="1" applyFill="1" applyBorder="1" applyAlignment="1">
      <alignment horizontal="left" vertical="center" wrapText="1"/>
    </xf>
    <xf numFmtId="0" fontId="5" fillId="8" borderId="1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7" xfId="0" applyFont="1" applyFill="1" applyBorder="1" applyAlignment="1">
      <alignment vertical="center" wrapText="1"/>
    </xf>
    <xf numFmtId="0" fontId="43" fillId="10" borderId="19" xfId="0" applyFont="1" applyFill="1" applyBorder="1" applyAlignment="1">
      <alignment horizontal="center" vertical="center" wrapText="1"/>
    </xf>
    <xf numFmtId="0" fontId="43" fillId="10" borderId="10" xfId="0" applyFont="1" applyFill="1" applyBorder="1" applyAlignment="1">
      <alignment horizontal="center" vertical="center" wrapText="1"/>
    </xf>
    <xf numFmtId="0" fontId="43" fillId="10" borderId="12" xfId="0" applyFont="1" applyFill="1" applyBorder="1" applyAlignment="1">
      <alignment horizontal="center" vertical="center" wrapText="1"/>
    </xf>
    <xf numFmtId="0" fontId="50" fillId="0" borderId="11"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2" xfId="0" applyFont="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41" fillId="2" borderId="9" xfId="0" applyFont="1" applyFill="1" applyBorder="1" applyAlignment="1">
      <alignment horizontal="center" vertical="center" wrapText="1"/>
    </xf>
    <xf numFmtId="0" fontId="5" fillId="2" borderId="9" xfId="0" applyFont="1" applyFill="1" applyBorder="1" applyAlignment="1">
      <alignment horizontal="center" vertical="center" textRotation="90" wrapText="1"/>
    </xf>
    <xf numFmtId="0" fontId="41" fillId="2" borderId="9" xfId="0" applyFont="1" applyFill="1" applyBorder="1" applyAlignment="1">
      <alignment horizontal="center" vertical="center" textRotation="90" wrapText="1"/>
    </xf>
    <xf numFmtId="0" fontId="41" fillId="2" borderId="1" xfId="0" applyFont="1" applyFill="1" applyBorder="1" applyAlignment="1">
      <alignment horizontal="center" vertical="center" textRotation="90" wrapText="1"/>
    </xf>
    <xf numFmtId="0" fontId="41" fillId="2" borderId="2" xfId="0" applyFont="1" applyFill="1" applyBorder="1" applyAlignment="1">
      <alignment horizontal="center" vertical="center" textRotation="90" wrapText="1"/>
    </xf>
    <xf numFmtId="0" fontId="41" fillId="2" borderId="3" xfId="0" applyFont="1" applyFill="1" applyBorder="1" applyAlignment="1">
      <alignment horizontal="center" vertical="center" textRotation="90" wrapText="1"/>
    </xf>
    <xf numFmtId="0" fontId="41" fillId="2" borderId="9" xfId="0" applyFont="1" applyFill="1" applyBorder="1" applyAlignment="1">
      <alignment vertical="center" textRotation="90" wrapText="1"/>
    </xf>
    <xf numFmtId="0" fontId="52" fillId="2" borderId="10" xfId="0" applyFont="1" applyFill="1" applyBorder="1" applyAlignment="1">
      <alignment horizontal="center" vertical="center"/>
    </xf>
    <xf numFmtId="0" fontId="52" fillId="0" borderId="9" xfId="0" applyFont="1" applyBorder="1" applyAlignment="1">
      <alignment horizontal="center" vertical="center"/>
    </xf>
    <xf numFmtId="0" fontId="42" fillId="2" borderId="11"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49" fillId="3" borderId="11" xfId="0" applyFont="1" applyFill="1" applyBorder="1" applyAlignment="1">
      <alignment horizontal="center" vertical="center" wrapText="1"/>
    </xf>
    <xf numFmtId="0" fontId="49" fillId="3" borderId="10"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50" fillId="3" borderId="11" xfId="0" applyFont="1" applyFill="1" applyBorder="1" applyAlignment="1">
      <alignment horizontal="left" vertical="top" wrapText="1"/>
    </xf>
    <xf numFmtId="0" fontId="50" fillId="3" borderId="10" xfId="0" applyFont="1" applyFill="1" applyBorder="1" applyAlignment="1">
      <alignment horizontal="left" vertical="top" wrapText="1"/>
    </xf>
    <xf numFmtId="0" fontId="50" fillId="3" borderId="12" xfId="0" applyFont="1" applyFill="1" applyBorder="1" applyAlignment="1">
      <alignment horizontal="left" vertical="top" wrapText="1"/>
    </xf>
    <xf numFmtId="0" fontId="40" fillId="2" borderId="9" xfId="0" applyFont="1" applyFill="1" applyBorder="1" applyAlignment="1">
      <alignment horizontal="center" vertical="center" wrapText="1"/>
    </xf>
    <xf numFmtId="0" fontId="41" fillId="2" borderId="1" xfId="0" applyFont="1" applyFill="1" applyBorder="1" applyAlignment="1">
      <alignment horizontal="left" vertical="top" wrapText="1"/>
    </xf>
    <xf numFmtId="0" fontId="41" fillId="2" borderId="2" xfId="0" applyFont="1" applyFill="1" applyBorder="1" applyAlignment="1">
      <alignment horizontal="left" vertical="top" wrapText="1"/>
    </xf>
    <xf numFmtId="0" fontId="41" fillId="2" borderId="3" xfId="0" applyFont="1" applyFill="1" applyBorder="1" applyAlignment="1">
      <alignment horizontal="left" vertical="top" wrapText="1"/>
    </xf>
    <xf numFmtId="0" fontId="41" fillId="2" borderId="1"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52" fillId="2" borderId="9" xfId="0" applyFont="1" applyFill="1" applyBorder="1" applyAlignment="1">
      <alignment horizontal="center" vertical="center"/>
    </xf>
    <xf numFmtId="0" fontId="9" fillId="0" borderId="6" xfId="0" applyFont="1" applyBorder="1" applyAlignment="1">
      <alignment horizontal="left" vertical="center"/>
    </xf>
    <xf numFmtId="0" fontId="41" fillId="8" borderId="9" xfId="0" applyFont="1" applyFill="1" applyBorder="1" applyAlignment="1">
      <alignment horizontal="center" vertical="center" wrapText="1"/>
    </xf>
    <xf numFmtId="0" fontId="5" fillId="8" borderId="9" xfId="0" applyFont="1" applyFill="1" applyBorder="1" applyAlignment="1">
      <alignment horizontal="center" vertical="center" textRotation="90" wrapText="1"/>
    </xf>
    <xf numFmtId="0" fontId="41" fillId="8" borderId="9" xfId="0" applyFont="1" applyFill="1" applyBorder="1" applyAlignment="1">
      <alignment horizontal="center" vertical="center" textRotation="90" wrapText="1"/>
    </xf>
    <xf numFmtId="0" fontId="11" fillId="8" borderId="1" xfId="0" applyFont="1" applyFill="1" applyBorder="1" applyAlignment="1">
      <alignment horizontal="center" vertical="center" textRotation="90" wrapText="1"/>
    </xf>
    <xf numFmtId="0" fontId="11" fillId="8" borderId="9" xfId="0" applyFont="1" applyFill="1" applyBorder="1" applyAlignment="1">
      <alignment vertical="center" textRotation="90" wrapText="1"/>
    </xf>
    <xf numFmtId="0" fontId="11" fillId="8" borderId="9" xfId="0" applyFont="1" applyFill="1" applyBorder="1" applyAlignment="1">
      <alignment horizontal="center" vertical="center" wrapText="1"/>
    </xf>
    <xf numFmtId="0" fontId="43" fillId="0" borderId="11" xfId="0" applyFont="1" applyBorder="1" applyAlignment="1">
      <alignment horizontal="left" vertical="center" wrapText="1"/>
    </xf>
    <xf numFmtId="0" fontId="43" fillId="0" borderId="10" xfId="0" applyFont="1" applyBorder="1" applyAlignment="1">
      <alignment horizontal="left" vertical="center" wrapText="1"/>
    </xf>
    <xf numFmtId="0" fontId="43" fillId="0" borderId="12" xfId="0" applyFont="1" applyBorder="1" applyAlignment="1">
      <alignment horizontal="left" vertical="center" wrapText="1"/>
    </xf>
    <xf numFmtId="0" fontId="61" fillId="0" borderId="11"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56" fillId="8" borderId="9" xfId="0" applyFont="1" applyFill="1" applyBorder="1" applyAlignment="1">
      <alignment horizontal="center" vertical="center" wrapText="1"/>
    </xf>
    <xf numFmtId="0" fontId="62" fillId="0" borderId="10" xfId="0" applyFont="1" applyBorder="1" applyAlignment="1">
      <alignment horizontal="center" vertical="center"/>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13" fillId="0" borderId="12" xfId="0" applyFont="1" applyBorder="1" applyAlignment="1">
      <alignment horizontal="left" vertical="center"/>
    </xf>
    <xf numFmtId="0" fontId="13" fillId="0" borderId="11" xfId="0" applyFont="1" applyBorder="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0" fontId="26" fillId="0" borderId="11"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xf>
    <xf numFmtId="0" fontId="26" fillId="0" borderId="6" xfId="0" applyFont="1" applyBorder="1" applyAlignment="1">
      <alignment horizontal="center" vertical="center"/>
    </xf>
    <xf numFmtId="0" fontId="69" fillId="0" borderId="11" xfId="0" applyFont="1" applyBorder="1" applyAlignment="1">
      <alignment horizontal="center" vertical="center"/>
    </xf>
    <xf numFmtId="0" fontId="69" fillId="0" borderId="10" xfId="0" applyFont="1" applyBorder="1" applyAlignment="1">
      <alignment horizontal="center" vertical="center"/>
    </xf>
    <xf numFmtId="0" fontId="69" fillId="0" borderId="12" xfId="0" applyFont="1" applyBorder="1" applyAlignment="1">
      <alignment horizontal="center" vertical="center"/>
    </xf>
    <xf numFmtId="0" fontId="8" fillId="8" borderId="9" xfId="0" applyFont="1" applyFill="1" applyBorder="1" applyAlignment="1">
      <alignment horizontal="center" vertical="center" textRotation="90" wrapText="1"/>
    </xf>
    <xf numFmtId="49" fontId="51" fillId="0" borderId="9" xfId="0" applyNumberFormat="1" applyFont="1" applyBorder="1" applyAlignment="1">
      <alignment horizontal="center" vertical="top" wrapText="1"/>
    </xf>
    <xf numFmtId="49" fontId="14" fillId="0" borderId="11" xfId="0" applyNumberFormat="1"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75" fillId="8" borderId="9" xfId="0" applyFont="1" applyFill="1" applyBorder="1" applyAlignment="1">
      <alignment horizontal="center" vertical="center" wrapText="1"/>
    </xf>
    <xf numFmtId="0" fontId="42" fillId="10" borderId="11" xfId="0" applyFont="1" applyFill="1" applyBorder="1" applyAlignment="1">
      <alignment horizontal="left" vertical="center" wrapText="1"/>
    </xf>
    <xf numFmtId="0" fontId="42" fillId="10" borderId="10" xfId="0" applyFont="1" applyFill="1" applyBorder="1" applyAlignment="1">
      <alignment horizontal="left" vertical="center" wrapText="1"/>
    </xf>
    <xf numFmtId="0" fontId="42" fillId="10" borderId="12" xfId="0" applyFont="1" applyFill="1" applyBorder="1" applyAlignment="1">
      <alignment horizontal="left" vertical="center" wrapText="1"/>
    </xf>
    <xf numFmtId="0" fontId="80" fillId="3" borderId="11" xfId="0" applyFont="1" applyFill="1" applyBorder="1" applyAlignment="1">
      <alignment horizontal="center" vertical="center" wrapText="1"/>
    </xf>
    <xf numFmtId="0" fontId="80" fillId="3" borderId="10" xfId="0" applyFont="1" applyFill="1" applyBorder="1" applyAlignment="1">
      <alignment horizontal="center" vertical="center" wrapText="1"/>
    </xf>
    <xf numFmtId="0" fontId="80" fillId="3" borderId="12"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74" fillId="8" borderId="9" xfId="0" applyFont="1" applyFill="1" applyBorder="1" applyAlignment="1">
      <alignment horizontal="center" vertical="center" wrapText="1"/>
    </xf>
    <xf numFmtId="0" fontId="75" fillId="8" borderId="9" xfId="0" applyFont="1" applyFill="1" applyBorder="1" applyAlignment="1">
      <alignment horizontal="center" vertical="center" textRotation="90" wrapText="1"/>
    </xf>
    <xf numFmtId="0" fontId="75" fillId="8" borderId="1" xfId="0" applyFont="1" applyFill="1" applyBorder="1" applyAlignment="1">
      <alignment horizontal="center" vertical="center" textRotation="90" wrapText="1"/>
    </xf>
    <xf numFmtId="0" fontId="75" fillId="8" borderId="2" xfId="0" applyFont="1" applyFill="1" applyBorder="1" applyAlignment="1">
      <alignment horizontal="center" vertical="center" textRotation="90" wrapText="1"/>
    </xf>
    <xf numFmtId="0" fontId="75" fillId="8" borderId="3" xfId="0" applyFont="1" applyFill="1" applyBorder="1" applyAlignment="1">
      <alignment horizontal="center" vertical="center" textRotation="90" wrapText="1"/>
    </xf>
    <xf numFmtId="0" fontId="76" fillId="8" borderId="9" xfId="0" applyFont="1" applyFill="1" applyBorder="1" applyAlignment="1">
      <alignment horizontal="center" vertical="center" textRotation="90" wrapText="1"/>
    </xf>
    <xf numFmtId="0" fontId="75" fillId="8" borderId="9" xfId="0" applyFont="1" applyFill="1" applyBorder="1" applyAlignment="1">
      <alignment vertical="center" textRotation="90" wrapText="1"/>
    </xf>
    <xf numFmtId="0" fontId="9" fillId="0" borderId="17" xfId="0" applyFont="1" applyBorder="1" applyAlignment="1">
      <alignment horizontal="center" vertical="center" wrapText="1"/>
    </xf>
    <xf numFmtId="0" fontId="13" fillId="10" borderId="10" xfId="0" applyFont="1" applyFill="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62" fillId="0" borderId="11" xfId="0" applyFont="1" applyBorder="1" applyAlignment="1">
      <alignment horizontal="center"/>
    </xf>
    <xf numFmtId="0" fontId="62" fillId="0" borderId="10" xfId="0" applyFont="1" applyBorder="1" applyAlignment="1">
      <alignment horizontal="center"/>
    </xf>
    <xf numFmtId="0" fontId="62" fillId="0" borderId="12" xfId="0" applyFont="1" applyBorder="1" applyAlignment="1">
      <alignment horizontal="center"/>
    </xf>
    <xf numFmtId="0" fontId="119" fillId="8" borderId="17" xfId="0" applyFont="1" applyFill="1" applyBorder="1" applyAlignment="1">
      <alignment horizontal="center" vertical="center" wrapText="1"/>
    </xf>
    <xf numFmtId="0" fontId="120" fillId="0" borderId="11" xfId="0" applyFont="1" applyBorder="1" applyAlignment="1">
      <alignment horizontal="center" vertical="center" wrapText="1"/>
    </xf>
    <xf numFmtId="0" fontId="120" fillId="0" borderId="10" xfId="0" applyFont="1" applyBorder="1" applyAlignment="1">
      <alignment horizontal="center" vertical="center" wrapText="1"/>
    </xf>
    <xf numFmtId="0" fontId="120" fillId="0" borderId="12" xfId="0" applyFont="1" applyBorder="1" applyAlignment="1">
      <alignment horizontal="center" vertical="center" wrapText="1"/>
    </xf>
    <xf numFmtId="0" fontId="71" fillId="3" borderId="11" xfId="0" applyFont="1" applyFill="1" applyBorder="1" applyAlignment="1">
      <alignment horizontal="left" vertical="center" wrapText="1"/>
    </xf>
    <xf numFmtId="0" fontId="0" fillId="0" borderId="10" xfId="0" applyBorder="1" applyAlignment="1">
      <alignment horizontal="left"/>
    </xf>
    <xf numFmtId="0" fontId="0" fillId="0" borderId="12" xfId="0" applyBorder="1" applyAlignment="1">
      <alignment horizontal="left"/>
    </xf>
    <xf numFmtId="0" fontId="9" fillId="3" borderId="17" xfId="0" applyFont="1" applyFill="1" applyBorder="1" applyAlignment="1">
      <alignment horizontal="center" vertical="center" wrapText="1"/>
    </xf>
    <xf numFmtId="0" fontId="119" fillId="8" borderId="17" xfId="0" applyFont="1" applyFill="1" applyBorder="1" applyAlignment="1">
      <alignment horizontal="center" vertical="center" textRotation="90" wrapText="1"/>
    </xf>
    <xf numFmtId="0" fontId="62" fillId="10" borderId="10" xfId="0" applyFont="1" applyFill="1" applyBorder="1" applyAlignment="1">
      <alignment horizontal="center" vertical="center"/>
    </xf>
    <xf numFmtId="0" fontId="119" fillId="7" borderId="17" xfId="0" applyFont="1" applyFill="1" applyBorder="1" applyAlignment="1">
      <alignment horizontal="center" vertical="center" wrapText="1"/>
    </xf>
    <xf numFmtId="0" fontId="22" fillId="8" borderId="17" xfId="0" applyFont="1" applyFill="1" applyBorder="1" applyAlignment="1">
      <alignment horizontal="center" vertical="center" textRotation="90" wrapText="1"/>
    </xf>
    <xf numFmtId="0" fontId="119" fillId="8" borderId="1" xfId="0" applyFont="1" applyFill="1" applyBorder="1" applyAlignment="1">
      <alignment horizontal="center" vertical="center" textRotation="90" wrapText="1"/>
    </xf>
    <xf numFmtId="0" fontId="119" fillId="8" borderId="2" xfId="0" applyFont="1" applyFill="1" applyBorder="1" applyAlignment="1">
      <alignment horizontal="center" vertical="center" textRotation="90" wrapText="1"/>
    </xf>
    <xf numFmtId="0" fontId="119" fillId="8" borderId="3" xfId="0" applyFont="1" applyFill="1" applyBorder="1" applyAlignment="1">
      <alignment horizontal="center" vertical="center" textRotation="90" wrapText="1"/>
    </xf>
    <xf numFmtId="0" fontId="21" fillId="12" borderId="30" xfId="0" applyFont="1" applyFill="1" applyBorder="1" applyAlignment="1">
      <alignment horizontal="center" vertical="center" wrapText="1"/>
    </xf>
    <xf numFmtId="0" fontId="21" fillId="12" borderId="0" xfId="0" applyFont="1" applyFill="1" applyBorder="1" applyAlignment="1">
      <alignment horizontal="center" vertical="center" wrapText="1"/>
    </xf>
    <xf numFmtId="0" fontId="21" fillId="12" borderId="31" xfId="0" applyFont="1" applyFill="1" applyBorder="1" applyAlignment="1">
      <alignment horizontal="center" vertical="center" wrapText="1"/>
    </xf>
    <xf numFmtId="0" fontId="153" fillId="12" borderId="19" xfId="2" applyFont="1" applyFill="1" applyBorder="1" applyAlignment="1">
      <alignment horizontal="left" vertical="center" wrapText="1"/>
    </xf>
    <xf numFmtId="0" fontId="153" fillId="12" borderId="20" xfId="2" applyFont="1" applyFill="1" applyBorder="1" applyAlignment="1">
      <alignment horizontal="left" vertical="center" wrapText="1"/>
    </xf>
    <xf numFmtId="0" fontId="153" fillId="12" borderId="21" xfId="2" applyFont="1" applyFill="1" applyBorder="1" applyAlignment="1">
      <alignment horizontal="left" vertical="center" wrapText="1"/>
    </xf>
    <xf numFmtId="0" fontId="64" fillId="19" borderId="2" xfId="0" applyFont="1" applyFill="1" applyBorder="1" applyAlignment="1">
      <alignment horizontal="center" vertical="center" textRotation="90" wrapText="1"/>
    </xf>
    <xf numFmtId="0" fontId="64" fillId="19" borderId="3" xfId="0" applyFont="1" applyFill="1" applyBorder="1" applyAlignment="1">
      <alignment horizontal="center" vertical="center" textRotation="90" wrapText="1"/>
    </xf>
    <xf numFmtId="0" fontId="64" fillId="19" borderId="19" xfId="0" applyFont="1" applyFill="1" applyBorder="1" applyAlignment="1">
      <alignment horizontal="center" wrapText="1"/>
    </xf>
    <xf numFmtId="0" fontId="64" fillId="19" borderId="20" xfId="0" applyFont="1" applyFill="1" applyBorder="1" applyAlignment="1">
      <alignment horizontal="center" wrapText="1"/>
    </xf>
    <xf numFmtId="0" fontId="64" fillId="19" borderId="21" xfId="0" applyFont="1" applyFill="1" applyBorder="1" applyAlignment="1">
      <alignment horizontal="center" wrapText="1"/>
    </xf>
    <xf numFmtId="2" fontId="64" fillId="19" borderId="18" xfId="0" applyNumberFormat="1" applyFont="1" applyFill="1" applyBorder="1" applyAlignment="1">
      <alignment horizontal="center" vertical="center" wrapText="1"/>
    </xf>
    <xf numFmtId="2" fontId="84" fillId="0" borderId="2" xfId="0" applyNumberFormat="1" applyFont="1" applyBorder="1" applyAlignment="1">
      <alignment vertical="center" wrapText="1"/>
    </xf>
    <xf numFmtId="2" fontId="84" fillId="0" borderId="3" xfId="0" applyNumberFormat="1" applyFont="1" applyBorder="1" applyAlignment="1">
      <alignment vertical="center" wrapText="1"/>
    </xf>
    <xf numFmtId="0" fontId="64" fillId="19" borderId="18" xfId="0" applyFont="1" applyFill="1" applyBorder="1" applyAlignment="1">
      <alignment horizontal="center" vertical="center" textRotation="90" wrapText="1"/>
    </xf>
    <xf numFmtId="0" fontId="64" fillId="19" borderId="19" xfId="0" applyFont="1" applyFill="1" applyBorder="1" applyAlignment="1">
      <alignment horizontal="center" vertical="center" wrapText="1"/>
    </xf>
    <xf numFmtId="0" fontId="64" fillId="19" borderId="20" xfId="0" applyFont="1" applyFill="1" applyBorder="1" applyAlignment="1">
      <alignment horizontal="center" vertical="center" wrapText="1"/>
    </xf>
    <xf numFmtId="0" fontId="64" fillId="19" borderId="21" xfId="0" applyFont="1" applyFill="1" applyBorder="1" applyAlignment="1">
      <alignment horizontal="center" vertical="center" wrapText="1"/>
    </xf>
    <xf numFmtId="0" fontId="62" fillId="3" borderId="19" xfId="0" applyFont="1" applyFill="1" applyBorder="1" applyAlignment="1">
      <alignment horizontal="center" vertical="center"/>
    </xf>
    <xf numFmtId="0" fontId="62" fillId="3" borderId="20" xfId="0" applyFont="1" applyFill="1" applyBorder="1" applyAlignment="1">
      <alignment horizontal="center" vertical="center"/>
    </xf>
    <xf numFmtId="0" fontId="62" fillId="3" borderId="21" xfId="0" applyFont="1" applyFill="1" applyBorder="1" applyAlignment="1">
      <alignment horizontal="center" vertical="center"/>
    </xf>
    <xf numFmtId="0" fontId="58" fillId="12" borderId="2" xfId="0" applyFont="1" applyFill="1" applyBorder="1" applyAlignment="1">
      <alignment horizontal="center" vertical="center" wrapText="1"/>
    </xf>
    <xf numFmtId="0" fontId="58" fillId="12" borderId="3" xfId="0" applyFont="1" applyFill="1" applyBorder="1" applyAlignment="1">
      <alignment horizontal="center" vertical="center" wrapText="1"/>
    </xf>
    <xf numFmtId="0" fontId="64" fillId="12" borderId="2" xfId="0" applyFont="1" applyFill="1" applyBorder="1" applyAlignment="1">
      <alignment horizontal="center" vertical="center" textRotation="90" wrapText="1"/>
    </xf>
    <xf numFmtId="0" fontId="64" fillId="12" borderId="3" xfId="0" applyFont="1" applyFill="1" applyBorder="1" applyAlignment="1">
      <alignment horizontal="center" vertical="center" textRotation="90" wrapText="1"/>
    </xf>
    <xf numFmtId="0" fontId="64" fillId="19" borderId="7" xfId="0" applyFont="1" applyFill="1" applyBorder="1" applyAlignment="1">
      <alignment horizontal="center" wrapText="1"/>
    </xf>
    <xf numFmtId="0" fontId="64" fillId="19" borderId="4" xfId="0" applyFont="1" applyFill="1" applyBorder="1" applyAlignment="1">
      <alignment horizontal="center" wrapText="1"/>
    </xf>
    <xf numFmtId="0" fontId="64" fillId="19" borderId="8" xfId="0" applyFont="1" applyFill="1" applyBorder="1" applyAlignment="1">
      <alignment horizontal="center" wrapText="1"/>
    </xf>
    <xf numFmtId="0" fontId="64" fillId="19" borderId="30" xfId="0" applyFont="1" applyFill="1" applyBorder="1" applyAlignment="1">
      <alignment horizontal="center" vertical="center" wrapText="1"/>
    </xf>
    <xf numFmtId="0" fontId="64" fillId="19" borderId="0" xfId="0" applyFont="1" applyFill="1" applyBorder="1" applyAlignment="1">
      <alignment horizontal="center" vertical="center" wrapText="1"/>
    </xf>
    <xf numFmtId="0" fontId="64" fillId="19" borderId="31" xfId="0" applyFont="1" applyFill="1" applyBorder="1" applyAlignment="1">
      <alignment horizontal="center" vertical="center" wrapText="1"/>
    </xf>
    <xf numFmtId="0" fontId="64" fillId="19" borderId="7" xfId="0" applyFont="1" applyFill="1" applyBorder="1" applyAlignment="1">
      <alignment horizontal="center" vertical="center" wrapText="1"/>
    </xf>
    <xf numFmtId="0" fontId="64" fillId="19" borderId="4" xfId="0" applyFont="1" applyFill="1" applyBorder="1" applyAlignment="1">
      <alignment horizontal="center" vertical="center" wrapText="1"/>
    </xf>
    <xf numFmtId="0" fontId="64" fillId="19" borderId="8" xfId="0" applyFont="1" applyFill="1" applyBorder="1" applyAlignment="1">
      <alignment horizontal="center" vertical="center" wrapText="1"/>
    </xf>
    <xf numFmtId="0" fontId="21" fillId="10" borderId="10" xfId="0" applyFont="1" applyFill="1" applyBorder="1" applyAlignment="1">
      <alignment horizontal="center" vertical="center"/>
    </xf>
    <xf numFmtId="166" fontId="21" fillId="0" borderId="17" xfId="1" applyNumberFormat="1" applyFont="1" applyBorder="1" applyAlignment="1">
      <alignment horizontal="left" vertical="center" wrapText="1"/>
    </xf>
    <xf numFmtId="0" fontId="23" fillId="10" borderId="19" xfId="0" applyFont="1" applyFill="1" applyBorder="1" applyAlignment="1">
      <alignment horizontal="center" wrapText="1"/>
    </xf>
    <xf numFmtId="0" fontId="23" fillId="10" borderId="10" xfId="0" applyFont="1" applyFill="1" applyBorder="1" applyAlignment="1">
      <alignment horizontal="center" wrapText="1"/>
    </xf>
    <xf numFmtId="0" fontId="23" fillId="10" borderId="12" xfId="0" applyFont="1" applyFill="1" applyBorder="1" applyAlignment="1">
      <alignment horizontal="center" wrapText="1"/>
    </xf>
    <xf numFmtId="0" fontId="138" fillId="10" borderId="19" xfId="0" applyFont="1" applyFill="1" applyBorder="1" applyAlignment="1">
      <alignment horizontal="center" vertical="center" wrapText="1"/>
    </xf>
    <xf numFmtId="0" fontId="138" fillId="10" borderId="10" xfId="0" applyFont="1" applyFill="1" applyBorder="1" applyAlignment="1">
      <alignment horizontal="center" vertical="center" wrapText="1"/>
    </xf>
    <xf numFmtId="0" fontId="138" fillId="10" borderId="12" xfId="0" applyFont="1" applyFill="1" applyBorder="1" applyAlignment="1">
      <alignment horizontal="center" vertical="center" wrapText="1"/>
    </xf>
    <xf numFmtId="0" fontId="141" fillId="0" borderId="19" xfId="0" applyFont="1" applyBorder="1" applyAlignment="1">
      <alignment horizontal="center" vertical="center" wrapText="1"/>
    </xf>
    <xf numFmtId="0" fontId="141" fillId="0" borderId="10" xfId="0" applyFont="1" applyBorder="1" applyAlignment="1">
      <alignment horizontal="center" vertical="center" wrapText="1"/>
    </xf>
    <xf numFmtId="0" fontId="141" fillId="0" borderId="12" xfId="0" applyFont="1" applyBorder="1" applyAlignment="1">
      <alignment horizontal="center" vertical="center" wrapText="1"/>
    </xf>
    <xf numFmtId="0" fontId="21" fillId="0" borderId="6" xfId="0" applyFont="1" applyBorder="1" applyAlignment="1">
      <alignment horizontal="left" vertical="center" wrapText="1"/>
    </xf>
    <xf numFmtId="0" fontId="21" fillId="0" borderId="10" xfId="0" applyFont="1" applyBorder="1" applyAlignment="1">
      <alignment horizontal="center" vertical="center" wrapText="1"/>
    </xf>
  </cellXfs>
  <cellStyles count="8">
    <cellStyle name="Normal 2" xfId="2"/>
    <cellStyle name="Normal 3" xfId="3"/>
    <cellStyle name="Вычисление" xfId="7" builtinId="22"/>
    <cellStyle name="Обычный" xfId="0" builtinId="0"/>
    <cellStyle name="Обычный 2" xfId="4"/>
    <cellStyle name="Процентный" xfId="6" builtinId="5"/>
    <cellStyle name="Финансовый" xfId="1" builtinId="3"/>
    <cellStyle name="ჩვეულებრივი 1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8"/>
  <sheetViews>
    <sheetView workbookViewId="0">
      <selection activeCell="E38" sqref="E38"/>
    </sheetView>
  </sheetViews>
  <sheetFormatPr defaultColWidth="8.85546875" defaultRowHeight="12.75"/>
  <cols>
    <col min="1" max="1" width="5.7109375" style="2" customWidth="1"/>
    <col min="2" max="2" width="0.140625" style="2" customWidth="1"/>
    <col min="3" max="3" width="36.5703125" style="2" customWidth="1"/>
    <col min="4" max="4" width="52.85546875" style="2" customWidth="1"/>
    <col min="5" max="5" width="35.140625" style="2" customWidth="1"/>
    <col min="6" max="6" width="19.42578125" style="2" customWidth="1"/>
    <col min="7" max="7" width="20.42578125" style="838" customWidth="1"/>
    <col min="8" max="8" width="17.28515625" style="2" customWidth="1"/>
    <col min="9" max="9" width="15" style="2" customWidth="1"/>
    <col min="10" max="10" width="17.28515625" style="2" customWidth="1"/>
    <col min="11" max="12" width="14.28515625" style="2" customWidth="1"/>
    <col min="13" max="13" width="14.28515625" style="3" customWidth="1"/>
    <col min="14" max="15" width="14.28515625" style="2" customWidth="1"/>
    <col min="16" max="16" width="14.28515625" style="839" customWidth="1"/>
    <col min="17" max="17" width="16.85546875" style="2" customWidth="1"/>
    <col min="18" max="18" width="16.140625" style="2" customWidth="1"/>
    <col min="19" max="19" width="14.28515625" style="840" customWidth="1"/>
    <col min="20" max="20" width="17.140625" style="2" customWidth="1"/>
    <col min="21" max="21" width="18.5703125" style="2" customWidth="1"/>
    <col min="22" max="22" width="12.7109375" style="2" customWidth="1"/>
    <col min="23" max="23" width="10.5703125" style="2" customWidth="1"/>
    <col min="24" max="16384" width="8.85546875" style="2"/>
  </cols>
  <sheetData>
    <row r="1" spans="1:22">
      <c r="A1" s="1384" t="s">
        <v>0</v>
      </c>
      <c r="B1" s="1385" t="s">
        <v>1</v>
      </c>
      <c r="C1" s="1385" t="s">
        <v>2</v>
      </c>
      <c r="D1" s="1385" t="s">
        <v>3</v>
      </c>
      <c r="E1" s="1385" t="s">
        <v>4</v>
      </c>
      <c r="F1" s="1385" t="s">
        <v>5</v>
      </c>
      <c r="G1" s="1388" t="s">
        <v>6</v>
      </c>
      <c r="H1" s="1388"/>
      <c r="I1" s="1388"/>
      <c r="J1" s="1388"/>
      <c r="K1" s="1388" t="s">
        <v>7</v>
      </c>
      <c r="L1" s="1388"/>
      <c r="M1" s="1388"/>
      <c r="N1" s="1388"/>
      <c r="O1" s="1388"/>
      <c r="P1" s="1388"/>
      <c r="Q1" s="1388"/>
      <c r="R1" s="1388"/>
      <c r="S1" s="1388"/>
      <c r="T1" s="1389" t="s">
        <v>8</v>
      </c>
      <c r="U1" s="1385" t="s">
        <v>9</v>
      </c>
      <c r="V1" s="1381" t="s">
        <v>10</v>
      </c>
    </row>
    <row r="2" spans="1:22">
      <c r="A2" s="1384"/>
      <c r="B2" s="1385"/>
      <c r="C2" s="1385"/>
      <c r="D2" s="1385"/>
      <c r="E2" s="1385"/>
      <c r="F2" s="1385"/>
      <c r="G2" s="1390" t="s">
        <v>11</v>
      </c>
      <c r="H2" s="1391" t="s">
        <v>12</v>
      </c>
      <c r="I2" s="1392" t="s">
        <v>13</v>
      </c>
      <c r="J2" s="1391" t="s">
        <v>14</v>
      </c>
      <c r="K2" s="1393" t="s">
        <v>15</v>
      </c>
      <c r="L2" s="1393"/>
      <c r="M2" s="1393"/>
      <c r="N2" s="1393" t="s">
        <v>16</v>
      </c>
      <c r="O2" s="1393"/>
      <c r="P2" s="1393"/>
      <c r="Q2" s="1393" t="s">
        <v>17</v>
      </c>
      <c r="R2" s="1393"/>
      <c r="S2" s="1393"/>
      <c r="T2" s="1389"/>
      <c r="U2" s="1385"/>
      <c r="V2" s="1382"/>
    </row>
    <row r="3" spans="1:22" ht="45">
      <c r="A3" s="1384"/>
      <c r="B3" s="1385"/>
      <c r="C3" s="1385"/>
      <c r="D3" s="1385"/>
      <c r="E3" s="1385"/>
      <c r="F3" s="1385"/>
      <c r="G3" s="1390"/>
      <c r="H3" s="1391"/>
      <c r="I3" s="1392"/>
      <c r="J3" s="1391"/>
      <c r="K3" s="553" t="s">
        <v>18</v>
      </c>
      <c r="L3" s="553" t="s">
        <v>19</v>
      </c>
      <c r="M3" s="554" t="s">
        <v>20</v>
      </c>
      <c r="N3" s="553" t="s">
        <v>18</v>
      </c>
      <c r="O3" s="553" t="s">
        <v>19</v>
      </c>
      <c r="P3" s="555" t="s">
        <v>20</v>
      </c>
      <c r="Q3" s="553" t="s">
        <v>18</v>
      </c>
      <c r="R3" s="553" t="s">
        <v>19</v>
      </c>
      <c r="S3" s="556" t="s">
        <v>20</v>
      </c>
      <c r="T3" s="1389"/>
      <c r="U3" s="1385"/>
      <c r="V3" s="1383"/>
    </row>
    <row r="4" spans="1:22">
      <c r="A4" s="557"/>
      <c r="B4" s="557">
        <v>1</v>
      </c>
      <c r="C4" s="557">
        <v>2</v>
      </c>
      <c r="D4" s="557">
        <v>3</v>
      </c>
      <c r="E4" s="557">
        <v>4</v>
      </c>
      <c r="F4" s="557">
        <v>5</v>
      </c>
      <c r="G4" s="558">
        <v>6.1</v>
      </c>
      <c r="H4" s="557">
        <v>6.2</v>
      </c>
      <c r="I4" s="557">
        <v>6.3</v>
      </c>
      <c r="J4" s="557">
        <v>6.4</v>
      </c>
      <c r="K4" s="559" t="s">
        <v>21</v>
      </c>
      <c r="L4" s="559" t="s">
        <v>22</v>
      </c>
      <c r="M4" s="560" t="s">
        <v>23</v>
      </c>
      <c r="N4" s="559" t="s">
        <v>24</v>
      </c>
      <c r="O4" s="559" t="s">
        <v>25</v>
      </c>
      <c r="P4" s="561" t="s">
        <v>26</v>
      </c>
      <c r="Q4" s="559" t="s">
        <v>27</v>
      </c>
      <c r="R4" s="559" t="s">
        <v>28</v>
      </c>
      <c r="S4" s="562" t="s">
        <v>29</v>
      </c>
      <c r="T4" s="557">
        <v>8</v>
      </c>
      <c r="U4" s="557">
        <v>9</v>
      </c>
      <c r="V4" s="557">
        <v>10</v>
      </c>
    </row>
    <row r="5" spans="1:22">
      <c r="A5" s="1394" t="s">
        <v>30</v>
      </c>
      <c r="B5" s="1395"/>
      <c r="C5" s="1395"/>
      <c r="D5" s="1395"/>
      <c r="E5" s="1395"/>
      <c r="F5" s="1395"/>
      <c r="G5" s="1395"/>
      <c r="H5" s="1395"/>
      <c r="I5" s="1395"/>
      <c r="J5" s="1395"/>
      <c r="K5" s="1395"/>
      <c r="L5" s="1395"/>
      <c r="M5" s="1395"/>
      <c r="N5" s="1395"/>
      <c r="O5" s="1395"/>
      <c r="P5" s="1395"/>
      <c r="Q5" s="1395"/>
      <c r="R5" s="1395"/>
      <c r="S5" s="1395"/>
      <c r="T5" s="1395"/>
      <c r="U5" s="1395"/>
      <c r="V5" s="1396"/>
    </row>
    <row r="6" spans="1:22" ht="409.5">
      <c r="A6" s="563">
        <v>1</v>
      </c>
      <c r="B6" s="564" t="s">
        <v>1220</v>
      </c>
      <c r="C6" s="565" t="s">
        <v>1221</v>
      </c>
      <c r="D6" s="566" t="s">
        <v>1222</v>
      </c>
      <c r="E6" s="566" t="s">
        <v>1223</v>
      </c>
      <c r="F6" s="567"/>
      <c r="G6" s="568">
        <f>M6+P6+S6</f>
        <v>154159</v>
      </c>
      <c r="H6" s="569"/>
      <c r="I6" s="569"/>
      <c r="J6" s="569"/>
      <c r="K6" s="569" t="s">
        <v>36</v>
      </c>
      <c r="L6" s="569" t="s">
        <v>33</v>
      </c>
      <c r="M6" s="570">
        <v>154159</v>
      </c>
      <c r="N6" s="571"/>
      <c r="O6" s="571"/>
      <c r="P6" s="572"/>
      <c r="Q6" s="573"/>
      <c r="R6" s="573"/>
      <c r="S6" s="574"/>
      <c r="T6" s="575" t="s">
        <v>1224</v>
      </c>
      <c r="U6" s="567"/>
      <c r="V6" s="567"/>
    </row>
    <row r="7" spans="1:22" ht="409.5">
      <c r="A7" s="563">
        <v>2</v>
      </c>
      <c r="B7" s="576" t="s">
        <v>62</v>
      </c>
      <c r="C7" s="577" t="s">
        <v>63</v>
      </c>
      <c r="D7" s="566" t="s">
        <v>1225</v>
      </c>
      <c r="E7" s="566" t="s">
        <v>1226</v>
      </c>
      <c r="F7" s="567"/>
      <c r="G7" s="568">
        <f t="shared" ref="G7" si="0">M7+P7+S7</f>
        <v>211000</v>
      </c>
      <c r="H7" s="569"/>
      <c r="I7" s="569"/>
      <c r="J7" s="569"/>
      <c r="K7" s="578" t="s">
        <v>32</v>
      </c>
      <c r="L7" s="569" t="s">
        <v>35</v>
      </c>
      <c r="M7" s="570">
        <v>211000</v>
      </c>
      <c r="N7" s="571"/>
      <c r="O7" s="571"/>
      <c r="P7" s="572"/>
      <c r="Q7" s="573"/>
      <c r="R7" s="573"/>
      <c r="S7" s="574"/>
      <c r="T7" s="575" t="s">
        <v>1224</v>
      </c>
      <c r="U7" s="567"/>
      <c r="V7" s="567"/>
    </row>
    <row r="8" spans="1:22" ht="409.5">
      <c r="A8" s="579">
        <v>3</v>
      </c>
      <c r="B8" s="580" t="s">
        <v>62</v>
      </c>
      <c r="C8" s="580" t="s">
        <v>63</v>
      </c>
      <c r="D8" s="581" t="s">
        <v>1227</v>
      </c>
      <c r="E8" s="581" t="s">
        <v>1228</v>
      </c>
      <c r="F8" s="582"/>
      <c r="G8" s="583" t="s">
        <v>1229</v>
      </c>
      <c r="H8" s="584" t="s">
        <v>1230</v>
      </c>
      <c r="I8" s="585"/>
      <c r="J8" s="585"/>
      <c r="K8" s="585"/>
      <c r="L8" s="585"/>
      <c r="M8" s="586">
        <v>0</v>
      </c>
      <c r="N8" s="587"/>
      <c r="O8" s="587"/>
      <c r="P8" s="583">
        <v>0</v>
      </c>
      <c r="Q8" s="588" t="s">
        <v>41</v>
      </c>
      <c r="R8" s="588" t="s">
        <v>40</v>
      </c>
      <c r="S8" s="583">
        <v>169713</v>
      </c>
      <c r="T8" s="589" t="s">
        <v>1224</v>
      </c>
      <c r="U8" s="582"/>
      <c r="V8" s="582"/>
    </row>
    <row r="9" spans="1:22" ht="72">
      <c r="A9" s="590"/>
      <c r="B9" s="591"/>
      <c r="C9" s="592" t="s">
        <v>1231</v>
      </c>
      <c r="D9" s="593" t="s">
        <v>1232</v>
      </c>
      <c r="E9" s="594" t="s">
        <v>1233</v>
      </c>
      <c r="F9" s="595"/>
      <c r="G9" s="596" t="s">
        <v>1234</v>
      </c>
      <c r="H9" s="597">
        <v>5792</v>
      </c>
      <c r="I9" s="598"/>
      <c r="J9" s="598"/>
      <c r="K9" s="598"/>
      <c r="L9" s="598"/>
      <c r="M9" s="596"/>
      <c r="N9" s="599"/>
      <c r="O9" s="599"/>
      <c r="P9" s="600"/>
      <c r="Q9" s="601" t="s">
        <v>40</v>
      </c>
      <c r="R9" s="601" t="s">
        <v>32</v>
      </c>
      <c r="S9" s="600" t="s">
        <v>1235</v>
      </c>
      <c r="T9" s="602"/>
      <c r="U9" s="595"/>
      <c r="V9" s="595"/>
    </row>
    <row r="10" spans="1:22" ht="38.25">
      <c r="A10" s="590"/>
      <c r="B10" s="591"/>
      <c r="C10" s="591" t="s">
        <v>63</v>
      </c>
      <c r="D10" s="593" t="s">
        <v>1236</v>
      </c>
      <c r="E10" s="594" t="s">
        <v>1237</v>
      </c>
      <c r="F10" s="595"/>
      <c r="G10" s="603" t="s">
        <v>1238</v>
      </c>
      <c r="H10" s="600" t="s">
        <v>1239</v>
      </c>
      <c r="I10" s="600"/>
      <c r="J10" s="598"/>
      <c r="K10" s="598"/>
      <c r="L10" s="598"/>
      <c r="M10" s="596"/>
      <c r="N10" s="599"/>
      <c r="O10" s="599"/>
      <c r="P10" s="600"/>
      <c r="Q10" s="601" t="s">
        <v>40</v>
      </c>
      <c r="R10" s="601" t="s">
        <v>32</v>
      </c>
      <c r="S10" s="600" t="s">
        <v>1240</v>
      </c>
      <c r="T10" s="602"/>
      <c r="U10" s="595"/>
      <c r="V10" s="595"/>
    </row>
    <row r="11" spans="1:22" ht="38.25">
      <c r="A11" s="590"/>
      <c r="B11" s="591"/>
      <c r="C11" s="604" t="s">
        <v>63</v>
      </c>
      <c r="D11" s="593" t="s">
        <v>1461</v>
      </c>
      <c r="E11" s="594" t="s">
        <v>1241</v>
      </c>
      <c r="F11" s="605"/>
      <c r="G11" s="600" t="s">
        <v>1242</v>
      </c>
      <c r="H11" s="605" t="s">
        <v>1243</v>
      </c>
      <c r="I11" s="605"/>
      <c r="J11" s="598"/>
      <c r="K11" s="598"/>
      <c r="L11" s="598"/>
      <c r="M11" s="596"/>
      <c r="N11" s="599"/>
      <c r="O11" s="599"/>
      <c r="P11" s="600"/>
      <c r="Q11" s="601"/>
      <c r="R11" s="601"/>
      <c r="S11" s="600"/>
      <c r="T11" s="602"/>
      <c r="U11" s="595"/>
      <c r="V11" s="595"/>
    </row>
    <row r="12" spans="1:22" ht="38.25">
      <c r="A12" s="590"/>
      <c r="B12" s="591"/>
      <c r="C12" s="604" t="s">
        <v>63</v>
      </c>
      <c r="D12" s="593" t="s">
        <v>1244</v>
      </c>
      <c r="E12" s="594" t="s">
        <v>1245</v>
      </c>
      <c r="F12" s="605"/>
      <c r="G12" s="600" t="s">
        <v>1246</v>
      </c>
      <c r="H12" s="605" t="s">
        <v>1243</v>
      </c>
      <c r="I12" s="605"/>
      <c r="J12" s="598"/>
      <c r="K12" s="598"/>
      <c r="L12" s="598"/>
      <c r="M12" s="596"/>
      <c r="N12" s="599"/>
      <c r="O12" s="599"/>
      <c r="P12" s="600"/>
      <c r="Q12" s="601"/>
      <c r="R12" s="601"/>
      <c r="S12" s="600"/>
      <c r="T12" s="602"/>
      <c r="U12" s="595"/>
      <c r="V12" s="595"/>
    </row>
    <row r="13" spans="1:22" ht="38.25">
      <c r="A13" s="590"/>
      <c r="B13" s="591"/>
      <c r="C13" s="606" t="s">
        <v>63</v>
      </c>
      <c r="D13" s="593" t="s">
        <v>1462</v>
      </c>
      <c r="E13" s="594" t="s">
        <v>1247</v>
      </c>
      <c r="F13" s="605"/>
      <c r="G13" s="600" t="s">
        <v>1248</v>
      </c>
      <c r="H13" s="605" t="s">
        <v>1249</v>
      </c>
      <c r="I13" s="605"/>
      <c r="J13" s="598"/>
      <c r="K13" s="598"/>
      <c r="L13" s="598"/>
      <c r="M13" s="596"/>
      <c r="N13" s="599"/>
      <c r="O13" s="599"/>
      <c r="P13" s="600"/>
      <c r="Q13" s="601"/>
      <c r="R13" s="601"/>
      <c r="S13" s="600"/>
      <c r="T13" s="602"/>
      <c r="U13" s="595"/>
      <c r="V13" s="595"/>
    </row>
    <row r="14" spans="1:22" ht="60">
      <c r="A14" s="590"/>
      <c r="B14" s="591"/>
      <c r="C14" s="607" t="s">
        <v>1250</v>
      </c>
      <c r="D14" s="593" t="s">
        <v>1251</v>
      </c>
      <c r="E14" s="594"/>
      <c r="F14" s="595"/>
      <c r="G14" s="600" t="s">
        <v>1252</v>
      </c>
      <c r="H14" s="603" t="s">
        <v>1253</v>
      </c>
      <c r="I14" s="598"/>
      <c r="J14" s="598"/>
      <c r="K14" s="598"/>
      <c r="L14" s="598"/>
      <c r="M14" s="596"/>
      <c r="N14" s="599"/>
      <c r="O14" s="599"/>
      <c r="P14" s="600"/>
      <c r="Q14" s="601" t="s">
        <v>40</v>
      </c>
      <c r="R14" s="601" t="s">
        <v>33</v>
      </c>
      <c r="S14" s="600" t="s">
        <v>1254</v>
      </c>
      <c r="T14" s="602"/>
      <c r="U14" s="595"/>
      <c r="V14" s="595"/>
    </row>
    <row r="15" spans="1:22" ht="38.25">
      <c r="A15" s="590"/>
      <c r="B15" s="591"/>
      <c r="C15" s="606" t="s">
        <v>63</v>
      </c>
      <c r="D15" s="593" t="s">
        <v>1255</v>
      </c>
      <c r="E15" s="594"/>
      <c r="F15" s="595"/>
      <c r="G15" s="600"/>
      <c r="H15" s="603"/>
      <c r="I15" s="598"/>
      <c r="J15" s="598"/>
      <c r="K15" s="598"/>
      <c r="L15" s="598"/>
      <c r="M15" s="596"/>
      <c r="N15" s="599"/>
      <c r="O15" s="599"/>
      <c r="P15" s="600"/>
      <c r="Q15" s="601" t="s">
        <v>32</v>
      </c>
      <c r="R15" s="601" t="s">
        <v>36</v>
      </c>
      <c r="S15" s="608">
        <v>2400000</v>
      </c>
      <c r="T15" s="602"/>
      <c r="U15" s="595"/>
      <c r="V15" s="595"/>
    </row>
    <row r="16" spans="1:22" ht="38.25">
      <c r="A16" s="590"/>
      <c r="B16" s="591"/>
      <c r="C16" s="606" t="s">
        <v>63</v>
      </c>
      <c r="D16" s="593" t="s">
        <v>1256</v>
      </c>
      <c r="E16" s="594"/>
      <c r="F16" s="595"/>
      <c r="G16" s="600"/>
      <c r="H16" s="603"/>
      <c r="I16" s="598"/>
      <c r="J16" s="598"/>
      <c r="K16" s="598"/>
      <c r="L16" s="598"/>
      <c r="M16" s="596"/>
      <c r="N16" s="599"/>
      <c r="O16" s="599"/>
      <c r="P16" s="600"/>
      <c r="Q16" s="601" t="s">
        <v>36</v>
      </c>
      <c r="R16" s="601" t="s">
        <v>35</v>
      </c>
      <c r="S16" s="608">
        <v>2600000</v>
      </c>
      <c r="T16" s="602"/>
      <c r="U16" s="595"/>
      <c r="V16" s="595"/>
    </row>
    <row r="17" spans="1:22" s="609" customFormat="1" ht="409.5">
      <c r="A17" s="579">
        <v>4</v>
      </c>
      <c r="B17" s="580" t="s">
        <v>62</v>
      </c>
      <c r="C17" s="580" t="s">
        <v>63</v>
      </c>
      <c r="D17" s="581" t="s">
        <v>1257</v>
      </c>
      <c r="E17" s="581" t="s">
        <v>1258</v>
      </c>
      <c r="F17" s="582"/>
      <c r="G17" s="583">
        <v>1439999</v>
      </c>
      <c r="H17" s="588">
        <v>60000</v>
      </c>
      <c r="I17" s="585"/>
      <c r="J17" s="585"/>
      <c r="K17" s="585" t="s">
        <v>36</v>
      </c>
      <c r="L17" s="585" t="s">
        <v>33</v>
      </c>
      <c r="M17" s="586">
        <v>399999</v>
      </c>
      <c r="N17" s="588"/>
      <c r="O17" s="588"/>
      <c r="P17" s="583">
        <v>0</v>
      </c>
      <c r="Q17" s="601" t="s">
        <v>32</v>
      </c>
      <c r="R17" s="601" t="s">
        <v>1259</v>
      </c>
      <c r="S17" s="600" t="s">
        <v>1260</v>
      </c>
      <c r="T17" s="589" t="s">
        <v>1224</v>
      </c>
      <c r="U17" s="582"/>
      <c r="V17" s="582"/>
    </row>
    <row r="18" spans="1:22" ht="409.5">
      <c r="A18" s="563">
        <v>5</v>
      </c>
      <c r="B18" s="610" t="s">
        <v>1261</v>
      </c>
      <c r="C18" s="611" t="s">
        <v>1231</v>
      </c>
      <c r="D18" s="566" t="s">
        <v>1262</v>
      </c>
      <c r="E18" s="566" t="s">
        <v>1263</v>
      </c>
      <c r="F18" s="567"/>
      <c r="G18" s="612">
        <f>(S18+M18)+(P18-H18)</f>
        <v>500189</v>
      </c>
      <c r="H18" s="612">
        <f>P18*0.05</f>
        <v>0</v>
      </c>
      <c r="I18" s="613"/>
      <c r="J18" s="613"/>
      <c r="K18" s="613" t="s">
        <v>36</v>
      </c>
      <c r="L18" s="613" t="s">
        <v>33</v>
      </c>
      <c r="M18" s="614">
        <v>500189</v>
      </c>
      <c r="N18" s="613" t="s">
        <v>31</v>
      </c>
      <c r="O18" s="613" t="s">
        <v>41</v>
      </c>
      <c r="P18" s="615">
        <v>0</v>
      </c>
      <c r="Q18" s="613" t="s">
        <v>31</v>
      </c>
      <c r="R18" s="613" t="s">
        <v>41</v>
      </c>
      <c r="S18" s="616"/>
      <c r="T18" s="617" t="s">
        <v>1224</v>
      </c>
      <c r="U18" s="618"/>
      <c r="V18" s="618"/>
    </row>
    <row r="19" spans="1:22" ht="72">
      <c r="A19" s="619">
        <v>16</v>
      </c>
      <c r="B19" s="620"/>
      <c r="C19" s="621" t="s">
        <v>1231</v>
      </c>
      <c r="D19" s="622" t="s">
        <v>1264</v>
      </c>
      <c r="E19" s="622" t="s">
        <v>1263</v>
      </c>
      <c r="F19" s="623"/>
      <c r="G19" s="624">
        <v>422000</v>
      </c>
      <c r="H19" s="624">
        <v>130000</v>
      </c>
      <c r="I19" s="625"/>
      <c r="J19" s="626"/>
      <c r="K19" s="626"/>
      <c r="L19" s="626"/>
      <c r="M19" s="614"/>
      <c r="N19" s="626"/>
      <c r="O19" s="626"/>
      <c r="P19" s="615"/>
      <c r="Q19" s="626" t="s">
        <v>41</v>
      </c>
      <c r="R19" s="626" t="s">
        <v>40</v>
      </c>
      <c r="S19" s="627">
        <f>G19+H19</f>
        <v>552000</v>
      </c>
      <c r="T19" s="628"/>
      <c r="U19" s="629"/>
      <c r="V19" s="629"/>
    </row>
    <row r="20" spans="1:22" ht="409.5">
      <c r="A20" s="563">
        <v>6</v>
      </c>
      <c r="B20" s="576" t="s">
        <v>62</v>
      </c>
      <c r="C20" s="577" t="s">
        <v>63</v>
      </c>
      <c r="D20" s="566" t="s">
        <v>1265</v>
      </c>
      <c r="E20" s="566" t="s">
        <v>1266</v>
      </c>
      <c r="F20" s="567"/>
      <c r="G20" s="568">
        <f t="shared" ref="G20:G35" si="1">M20+P20+S20</f>
        <v>345211</v>
      </c>
      <c r="H20" s="569"/>
      <c r="I20" s="569"/>
      <c r="J20" s="569"/>
      <c r="K20" s="569" t="s">
        <v>41</v>
      </c>
      <c r="L20" s="569" t="s">
        <v>40</v>
      </c>
      <c r="M20" s="570">
        <v>345211</v>
      </c>
      <c r="N20" s="613"/>
      <c r="O20" s="613"/>
      <c r="P20" s="615"/>
      <c r="Q20" s="569"/>
      <c r="R20" s="569"/>
      <c r="S20" s="630"/>
      <c r="T20" s="575" t="s">
        <v>1224</v>
      </c>
      <c r="U20" s="567"/>
      <c r="V20" s="567"/>
    </row>
    <row r="21" spans="1:22" ht="409.5">
      <c r="A21" s="563">
        <v>7</v>
      </c>
      <c r="B21" s="631" t="s">
        <v>1267</v>
      </c>
      <c r="C21" s="611" t="s">
        <v>1268</v>
      </c>
      <c r="D21" s="566" t="s">
        <v>1269</v>
      </c>
      <c r="E21" s="632" t="s">
        <v>1270</v>
      </c>
      <c r="F21" s="567"/>
      <c r="G21" s="612">
        <f>P21-H21</f>
        <v>0</v>
      </c>
      <c r="H21" s="633">
        <f>P21*0.05</f>
        <v>0</v>
      </c>
      <c r="I21" s="613"/>
      <c r="J21" s="613"/>
      <c r="K21" s="613" t="s">
        <v>36</v>
      </c>
      <c r="L21" s="613" t="s">
        <v>33</v>
      </c>
      <c r="M21" s="614">
        <v>188000</v>
      </c>
      <c r="N21" s="613" t="s">
        <v>31</v>
      </c>
      <c r="O21" s="613" t="s">
        <v>41</v>
      </c>
      <c r="P21" s="615">
        <v>0</v>
      </c>
      <c r="Q21" s="613"/>
      <c r="R21" s="613"/>
      <c r="S21" s="616"/>
      <c r="T21" s="617" t="s">
        <v>1224</v>
      </c>
      <c r="U21" s="618"/>
      <c r="V21" s="618"/>
    </row>
    <row r="22" spans="1:22" ht="48">
      <c r="A22" s="563"/>
      <c r="B22" s="631"/>
      <c r="C22" s="611" t="s">
        <v>1268</v>
      </c>
      <c r="D22" s="566" t="s">
        <v>1271</v>
      </c>
      <c r="E22" s="632" t="s">
        <v>1272</v>
      </c>
      <c r="F22" s="567"/>
      <c r="G22" s="634">
        <v>363950</v>
      </c>
      <c r="H22" s="633">
        <v>19156</v>
      </c>
      <c r="I22" s="613"/>
      <c r="J22" s="613"/>
      <c r="K22" s="613"/>
      <c r="L22" s="613"/>
      <c r="M22" s="614"/>
      <c r="N22" s="613"/>
      <c r="O22" s="613"/>
      <c r="P22" s="615">
        <v>383106</v>
      </c>
      <c r="Q22" s="613"/>
      <c r="R22" s="613"/>
      <c r="S22" s="616"/>
      <c r="T22" s="617"/>
      <c r="U22" s="618"/>
      <c r="V22" s="618"/>
    </row>
    <row r="23" spans="1:22" ht="409.5">
      <c r="A23" s="563">
        <v>8</v>
      </c>
      <c r="B23" s="635" t="s">
        <v>1273</v>
      </c>
      <c r="C23" s="636" t="s">
        <v>1463</v>
      </c>
      <c r="D23" s="566" t="s">
        <v>1274</v>
      </c>
      <c r="E23" s="566" t="s">
        <v>1275</v>
      </c>
      <c r="F23" s="567"/>
      <c r="G23" s="568">
        <f t="shared" si="1"/>
        <v>178000</v>
      </c>
      <c r="H23" s="569"/>
      <c r="I23" s="569"/>
      <c r="J23" s="569"/>
      <c r="K23" s="569" t="s">
        <v>42</v>
      </c>
      <c r="L23" s="569" t="s">
        <v>40</v>
      </c>
      <c r="M23" s="570">
        <v>178000</v>
      </c>
      <c r="N23" s="569"/>
      <c r="O23" s="569"/>
      <c r="P23" s="615"/>
      <c r="Q23" s="569"/>
      <c r="R23" s="569"/>
      <c r="S23" s="630"/>
      <c r="T23" s="575" t="s">
        <v>1224</v>
      </c>
      <c r="U23" s="567"/>
      <c r="V23" s="567"/>
    </row>
    <row r="24" spans="1:22" ht="409.5">
      <c r="A24" s="563">
        <v>9</v>
      </c>
      <c r="B24" s="576" t="s">
        <v>62</v>
      </c>
      <c r="C24" s="577" t="s">
        <v>63</v>
      </c>
      <c r="D24" s="566" t="s">
        <v>1276</v>
      </c>
      <c r="E24" s="566" t="s">
        <v>1277</v>
      </c>
      <c r="F24" s="567"/>
      <c r="G24" s="568">
        <f t="shared" si="1"/>
        <v>473357</v>
      </c>
      <c r="H24" s="569"/>
      <c r="I24" s="569"/>
      <c r="J24" s="569"/>
      <c r="K24" s="569" t="s">
        <v>31</v>
      </c>
      <c r="L24" s="569" t="s">
        <v>39</v>
      </c>
      <c r="M24" s="570">
        <v>473357</v>
      </c>
      <c r="N24" s="569"/>
      <c r="O24" s="569"/>
      <c r="P24" s="615"/>
      <c r="Q24" s="569"/>
      <c r="R24" s="569"/>
      <c r="S24" s="630"/>
      <c r="T24" s="575" t="s">
        <v>1224</v>
      </c>
      <c r="U24" s="567"/>
      <c r="V24" s="567"/>
    </row>
    <row r="25" spans="1:22" ht="409.5">
      <c r="A25" s="563">
        <v>10</v>
      </c>
      <c r="B25" s="576" t="s">
        <v>62</v>
      </c>
      <c r="C25" s="577" t="s">
        <v>63</v>
      </c>
      <c r="D25" s="566" t="s">
        <v>1278</v>
      </c>
      <c r="E25" s="566" t="s">
        <v>1279</v>
      </c>
      <c r="F25" s="567"/>
      <c r="G25" s="568">
        <f t="shared" si="1"/>
        <v>345631</v>
      </c>
      <c r="H25" s="569"/>
      <c r="I25" s="569"/>
      <c r="J25" s="569"/>
      <c r="K25" s="569" t="s">
        <v>31</v>
      </c>
      <c r="L25" s="569" t="s">
        <v>39</v>
      </c>
      <c r="M25" s="570">
        <v>345631</v>
      </c>
      <c r="N25" s="569"/>
      <c r="O25" s="569"/>
      <c r="P25" s="615"/>
      <c r="Q25" s="569"/>
      <c r="R25" s="569"/>
      <c r="S25" s="630"/>
      <c r="T25" s="575" t="s">
        <v>1224</v>
      </c>
      <c r="U25" s="567"/>
      <c r="V25" s="567"/>
    </row>
    <row r="26" spans="1:22" ht="409.5">
      <c r="A26" s="563">
        <v>11</v>
      </c>
      <c r="B26" s="576" t="s">
        <v>62</v>
      </c>
      <c r="C26" s="577" t="s">
        <v>63</v>
      </c>
      <c r="D26" s="566" t="s">
        <v>1280</v>
      </c>
      <c r="E26" s="566" t="s">
        <v>1281</v>
      </c>
      <c r="F26" s="567"/>
      <c r="G26" s="612">
        <f>(S26+M26)+(P26-H26)</f>
        <v>472395</v>
      </c>
      <c r="H26" s="633">
        <f>P26*0.05</f>
        <v>0</v>
      </c>
      <c r="I26" s="613"/>
      <c r="J26" s="613"/>
      <c r="K26" s="613" t="s">
        <v>31</v>
      </c>
      <c r="L26" s="613" t="s">
        <v>39</v>
      </c>
      <c r="M26" s="614">
        <v>472395</v>
      </c>
      <c r="N26" s="613" t="s">
        <v>41</v>
      </c>
      <c r="O26" s="613" t="s">
        <v>36</v>
      </c>
      <c r="P26" s="615">
        <v>0</v>
      </c>
      <c r="Q26" s="613" t="s">
        <v>41</v>
      </c>
      <c r="R26" s="613" t="s">
        <v>1282</v>
      </c>
      <c r="S26" s="616"/>
      <c r="T26" s="617" t="s">
        <v>1224</v>
      </c>
      <c r="U26" s="618"/>
      <c r="V26" s="618"/>
    </row>
    <row r="27" spans="1:22" ht="38.25">
      <c r="A27" s="563"/>
      <c r="B27" s="576"/>
      <c r="C27" s="577" t="s">
        <v>63</v>
      </c>
      <c r="D27" s="566" t="s">
        <v>1283</v>
      </c>
      <c r="E27" s="637" t="s">
        <v>1284</v>
      </c>
      <c r="F27" s="567"/>
      <c r="G27" s="612">
        <v>412803</v>
      </c>
      <c r="H27" s="633">
        <v>27204</v>
      </c>
      <c r="I27" s="613"/>
      <c r="J27" s="613"/>
      <c r="K27" s="613"/>
      <c r="L27" s="613"/>
      <c r="M27" s="614"/>
      <c r="N27" s="613"/>
      <c r="O27" s="613"/>
      <c r="P27" s="615">
        <v>440007</v>
      </c>
      <c r="Q27" s="613"/>
      <c r="R27" s="613"/>
      <c r="S27" s="616"/>
      <c r="T27" s="617"/>
      <c r="U27" s="618"/>
      <c r="V27" s="618"/>
    </row>
    <row r="28" spans="1:22" ht="93.75">
      <c r="A28" s="619">
        <v>17</v>
      </c>
      <c r="B28" s="638"/>
      <c r="C28" s="638" t="s">
        <v>63</v>
      </c>
      <c r="D28" s="622" t="s">
        <v>1285</v>
      </c>
      <c r="E28" s="622" t="s">
        <v>1286</v>
      </c>
      <c r="F28" s="623"/>
      <c r="G28" s="624">
        <v>320641</v>
      </c>
      <c r="H28" s="624">
        <v>97000</v>
      </c>
      <c r="I28" s="639"/>
      <c r="J28" s="626"/>
      <c r="K28" s="626"/>
      <c r="L28" s="626"/>
      <c r="M28" s="614"/>
      <c r="N28" s="626"/>
      <c r="O28" s="626"/>
      <c r="P28" s="615"/>
      <c r="Q28" s="626" t="s">
        <v>41</v>
      </c>
      <c r="R28" s="626" t="s">
        <v>40</v>
      </c>
      <c r="S28" s="627">
        <f>G28+H28</f>
        <v>417641</v>
      </c>
      <c r="T28" s="628"/>
      <c r="U28" s="629"/>
      <c r="V28" s="629"/>
    </row>
    <row r="29" spans="1:22" ht="409.5">
      <c r="A29" s="563">
        <v>12</v>
      </c>
      <c r="B29" s="576" t="s">
        <v>62</v>
      </c>
      <c r="C29" s="577" t="s">
        <v>63</v>
      </c>
      <c r="D29" s="566" t="s">
        <v>1287</v>
      </c>
      <c r="E29" s="640" t="s">
        <v>1288</v>
      </c>
      <c r="F29" s="567"/>
      <c r="G29" s="568">
        <f t="shared" si="1"/>
        <v>168688</v>
      </c>
      <c r="H29" s="569"/>
      <c r="I29" s="569"/>
      <c r="J29" s="569"/>
      <c r="K29" s="569" t="s">
        <v>31</v>
      </c>
      <c r="L29" s="569" t="s">
        <v>39</v>
      </c>
      <c r="M29" s="570">
        <v>168688</v>
      </c>
      <c r="N29" s="569"/>
      <c r="O29" s="569"/>
      <c r="P29" s="615"/>
      <c r="Q29" s="569"/>
      <c r="R29" s="569"/>
      <c r="S29" s="630"/>
      <c r="T29" s="575" t="s">
        <v>1224</v>
      </c>
      <c r="U29" s="567"/>
      <c r="V29" s="567"/>
    </row>
    <row r="30" spans="1:22" ht="409.5">
      <c r="A30" s="563">
        <v>13</v>
      </c>
      <c r="B30" s="576" t="s">
        <v>62</v>
      </c>
      <c r="C30" s="577" t="s">
        <v>63</v>
      </c>
      <c r="D30" s="566" t="s">
        <v>1289</v>
      </c>
      <c r="E30" s="641" t="s">
        <v>1290</v>
      </c>
      <c r="F30" s="567"/>
      <c r="G30" s="568">
        <f t="shared" si="1"/>
        <v>378640</v>
      </c>
      <c r="H30" s="569"/>
      <c r="I30" s="569"/>
      <c r="J30" s="569"/>
      <c r="K30" s="569" t="s">
        <v>31</v>
      </c>
      <c r="L30" s="569" t="s">
        <v>39</v>
      </c>
      <c r="M30" s="570">
        <v>378640</v>
      </c>
      <c r="N30" s="569"/>
      <c r="O30" s="569"/>
      <c r="P30" s="615"/>
      <c r="Q30" s="569"/>
      <c r="R30" s="569"/>
      <c r="S30" s="630"/>
      <c r="T30" s="575" t="s">
        <v>1224</v>
      </c>
      <c r="U30" s="567"/>
      <c r="V30" s="567"/>
    </row>
    <row r="31" spans="1:22" ht="409.5">
      <c r="A31" s="563">
        <v>14</v>
      </c>
      <c r="B31" s="576" t="s">
        <v>62</v>
      </c>
      <c r="C31" s="577" t="s">
        <v>63</v>
      </c>
      <c r="D31" s="566" t="s">
        <v>1291</v>
      </c>
      <c r="E31" s="566" t="s">
        <v>1292</v>
      </c>
      <c r="F31" s="617"/>
      <c r="G31" s="568">
        <f t="shared" si="1"/>
        <v>43680</v>
      </c>
      <c r="H31" s="569"/>
      <c r="I31" s="569"/>
      <c r="J31" s="569"/>
      <c r="K31" s="569" t="s">
        <v>31</v>
      </c>
      <c r="L31" s="569" t="s">
        <v>39</v>
      </c>
      <c r="M31" s="570">
        <v>43680</v>
      </c>
      <c r="N31" s="569"/>
      <c r="O31" s="569"/>
      <c r="P31" s="615"/>
      <c r="Q31" s="569"/>
      <c r="R31" s="569"/>
      <c r="S31" s="630"/>
      <c r="T31" s="575" t="s">
        <v>1224</v>
      </c>
      <c r="U31" s="567"/>
      <c r="V31" s="567"/>
    </row>
    <row r="32" spans="1:22" ht="409.5">
      <c r="A32" s="563">
        <v>15</v>
      </c>
      <c r="B32" s="576" t="s">
        <v>62</v>
      </c>
      <c r="C32" s="577" t="s">
        <v>63</v>
      </c>
      <c r="D32" s="566" t="s">
        <v>1293</v>
      </c>
      <c r="E32" s="566" t="s">
        <v>1294</v>
      </c>
      <c r="F32" s="567"/>
      <c r="G32" s="568">
        <f t="shared" si="1"/>
        <v>82728</v>
      </c>
      <c r="H32" s="569"/>
      <c r="I32" s="569"/>
      <c r="J32" s="569"/>
      <c r="K32" s="569" t="s">
        <v>31</v>
      </c>
      <c r="L32" s="569" t="s">
        <v>39</v>
      </c>
      <c r="M32" s="570">
        <v>82728</v>
      </c>
      <c r="N32" s="569"/>
      <c r="O32" s="569"/>
      <c r="P32" s="615"/>
      <c r="Q32" s="569"/>
      <c r="R32" s="569"/>
      <c r="S32" s="630"/>
      <c r="T32" s="575" t="s">
        <v>1224</v>
      </c>
      <c r="U32" s="567"/>
      <c r="V32" s="567"/>
    </row>
    <row r="33" spans="1:23" ht="409.5">
      <c r="A33" s="563">
        <v>16</v>
      </c>
      <c r="B33" s="576" t="s">
        <v>62</v>
      </c>
      <c r="C33" s="577" t="s">
        <v>63</v>
      </c>
      <c r="D33" s="566" t="s">
        <v>1295</v>
      </c>
      <c r="E33" s="632" t="s">
        <v>1296</v>
      </c>
      <c r="F33" s="567"/>
      <c r="G33" s="568">
        <f t="shared" si="1"/>
        <v>66121</v>
      </c>
      <c r="H33" s="569"/>
      <c r="I33" s="569"/>
      <c r="J33" s="569"/>
      <c r="K33" s="569" t="s">
        <v>31</v>
      </c>
      <c r="L33" s="569" t="s">
        <v>39</v>
      </c>
      <c r="M33" s="570">
        <v>66121</v>
      </c>
      <c r="N33" s="569"/>
      <c r="O33" s="569"/>
      <c r="P33" s="615"/>
      <c r="Q33" s="569"/>
      <c r="R33" s="569"/>
      <c r="S33" s="630"/>
      <c r="T33" s="575" t="s">
        <v>1224</v>
      </c>
      <c r="U33" s="567"/>
      <c r="V33" s="567"/>
    </row>
    <row r="34" spans="1:23" ht="409.5">
      <c r="A34" s="563">
        <v>17</v>
      </c>
      <c r="B34" s="576" t="s">
        <v>62</v>
      </c>
      <c r="C34" s="577" t="s">
        <v>63</v>
      </c>
      <c r="D34" s="566" t="s">
        <v>1297</v>
      </c>
      <c r="E34" s="566" t="s">
        <v>1233</v>
      </c>
      <c r="F34" s="567"/>
      <c r="G34" s="568">
        <f t="shared" si="1"/>
        <v>37789</v>
      </c>
      <c r="H34" s="569"/>
      <c r="I34" s="569"/>
      <c r="J34" s="569"/>
      <c r="K34" s="569" t="s">
        <v>39</v>
      </c>
      <c r="L34" s="569" t="s">
        <v>41</v>
      </c>
      <c r="M34" s="570">
        <v>37789</v>
      </c>
      <c r="N34" s="569"/>
      <c r="O34" s="569"/>
      <c r="P34" s="615"/>
      <c r="Q34" s="569"/>
      <c r="R34" s="569"/>
      <c r="S34" s="630"/>
      <c r="T34" s="575" t="s">
        <v>1224</v>
      </c>
      <c r="U34" s="567"/>
      <c r="V34" s="567"/>
    </row>
    <row r="35" spans="1:23" ht="409.5">
      <c r="A35" s="563">
        <v>18</v>
      </c>
      <c r="B35" s="631" t="s">
        <v>1261</v>
      </c>
      <c r="C35" s="642" t="s">
        <v>1231</v>
      </c>
      <c r="D35" s="566" t="s">
        <v>1298</v>
      </c>
      <c r="E35" s="566" t="s">
        <v>1233</v>
      </c>
      <c r="F35" s="567"/>
      <c r="G35" s="568">
        <f t="shared" si="1"/>
        <v>41692</v>
      </c>
      <c r="H35" s="569"/>
      <c r="I35" s="569"/>
      <c r="J35" s="569"/>
      <c r="K35" s="569" t="s">
        <v>39</v>
      </c>
      <c r="L35" s="569" t="s">
        <v>41</v>
      </c>
      <c r="M35" s="570">
        <v>41692</v>
      </c>
      <c r="N35" s="569"/>
      <c r="O35" s="569"/>
      <c r="P35" s="615"/>
      <c r="Q35" s="569"/>
      <c r="R35" s="569"/>
      <c r="S35" s="630"/>
      <c r="T35" s="575" t="s">
        <v>1224</v>
      </c>
      <c r="U35" s="567"/>
      <c r="V35" s="567"/>
    </row>
    <row r="36" spans="1:23" s="647" customFormat="1" ht="409.5">
      <c r="A36" s="643">
        <v>19</v>
      </c>
      <c r="B36" s="644" t="s">
        <v>62</v>
      </c>
      <c r="C36" s="577" t="s">
        <v>63</v>
      </c>
      <c r="D36" s="566" t="s">
        <v>1299</v>
      </c>
      <c r="E36" s="632"/>
      <c r="F36" s="567"/>
      <c r="G36" s="568">
        <v>534535</v>
      </c>
      <c r="H36" s="645">
        <v>30464</v>
      </c>
      <c r="I36" s="569"/>
      <c r="J36" s="569"/>
      <c r="K36" s="569"/>
      <c r="L36" s="569"/>
      <c r="M36" s="570"/>
      <c r="N36" s="569" t="s">
        <v>31</v>
      </c>
      <c r="O36" s="569" t="s">
        <v>41</v>
      </c>
      <c r="P36" s="615">
        <v>564999</v>
      </c>
      <c r="Q36" s="632" t="s">
        <v>31</v>
      </c>
      <c r="R36" s="569" t="s">
        <v>41</v>
      </c>
      <c r="S36" s="574"/>
      <c r="T36" s="575" t="s">
        <v>1224</v>
      </c>
      <c r="U36" s="567"/>
      <c r="V36" s="567"/>
      <c r="W36" s="646"/>
    </row>
    <row r="37" spans="1:23" s="647" customFormat="1" ht="93.75">
      <c r="A37" s="643">
        <v>7</v>
      </c>
      <c r="B37" s="644"/>
      <c r="C37" s="638" t="s">
        <v>63</v>
      </c>
      <c r="D37" s="622" t="s">
        <v>1300</v>
      </c>
      <c r="E37" s="648" t="s">
        <v>1301</v>
      </c>
      <c r="F37" s="649"/>
      <c r="G37" s="624">
        <v>200000</v>
      </c>
      <c r="H37" s="624">
        <v>73000</v>
      </c>
      <c r="I37" s="639"/>
      <c r="J37" s="650"/>
      <c r="K37" s="650"/>
      <c r="L37" s="650"/>
      <c r="M37" s="570"/>
      <c r="N37" s="650"/>
      <c r="O37" s="650"/>
      <c r="P37" s="615"/>
      <c r="Q37" s="626" t="s">
        <v>41</v>
      </c>
      <c r="R37" s="626" t="s">
        <v>40</v>
      </c>
      <c r="S37" s="627">
        <f>G37+H37</f>
        <v>273000</v>
      </c>
      <c r="T37" s="651"/>
      <c r="U37" s="623"/>
      <c r="V37" s="623"/>
      <c r="W37" s="646"/>
    </row>
    <row r="38" spans="1:23" ht="409.5">
      <c r="A38" s="563">
        <v>20</v>
      </c>
      <c r="B38" s="644" t="s">
        <v>62</v>
      </c>
      <c r="C38" s="577" t="s">
        <v>63</v>
      </c>
      <c r="D38" s="566" t="s">
        <v>1302</v>
      </c>
      <c r="E38" s="632"/>
      <c r="F38" s="567"/>
      <c r="G38" s="568">
        <v>472402</v>
      </c>
      <c r="H38" s="645">
        <v>33292</v>
      </c>
      <c r="I38" s="569"/>
      <c r="J38" s="569"/>
      <c r="K38" s="569"/>
      <c r="L38" s="569"/>
      <c r="M38" s="570"/>
      <c r="N38" s="569" t="s">
        <v>31</v>
      </c>
      <c r="O38" s="569" t="s">
        <v>41</v>
      </c>
      <c r="P38" s="615">
        <v>505694</v>
      </c>
      <c r="Q38" s="569" t="s">
        <v>31</v>
      </c>
      <c r="R38" s="569" t="s">
        <v>41</v>
      </c>
      <c r="S38" s="574"/>
      <c r="T38" s="575" t="s">
        <v>1224</v>
      </c>
      <c r="U38" s="567"/>
      <c r="V38" s="567"/>
    </row>
    <row r="39" spans="1:23" ht="93.75">
      <c r="A39" s="563">
        <v>15</v>
      </c>
      <c r="B39" s="644"/>
      <c r="C39" s="638" t="s">
        <v>63</v>
      </c>
      <c r="D39" s="622" t="s">
        <v>1303</v>
      </c>
      <c r="E39" s="652" t="s">
        <v>1301</v>
      </c>
      <c r="F39" s="628"/>
      <c r="G39" s="624">
        <v>263539</v>
      </c>
      <c r="H39" s="624">
        <v>79000</v>
      </c>
      <c r="I39" s="639"/>
      <c r="J39" s="650"/>
      <c r="K39" s="650"/>
      <c r="L39" s="650"/>
      <c r="M39" s="570"/>
      <c r="N39" s="650"/>
      <c r="O39" s="650"/>
      <c r="P39" s="615"/>
      <c r="Q39" s="626" t="s">
        <v>41</v>
      </c>
      <c r="R39" s="626" t="s">
        <v>40</v>
      </c>
      <c r="S39" s="627">
        <f>G39+H39</f>
        <v>342539</v>
      </c>
      <c r="T39" s="651"/>
      <c r="U39" s="623"/>
      <c r="V39" s="623"/>
    </row>
    <row r="40" spans="1:23" ht="409.5">
      <c r="A40" s="563">
        <v>21</v>
      </c>
      <c r="B40" s="644" t="s">
        <v>62</v>
      </c>
      <c r="C40" s="577" t="s">
        <v>63</v>
      </c>
      <c r="D40" s="566" t="s">
        <v>1304</v>
      </c>
      <c r="E40" s="632"/>
      <c r="F40" s="567"/>
      <c r="G40" s="568">
        <v>717076</v>
      </c>
      <c r="H40" s="645">
        <v>65564</v>
      </c>
      <c r="I40" s="569"/>
      <c r="J40" s="569"/>
      <c r="K40" s="569"/>
      <c r="L40" s="569"/>
      <c r="M40" s="570"/>
      <c r="N40" s="569" t="s">
        <v>31</v>
      </c>
      <c r="O40" s="569" t="s">
        <v>41</v>
      </c>
      <c r="P40" s="615">
        <v>782640</v>
      </c>
      <c r="Q40" s="569" t="s">
        <v>31</v>
      </c>
      <c r="R40" s="569" t="s">
        <v>41</v>
      </c>
      <c r="S40" s="574"/>
      <c r="T40" s="575" t="s">
        <v>1224</v>
      </c>
      <c r="U40" s="567"/>
      <c r="V40" s="567"/>
    </row>
    <row r="41" spans="1:23" ht="93.75">
      <c r="A41" s="563">
        <v>9</v>
      </c>
      <c r="B41" s="644"/>
      <c r="C41" s="638" t="s">
        <v>63</v>
      </c>
      <c r="D41" s="622" t="s">
        <v>1305</v>
      </c>
      <c r="E41" s="652" t="s">
        <v>1301</v>
      </c>
      <c r="F41" s="623"/>
      <c r="G41" s="624">
        <v>207000</v>
      </c>
      <c r="H41" s="624">
        <v>63000</v>
      </c>
      <c r="I41" s="639"/>
      <c r="J41" s="650"/>
      <c r="K41" s="650"/>
      <c r="L41" s="650"/>
      <c r="M41" s="570"/>
      <c r="N41" s="650"/>
      <c r="O41" s="650"/>
      <c r="P41" s="615"/>
      <c r="Q41" s="626" t="s">
        <v>41</v>
      </c>
      <c r="R41" s="626" t="s">
        <v>40</v>
      </c>
      <c r="S41" s="627">
        <f>G41+H41</f>
        <v>270000</v>
      </c>
      <c r="T41" s="651"/>
      <c r="U41" s="623"/>
      <c r="V41" s="623"/>
    </row>
    <row r="42" spans="1:23" ht="409.5">
      <c r="A42" s="563">
        <v>22</v>
      </c>
      <c r="B42" s="644" t="s">
        <v>62</v>
      </c>
      <c r="C42" s="577" t="s">
        <v>63</v>
      </c>
      <c r="D42" s="566" t="s">
        <v>1306</v>
      </c>
      <c r="E42" s="632"/>
      <c r="F42" s="567"/>
      <c r="G42" s="568">
        <v>490373</v>
      </c>
      <c r="H42" s="645">
        <v>35627</v>
      </c>
      <c r="I42" s="569"/>
      <c r="J42" s="569"/>
      <c r="K42" s="569"/>
      <c r="L42" s="569"/>
      <c r="M42" s="570"/>
      <c r="N42" s="569" t="s">
        <v>31</v>
      </c>
      <c r="O42" s="569" t="s">
        <v>41</v>
      </c>
      <c r="P42" s="615">
        <v>526000</v>
      </c>
      <c r="Q42" s="569"/>
      <c r="R42" s="569"/>
      <c r="S42" s="630"/>
      <c r="T42" s="575" t="s">
        <v>1224</v>
      </c>
      <c r="U42" s="567"/>
      <c r="V42" s="567"/>
    </row>
    <row r="43" spans="1:23" ht="409.5">
      <c r="A43" s="563">
        <v>23</v>
      </c>
      <c r="B43" s="644" t="s">
        <v>1464</v>
      </c>
      <c r="C43" s="653" t="s">
        <v>1307</v>
      </c>
      <c r="D43" s="654" t="s">
        <v>1308</v>
      </c>
      <c r="E43" s="655"/>
      <c r="F43" s="656"/>
      <c r="G43" s="630">
        <f>S43+(P43-H43)</f>
        <v>0</v>
      </c>
      <c r="H43" s="657">
        <f t="shared" ref="H43" si="2">P43*0.05</f>
        <v>0</v>
      </c>
      <c r="I43" s="658"/>
      <c r="J43" s="658"/>
      <c r="K43" s="658"/>
      <c r="L43" s="658"/>
      <c r="M43" s="570"/>
      <c r="N43" s="658" t="s">
        <v>41</v>
      </c>
      <c r="O43" s="658" t="s">
        <v>36</v>
      </c>
      <c r="P43" s="615"/>
      <c r="Q43" s="658"/>
      <c r="R43" s="658"/>
      <c r="S43" s="630"/>
      <c r="T43" s="659" t="s">
        <v>1224</v>
      </c>
      <c r="U43" s="656"/>
      <c r="V43" s="656"/>
    </row>
    <row r="44" spans="1:23" ht="409.5">
      <c r="A44" s="563">
        <v>19</v>
      </c>
      <c r="B44" s="644" t="s">
        <v>62</v>
      </c>
      <c r="C44" s="638" t="s">
        <v>63</v>
      </c>
      <c r="D44" s="660" t="s">
        <v>1309</v>
      </c>
      <c r="E44" s="661" t="s">
        <v>1301</v>
      </c>
      <c r="F44" s="662"/>
      <c r="G44" s="663">
        <v>243000</v>
      </c>
      <c r="H44" s="663">
        <v>64800</v>
      </c>
      <c r="I44" s="664"/>
      <c r="J44" s="650"/>
      <c r="K44" s="650"/>
      <c r="L44" s="650"/>
      <c r="M44" s="570"/>
      <c r="N44" s="650"/>
      <c r="O44" s="650"/>
      <c r="P44" s="615"/>
      <c r="Q44" s="626" t="s">
        <v>41</v>
      </c>
      <c r="R44" s="626" t="s">
        <v>40</v>
      </c>
      <c r="S44" s="627">
        <f>G44+H44</f>
        <v>307800</v>
      </c>
      <c r="T44" s="651" t="s">
        <v>1224</v>
      </c>
      <c r="U44" s="623"/>
      <c r="V44" s="623"/>
    </row>
    <row r="45" spans="1:23" s="3" customFormat="1" ht="409.5">
      <c r="A45" s="563">
        <v>25</v>
      </c>
      <c r="B45" s="644" t="s">
        <v>62</v>
      </c>
      <c r="C45" s="577" t="s">
        <v>63</v>
      </c>
      <c r="D45" s="665" t="s">
        <v>1310</v>
      </c>
      <c r="E45" s="666"/>
      <c r="F45" s="667"/>
      <c r="G45" s="668"/>
      <c r="H45" s="669"/>
      <c r="I45" s="669">
        <v>4600000</v>
      </c>
      <c r="J45" s="569"/>
      <c r="K45" s="569"/>
      <c r="L45" s="569"/>
      <c r="M45" s="570"/>
      <c r="N45" s="569" t="s">
        <v>41</v>
      </c>
      <c r="O45" s="569" t="s">
        <v>36</v>
      </c>
      <c r="P45" s="615"/>
      <c r="Q45" s="569"/>
      <c r="R45" s="569"/>
      <c r="S45" s="630"/>
      <c r="T45" s="575" t="s">
        <v>1224</v>
      </c>
      <c r="U45" s="567">
        <v>4500000</v>
      </c>
      <c r="V45" s="567"/>
    </row>
    <row r="46" spans="1:23" ht="409.5">
      <c r="A46" s="563">
        <v>26</v>
      </c>
      <c r="B46" s="576" t="s">
        <v>62</v>
      </c>
      <c r="C46" s="577" t="s">
        <v>63</v>
      </c>
      <c r="D46" s="665" t="s">
        <v>1311</v>
      </c>
      <c r="E46" s="666"/>
      <c r="F46" s="667"/>
      <c r="G46" s="668">
        <f>M46+P46+S46</f>
        <v>0</v>
      </c>
      <c r="H46" s="669"/>
      <c r="I46" s="669"/>
      <c r="J46" s="569"/>
      <c r="K46" s="569"/>
      <c r="L46" s="569"/>
      <c r="M46" s="570"/>
      <c r="N46" s="569"/>
      <c r="O46" s="569"/>
      <c r="P46" s="615"/>
      <c r="Q46" s="569" t="s">
        <v>41</v>
      </c>
      <c r="R46" s="569" t="s">
        <v>1282</v>
      </c>
      <c r="S46" s="574"/>
      <c r="T46" s="575" t="s">
        <v>1224</v>
      </c>
      <c r="U46" s="567"/>
      <c r="V46" s="567"/>
    </row>
    <row r="47" spans="1:23" ht="409.5">
      <c r="A47" s="563">
        <v>27</v>
      </c>
      <c r="B47" s="644" t="s">
        <v>62</v>
      </c>
      <c r="C47" s="577" t="s">
        <v>63</v>
      </c>
      <c r="D47" s="665" t="s">
        <v>1312</v>
      </c>
      <c r="E47" s="670" t="s">
        <v>1313</v>
      </c>
      <c r="F47" s="671"/>
      <c r="G47" s="668">
        <v>497800</v>
      </c>
      <c r="H47" s="672">
        <v>26200</v>
      </c>
      <c r="I47" s="671"/>
      <c r="J47" s="673"/>
      <c r="K47" s="673"/>
      <c r="L47" s="673"/>
      <c r="M47" s="674"/>
      <c r="N47" s="673"/>
      <c r="O47" s="673"/>
      <c r="P47" s="615">
        <v>524000</v>
      </c>
      <c r="Q47" s="569"/>
      <c r="R47" s="569"/>
      <c r="S47" s="574"/>
      <c r="T47" s="575"/>
      <c r="U47" s="567"/>
      <c r="V47" s="567"/>
    </row>
    <row r="48" spans="1:23" ht="409.5">
      <c r="A48" s="563">
        <v>10</v>
      </c>
      <c r="B48" s="644" t="s">
        <v>62</v>
      </c>
      <c r="C48" s="638" t="s">
        <v>63</v>
      </c>
      <c r="D48" s="660" t="s">
        <v>1314</v>
      </c>
      <c r="E48" s="675" t="s">
        <v>1315</v>
      </c>
      <c r="F48" s="676"/>
      <c r="G48" s="663">
        <v>96917</v>
      </c>
      <c r="H48" s="663">
        <v>30000</v>
      </c>
      <c r="I48" s="664"/>
      <c r="J48" s="677"/>
      <c r="K48" s="677"/>
      <c r="L48" s="677"/>
      <c r="M48" s="674"/>
      <c r="N48" s="677"/>
      <c r="O48" s="677"/>
      <c r="P48" s="615"/>
      <c r="Q48" s="626" t="s">
        <v>41</v>
      </c>
      <c r="R48" s="626" t="s">
        <v>40</v>
      </c>
      <c r="S48" s="627">
        <f>G48+H48</f>
        <v>126917</v>
      </c>
      <c r="T48" s="651"/>
      <c r="U48" s="623"/>
      <c r="V48" s="623"/>
    </row>
    <row r="49" spans="1:22" s="609" customFormat="1" ht="409.5">
      <c r="A49" s="643">
        <v>29</v>
      </c>
      <c r="B49" s="576" t="s">
        <v>62</v>
      </c>
      <c r="C49" s="577" t="s">
        <v>63</v>
      </c>
      <c r="D49" s="665" t="s">
        <v>1316</v>
      </c>
      <c r="E49" s="670" t="s">
        <v>1313</v>
      </c>
      <c r="F49" s="671"/>
      <c r="G49" s="678">
        <v>408499</v>
      </c>
      <c r="H49" s="672">
        <v>21500</v>
      </c>
      <c r="I49" s="671"/>
      <c r="J49" s="673"/>
      <c r="K49" s="673"/>
      <c r="L49" s="673"/>
      <c r="M49" s="674"/>
      <c r="N49" s="673"/>
      <c r="O49" s="673"/>
      <c r="P49" s="615">
        <v>429999</v>
      </c>
      <c r="Q49" s="569"/>
      <c r="R49" s="569"/>
      <c r="S49" s="574"/>
      <c r="T49" s="575"/>
      <c r="U49" s="567"/>
      <c r="V49" s="567"/>
    </row>
    <row r="50" spans="1:22" s="4" customFormat="1" ht="409.5">
      <c r="A50" s="563">
        <v>30</v>
      </c>
      <c r="B50" s="679" t="s">
        <v>1261</v>
      </c>
      <c r="C50" s="611" t="s">
        <v>1231</v>
      </c>
      <c r="D50" s="665" t="s">
        <v>1317</v>
      </c>
      <c r="E50" s="665" t="s">
        <v>1318</v>
      </c>
      <c r="F50" s="667"/>
      <c r="G50" s="680">
        <f t="shared" ref="G50" si="3">M50+P50+S50</f>
        <v>0</v>
      </c>
      <c r="H50" s="680"/>
      <c r="I50" s="680">
        <v>302117</v>
      </c>
      <c r="J50" s="571"/>
      <c r="K50" s="571"/>
      <c r="L50" s="571"/>
      <c r="M50" s="681"/>
      <c r="N50" s="571"/>
      <c r="O50" s="571"/>
      <c r="P50" s="572"/>
      <c r="Q50" s="573"/>
      <c r="R50" s="573"/>
      <c r="S50" s="574"/>
      <c r="T50" s="575" t="s">
        <v>1224</v>
      </c>
      <c r="U50" s="567"/>
      <c r="V50" s="567"/>
    </row>
    <row r="51" spans="1:22" s="4" customFormat="1" ht="72">
      <c r="A51" s="563">
        <v>11</v>
      </c>
      <c r="B51" s="682"/>
      <c r="C51" s="683" t="s">
        <v>1231</v>
      </c>
      <c r="D51" s="684" t="s">
        <v>1319</v>
      </c>
      <c r="E51" s="684" t="s">
        <v>1233</v>
      </c>
      <c r="F51" s="412" t="s">
        <v>1320</v>
      </c>
      <c r="G51" s="663">
        <v>36536</v>
      </c>
      <c r="H51" s="663">
        <v>11000</v>
      </c>
      <c r="I51" s="664"/>
      <c r="J51" s="650"/>
      <c r="K51" s="626"/>
      <c r="L51" s="626"/>
      <c r="M51" s="614"/>
      <c r="N51" s="626"/>
      <c r="O51" s="626"/>
      <c r="P51" s="615"/>
      <c r="Q51" s="626" t="s">
        <v>41</v>
      </c>
      <c r="R51" s="626" t="s">
        <v>40</v>
      </c>
      <c r="S51" s="627">
        <f>G51+H51</f>
        <v>47536</v>
      </c>
      <c r="T51" s="651" t="s">
        <v>1224</v>
      </c>
      <c r="U51" s="623"/>
      <c r="V51" s="623"/>
    </row>
    <row r="52" spans="1:22" s="4" customFormat="1" ht="72">
      <c r="A52" s="563">
        <v>33</v>
      </c>
      <c r="B52" s="682"/>
      <c r="C52" s="611" t="s">
        <v>1231</v>
      </c>
      <c r="D52" s="665" t="s">
        <v>1321</v>
      </c>
      <c r="E52" s="665" t="s">
        <v>1322</v>
      </c>
      <c r="F52" s="685" t="s">
        <v>1323</v>
      </c>
      <c r="G52" s="686">
        <v>250695</v>
      </c>
      <c r="H52" s="687">
        <v>13195</v>
      </c>
      <c r="I52" s="687"/>
      <c r="J52" s="613"/>
      <c r="K52" s="613"/>
      <c r="L52" s="613"/>
      <c r="M52" s="688"/>
      <c r="N52" s="613" t="s">
        <v>41</v>
      </c>
      <c r="O52" s="613" t="s">
        <v>1324</v>
      </c>
      <c r="P52" s="615">
        <v>263890</v>
      </c>
      <c r="Q52" s="573"/>
      <c r="R52" s="573"/>
      <c r="S52" s="574"/>
      <c r="T52" s="575" t="s">
        <v>1224</v>
      </c>
      <c r="U52" s="567"/>
      <c r="V52" s="567"/>
    </row>
    <row r="53" spans="1:22" s="4" customFormat="1" ht="72">
      <c r="A53" s="563">
        <v>2</v>
      </c>
      <c r="B53" s="682"/>
      <c r="C53" s="621" t="s">
        <v>1231</v>
      </c>
      <c r="D53" s="689" t="s">
        <v>1325</v>
      </c>
      <c r="E53" s="689" t="s">
        <v>1326</v>
      </c>
      <c r="F53" s="690" t="s">
        <v>1327</v>
      </c>
      <c r="G53" s="663">
        <v>132011</v>
      </c>
      <c r="H53" s="663">
        <v>40000</v>
      </c>
      <c r="I53" s="664"/>
      <c r="J53" s="626"/>
      <c r="K53" s="626"/>
      <c r="L53" s="626"/>
      <c r="M53" s="691"/>
      <c r="N53" s="626"/>
      <c r="O53" s="626"/>
      <c r="P53" s="615"/>
      <c r="Q53" s="626" t="s">
        <v>41</v>
      </c>
      <c r="R53" s="626" t="s">
        <v>40</v>
      </c>
      <c r="S53" s="627">
        <f>G53+H53</f>
        <v>172011</v>
      </c>
      <c r="T53" s="692"/>
      <c r="U53" s="623"/>
      <c r="V53" s="623"/>
    </row>
    <row r="54" spans="1:22" s="4" customFormat="1" ht="72">
      <c r="A54" s="563">
        <v>4</v>
      </c>
      <c r="B54" s="682"/>
      <c r="C54" s="621" t="s">
        <v>1231</v>
      </c>
      <c r="D54" s="689" t="s">
        <v>1328</v>
      </c>
      <c r="E54" s="689" t="s">
        <v>1326</v>
      </c>
      <c r="F54" s="690" t="s">
        <v>1329</v>
      </c>
      <c r="G54" s="663">
        <v>97844</v>
      </c>
      <c r="H54" s="663">
        <v>30000</v>
      </c>
      <c r="I54" s="664"/>
      <c r="J54" s="626"/>
      <c r="K54" s="626"/>
      <c r="L54" s="626"/>
      <c r="M54" s="691"/>
      <c r="N54" s="626"/>
      <c r="O54" s="626"/>
      <c r="P54" s="615"/>
      <c r="Q54" s="626" t="s">
        <v>41</v>
      </c>
      <c r="R54" s="626" t="s">
        <v>40</v>
      </c>
      <c r="S54" s="627">
        <f>G54+H54</f>
        <v>127844</v>
      </c>
      <c r="T54" s="692"/>
      <c r="U54" s="623"/>
      <c r="V54" s="623"/>
    </row>
    <row r="55" spans="1:22" ht="38.25">
      <c r="A55" s="563">
        <v>36</v>
      </c>
      <c r="B55" s="693"/>
      <c r="C55" s="653" t="s">
        <v>63</v>
      </c>
      <c r="D55" s="694" t="s">
        <v>1330</v>
      </c>
      <c r="E55" s="695" t="s">
        <v>1331</v>
      </c>
      <c r="F55" s="696"/>
      <c r="G55" s="697" t="s">
        <v>67</v>
      </c>
      <c r="H55" s="698"/>
      <c r="I55" s="696"/>
      <c r="J55" s="699"/>
      <c r="K55" s="699"/>
      <c r="L55" s="699"/>
      <c r="M55" s="674"/>
      <c r="N55" s="699"/>
      <c r="O55" s="699"/>
      <c r="P55" s="615"/>
      <c r="Q55" s="658"/>
      <c r="R55" s="658"/>
      <c r="S55" s="574"/>
      <c r="T55" s="659"/>
      <c r="U55" s="656"/>
      <c r="V55" s="656"/>
    </row>
    <row r="56" spans="1:22" ht="45">
      <c r="A56" s="563">
        <v>37</v>
      </c>
      <c r="B56" s="693"/>
      <c r="C56" s="638" t="s">
        <v>63</v>
      </c>
      <c r="D56" s="660" t="s">
        <v>1332</v>
      </c>
      <c r="E56" s="661" t="s">
        <v>1333</v>
      </c>
      <c r="F56" s="676"/>
      <c r="G56" s="663">
        <v>150000</v>
      </c>
      <c r="H56" s="663">
        <v>63000</v>
      </c>
      <c r="I56" s="664"/>
      <c r="J56" s="677"/>
      <c r="K56" s="677"/>
      <c r="L56" s="677"/>
      <c r="M56" s="674"/>
      <c r="N56" s="677"/>
      <c r="O56" s="677"/>
      <c r="P56" s="615"/>
      <c r="Q56" s="626" t="s">
        <v>41</v>
      </c>
      <c r="R56" s="626" t="s">
        <v>40</v>
      </c>
      <c r="S56" s="627">
        <f t="shared" ref="S56:S64" si="4">G56+H56</f>
        <v>213000</v>
      </c>
      <c r="T56" s="651"/>
      <c r="U56" s="623"/>
      <c r="V56" s="623"/>
    </row>
    <row r="57" spans="1:22" ht="45">
      <c r="A57" s="563">
        <v>8</v>
      </c>
      <c r="B57" s="644"/>
      <c r="C57" s="638" t="s">
        <v>63</v>
      </c>
      <c r="D57" s="700" t="s">
        <v>1334</v>
      </c>
      <c r="E57" s="661" t="s">
        <v>1333</v>
      </c>
      <c r="F57" s="701"/>
      <c r="G57" s="702" t="s">
        <v>1335</v>
      </c>
      <c r="H57" s="702" t="s">
        <v>1243</v>
      </c>
      <c r="I57" s="664"/>
      <c r="J57" s="677"/>
      <c r="K57" s="677"/>
      <c r="L57" s="677"/>
      <c r="M57" s="674"/>
      <c r="N57" s="677"/>
      <c r="O57" s="677"/>
      <c r="P57" s="615"/>
      <c r="Q57" s="626" t="s">
        <v>41</v>
      </c>
      <c r="R57" s="626" t="s">
        <v>40</v>
      </c>
      <c r="S57" s="627">
        <f t="shared" si="4"/>
        <v>211000</v>
      </c>
      <c r="T57" s="651"/>
      <c r="U57" s="623"/>
      <c r="V57" s="623"/>
    </row>
    <row r="58" spans="1:22" ht="60">
      <c r="A58" s="563">
        <v>6</v>
      </c>
      <c r="B58" s="644"/>
      <c r="C58" s="638" t="s">
        <v>63</v>
      </c>
      <c r="D58" s="660" t="s">
        <v>1336</v>
      </c>
      <c r="E58" s="661" t="s">
        <v>1333</v>
      </c>
      <c r="F58" s="701"/>
      <c r="G58" s="663" t="s">
        <v>1337</v>
      </c>
      <c r="H58" s="663" t="s">
        <v>1243</v>
      </c>
      <c r="I58" s="664"/>
      <c r="J58" s="677"/>
      <c r="K58" s="677"/>
      <c r="L58" s="677"/>
      <c r="M58" s="674"/>
      <c r="N58" s="677"/>
      <c r="O58" s="677"/>
      <c r="P58" s="615"/>
      <c r="Q58" s="626" t="s">
        <v>41</v>
      </c>
      <c r="R58" s="626" t="s">
        <v>40</v>
      </c>
      <c r="S58" s="627">
        <f t="shared" si="4"/>
        <v>221000</v>
      </c>
      <c r="T58" s="651"/>
      <c r="U58" s="623"/>
      <c r="V58" s="623"/>
    </row>
    <row r="59" spans="1:22" ht="45">
      <c r="A59" s="563"/>
      <c r="B59" s="644"/>
      <c r="C59" s="638" t="s">
        <v>63</v>
      </c>
      <c r="D59" s="660" t="s">
        <v>1338</v>
      </c>
      <c r="E59" s="661" t="s">
        <v>1333</v>
      </c>
      <c r="F59" s="701"/>
      <c r="G59" s="663">
        <v>157200</v>
      </c>
      <c r="H59" s="663">
        <v>115800</v>
      </c>
      <c r="I59" s="664"/>
      <c r="J59" s="677"/>
      <c r="K59" s="677"/>
      <c r="L59" s="677"/>
      <c r="M59" s="674"/>
      <c r="N59" s="677"/>
      <c r="O59" s="677"/>
      <c r="P59" s="615"/>
      <c r="Q59" s="626" t="s">
        <v>41</v>
      </c>
      <c r="R59" s="626" t="s">
        <v>40</v>
      </c>
      <c r="S59" s="627">
        <f t="shared" si="4"/>
        <v>273000</v>
      </c>
      <c r="T59" s="651"/>
      <c r="U59" s="623"/>
      <c r="V59" s="623"/>
    </row>
    <row r="60" spans="1:22" ht="75">
      <c r="A60" s="563">
        <v>12</v>
      </c>
      <c r="B60" s="644"/>
      <c r="C60" s="638" t="s">
        <v>63</v>
      </c>
      <c r="D60" s="660" t="s">
        <v>1339</v>
      </c>
      <c r="E60" s="661" t="s">
        <v>1333</v>
      </c>
      <c r="F60" s="701"/>
      <c r="G60" s="663" t="s">
        <v>1340</v>
      </c>
      <c r="H60" s="663" t="s">
        <v>1060</v>
      </c>
      <c r="I60" s="664"/>
      <c r="J60" s="677"/>
      <c r="K60" s="677"/>
      <c r="L60" s="677"/>
      <c r="M60" s="674"/>
      <c r="N60" s="677"/>
      <c r="O60" s="677"/>
      <c r="P60" s="615"/>
      <c r="Q60" s="626" t="s">
        <v>41</v>
      </c>
      <c r="R60" s="626" t="s">
        <v>40</v>
      </c>
      <c r="S60" s="627">
        <f t="shared" si="4"/>
        <v>250600</v>
      </c>
      <c r="T60" s="651"/>
      <c r="U60" s="623"/>
      <c r="V60" s="623"/>
    </row>
    <row r="61" spans="1:22" ht="38.25">
      <c r="A61" s="563">
        <v>13</v>
      </c>
      <c r="B61" s="644"/>
      <c r="C61" s="638" t="s">
        <v>63</v>
      </c>
      <c r="D61" s="703" t="s">
        <v>1341</v>
      </c>
      <c r="E61" s="704" t="s">
        <v>1333</v>
      </c>
      <c r="F61" s="701"/>
      <c r="G61" s="663">
        <v>150000</v>
      </c>
      <c r="H61" s="663">
        <v>66200</v>
      </c>
      <c r="I61" s="664"/>
      <c r="J61" s="677"/>
      <c r="K61" s="677"/>
      <c r="L61" s="677"/>
      <c r="M61" s="674"/>
      <c r="N61" s="677"/>
      <c r="O61" s="677"/>
      <c r="P61" s="615"/>
      <c r="Q61" s="626" t="s">
        <v>41</v>
      </c>
      <c r="R61" s="626" t="s">
        <v>40</v>
      </c>
      <c r="S61" s="627">
        <v>216200</v>
      </c>
      <c r="T61" s="651"/>
      <c r="U61" s="623"/>
      <c r="V61" s="623"/>
    </row>
    <row r="62" spans="1:22" ht="48">
      <c r="A62" s="563">
        <v>14</v>
      </c>
      <c r="B62" s="644"/>
      <c r="C62" s="621" t="s">
        <v>1268</v>
      </c>
      <c r="D62" s="660" t="s">
        <v>1342</v>
      </c>
      <c r="E62" s="661" t="s">
        <v>1343</v>
      </c>
      <c r="F62" s="701"/>
      <c r="G62" s="663">
        <v>160500</v>
      </c>
      <c r="H62" s="663">
        <v>50000</v>
      </c>
      <c r="I62" s="664"/>
      <c r="J62" s="677"/>
      <c r="K62" s="677"/>
      <c r="L62" s="677"/>
      <c r="M62" s="674"/>
      <c r="N62" s="677"/>
      <c r="O62" s="677"/>
      <c r="P62" s="615"/>
      <c r="Q62" s="626" t="s">
        <v>41</v>
      </c>
      <c r="R62" s="626" t="s">
        <v>40</v>
      </c>
      <c r="S62" s="627">
        <f t="shared" si="4"/>
        <v>210500</v>
      </c>
      <c r="T62" s="651"/>
      <c r="U62" s="623"/>
      <c r="V62" s="623"/>
    </row>
    <row r="63" spans="1:22" ht="45">
      <c r="A63" s="563">
        <v>18</v>
      </c>
      <c r="B63" s="644"/>
      <c r="C63" s="638" t="s">
        <v>63</v>
      </c>
      <c r="D63" s="705" t="s">
        <v>1465</v>
      </c>
      <c r="E63" s="704" t="s">
        <v>1333</v>
      </c>
      <c r="F63" s="701"/>
      <c r="G63" s="702" t="s">
        <v>1344</v>
      </c>
      <c r="H63" s="702" t="s">
        <v>1345</v>
      </c>
      <c r="I63" s="664"/>
      <c r="J63" s="677"/>
      <c r="K63" s="677"/>
      <c r="L63" s="677"/>
      <c r="M63" s="674"/>
      <c r="N63" s="677"/>
      <c r="O63" s="677"/>
      <c r="P63" s="615"/>
      <c r="Q63" s="626" t="s">
        <v>41</v>
      </c>
      <c r="R63" s="626" t="s">
        <v>40</v>
      </c>
      <c r="S63" s="627">
        <f t="shared" si="4"/>
        <v>204400</v>
      </c>
      <c r="T63" s="651"/>
      <c r="U63" s="623"/>
      <c r="V63" s="623"/>
    </row>
    <row r="64" spans="1:22" ht="127.5">
      <c r="A64" s="563">
        <v>1</v>
      </c>
      <c r="B64" s="644"/>
      <c r="C64" s="638" t="s">
        <v>1463</v>
      </c>
      <c r="D64" s="660" t="s">
        <v>1346</v>
      </c>
      <c r="E64" s="706" t="s">
        <v>1347</v>
      </c>
      <c r="F64" s="701"/>
      <c r="G64" s="707">
        <v>100000</v>
      </c>
      <c r="H64" s="708">
        <v>43000</v>
      </c>
      <c r="I64" s="664"/>
      <c r="J64" s="677"/>
      <c r="K64" s="677"/>
      <c r="L64" s="677"/>
      <c r="M64" s="674"/>
      <c r="N64" s="677"/>
      <c r="O64" s="677"/>
      <c r="P64" s="615"/>
      <c r="Q64" s="626" t="s">
        <v>41</v>
      </c>
      <c r="R64" s="626" t="s">
        <v>40</v>
      </c>
      <c r="S64" s="627">
        <f t="shared" si="4"/>
        <v>143000</v>
      </c>
      <c r="T64" s="651"/>
      <c r="U64" s="623"/>
      <c r="V64" s="623"/>
    </row>
    <row r="65" spans="1:22" ht="127.5">
      <c r="A65" s="563">
        <v>20</v>
      </c>
      <c r="B65" s="644"/>
      <c r="C65" s="709" t="s">
        <v>1463</v>
      </c>
      <c r="D65" s="660" t="s">
        <v>1348</v>
      </c>
      <c r="E65" s="706" t="s">
        <v>1349</v>
      </c>
      <c r="F65" s="710" t="s">
        <v>1350</v>
      </c>
      <c r="G65" s="707">
        <f>S65-H65</f>
        <v>600200</v>
      </c>
      <c r="H65" s="708">
        <v>93000</v>
      </c>
      <c r="I65" s="664"/>
      <c r="J65" s="677"/>
      <c r="K65" s="677"/>
      <c r="L65" s="677"/>
      <c r="M65" s="674"/>
      <c r="N65" s="677"/>
      <c r="O65" s="677"/>
      <c r="P65" s="615"/>
      <c r="Q65" s="626"/>
      <c r="R65" s="626"/>
      <c r="S65" s="627">
        <v>693200</v>
      </c>
      <c r="T65" s="651"/>
      <c r="U65" s="623"/>
      <c r="V65" s="623"/>
    </row>
    <row r="66" spans="1:22" ht="38.25">
      <c r="A66" s="563">
        <v>21</v>
      </c>
      <c r="B66" s="644"/>
      <c r="C66" s="709" t="s">
        <v>63</v>
      </c>
      <c r="D66" s="660" t="s">
        <v>1351</v>
      </c>
      <c r="E66" s="661" t="s">
        <v>1333</v>
      </c>
      <c r="F66" s="710"/>
      <c r="G66" s="707">
        <v>150000</v>
      </c>
      <c r="H66" s="708">
        <v>70000</v>
      </c>
      <c r="I66" s="664"/>
      <c r="J66" s="677"/>
      <c r="K66" s="677"/>
      <c r="L66" s="677"/>
      <c r="M66" s="674"/>
      <c r="N66" s="677"/>
      <c r="O66" s="677"/>
      <c r="P66" s="615"/>
      <c r="Q66" s="626"/>
      <c r="R66" s="626"/>
      <c r="S66" s="627">
        <v>220000</v>
      </c>
      <c r="T66" s="651"/>
      <c r="U66" s="623"/>
      <c r="V66" s="623"/>
    </row>
    <row r="67" spans="1:22" ht="18">
      <c r="A67" s="563"/>
      <c r="B67" s="644"/>
      <c r="C67" s="1375" t="s">
        <v>1352</v>
      </c>
      <c r="D67" s="1376"/>
      <c r="E67" s="1377"/>
      <c r="F67" s="711"/>
      <c r="G67" s="712">
        <f>G19+G28+G37+G39+G41+G44+G48+G51+G53+G54+G56+G57+G58+G59+G60+G61+G62+G63+G64+G65+G66</f>
        <v>4176388</v>
      </c>
      <c r="H67" s="712">
        <f>H19+H28+H37+H39+H41+H44+H48+H51+H53+H54+H56+H57+H58+H59+H60+H61+H62+H63+H64+H65+H66</f>
        <v>1316800</v>
      </c>
      <c r="I67" s="713">
        <f t="shared" ref="I67" si="5">H67+G67</f>
        <v>5493188</v>
      </c>
      <c r="J67" s="677"/>
      <c r="K67" s="677"/>
      <c r="L67" s="677"/>
      <c r="M67" s="674"/>
      <c r="N67" s="677"/>
      <c r="O67" s="677"/>
      <c r="P67" s="714">
        <f>SUM(P6:P64)</f>
        <v>4420335</v>
      </c>
      <c r="Q67" s="626"/>
      <c r="R67" s="626"/>
      <c r="S67" s="715">
        <f>SUM(S6:S64)</f>
        <v>9749701</v>
      </c>
      <c r="T67" s="651"/>
      <c r="U67" s="623"/>
      <c r="V67" s="623"/>
    </row>
    <row r="68" spans="1:22" ht="15">
      <c r="A68" s="563"/>
      <c r="B68" s="644"/>
      <c r="C68" s="576"/>
      <c r="D68" s="716"/>
      <c r="E68" s="717"/>
      <c r="F68" s="718"/>
      <c r="G68" s="719"/>
      <c r="H68" s="720"/>
      <c r="I68" s="721"/>
      <c r="J68" s="721"/>
      <c r="K68" s="721"/>
      <c r="L68" s="721"/>
      <c r="M68" s="674"/>
      <c r="N68" s="721"/>
      <c r="O68" s="721"/>
      <c r="P68" s="615"/>
      <c r="Q68" s="722"/>
      <c r="R68" s="722"/>
      <c r="S68" s="616"/>
      <c r="T68" s="723"/>
      <c r="U68" s="724"/>
      <c r="V68" s="724"/>
    </row>
    <row r="69" spans="1:22" ht="15">
      <c r="A69" s="563"/>
      <c r="B69" s="644"/>
      <c r="C69" s="576"/>
      <c r="D69" s="716"/>
      <c r="E69" s="717"/>
      <c r="F69" s="718"/>
      <c r="G69" s="719"/>
      <c r="H69" s="720"/>
      <c r="I69" s="721"/>
      <c r="J69" s="721"/>
      <c r="K69" s="721"/>
      <c r="L69" s="721"/>
      <c r="M69" s="674"/>
      <c r="N69" s="721"/>
      <c r="O69" s="721"/>
      <c r="P69" s="615"/>
      <c r="Q69" s="722"/>
      <c r="R69" s="722"/>
      <c r="S69" s="616"/>
      <c r="T69" s="723"/>
      <c r="U69" s="724"/>
      <c r="V69" s="724"/>
    </row>
    <row r="70" spans="1:22" ht="15">
      <c r="A70" s="563"/>
      <c r="B70" s="644"/>
      <c r="C70" s="576"/>
      <c r="D70" s="716"/>
      <c r="E70" s="717"/>
      <c r="F70" s="718"/>
      <c r="G70" s="719"/>
      <c r="H70" s="720"/>
      <c r="I70" s="721"/>
      <c r="J70" s="721"/>
      <c r="K70" s="721"/>
      <c r="L70" s="721"/>
      <c r="M70" s="674"/>
      <c r="N70" s="721"/>
      <c r="O70" s="721"/>
      <c r="P70" s="615"/>
      <c r="Q70" s="722"/>
      <c r="R70" s="722"/>
      <c r="S70" s="616"/>
      <c r="T70" s="723"/>
      <c r="U70" s="724"/>
      <c r="V70" s="724"/>
    </row>
    <row r="71" spans="1:22" ht="15">
      <c r="A71" s="563"/>
      <c r="B71" s="644"/>
      <c r="C71" s="576"/>
      <c r="D71" s="725"/>
      <c r="E71" s="717"/>
      <c r="F71" s="718"/>
      <c r="G71" s="719"/>
      <c r="H71" s="720"/>
      <c r="I71" s="721"/>
      <c r="J71" s="721"/>
      <c r="K71" s="721"/>
      <c r="L71" s="721"/>
      <c r="M71" s="674"/>
      <c r="N71" s="721"/>
      <c r="O71" s="721"/>
      <c r="P71" s="615"/>
      <c r="Q71" s="722"/>
      <c r="R71" s="722"/>
      <c r="S71" s="616"/>
      <c r="T71" s="723"/>
      <c r="U71" s="724"/>
      <c r="V71" s="724"/>
    </row>
    <row r="72" spans="1:22" ht="15">
      <c r="A72" s="563"/>
      <c r="B72" s="693"/>
      <c r="C72" s="576"/>
      <c r="D72" s="726"/>
      <c r="E72" s="717"/>
      <c r="F72" s="721"/>
      <c r="G72" s="727"/>
      <c r="H72" s="728"/>
      <c r="I72" s="721"/>
      <c r="J72" s="721"/>
      <c r="K72" s="721"/>
      <c r="L72" s="721"/>
      <c r="M72" s="674"/>
      <c r="N72" s="721"/>
      <c r="O72" s="721"/>
      <c r="P72" s="615"/>
      <c r="Q72" s="722"/>
      <c r="R72" s="722"/>
      <c r="S72" s="616"/>
      <c r="T72" s="723"/>
      <c r="U72" s="724"/>
      <c r="V72" s="724"/>
    </row>
    <row r="73" spans="1:22" ht="15">
      <c r="A73" s="563"/>
      <c r="B73" s="693"/>
      <c r="C73" s="576"/>
      <c r="D73" s="726"/>
      <c r="E73" s="717"/>
      <c r="F73" s="721"/>
      <c r="G73" s="727"/>
      <c r="H73" s="728"/>
      <c r="I73" s="721"/>
      <c r="J73" s="721"/>
      <c r="K73" s="721"/>
      <c r="L73" s="721"/>
      <c r="M73" s="674"/>
      <c r="N73" s="721"/>
      <c r="O73" s="721"/>
      <c r="P73" s="615"/>
      <c r="Q73" s="722"/>
      <c r="R73" s="722"/>
      <c r="S73" s="616"/>
      <c r="T73" s="723"/>
      <c r="U73" s="724"/>
      <c r="V73" s="724"/>
    </row>
    <row r="74" spans="1:22" ht="15">
      <c r="A74" s="563"/>
      <c r="B74" s="693"/>
      <c r="C74" s="576"/>
      <c r="D74" s="725"/>
      <c r="E74" s="717"/>
      <c r="F74" s="721"/>
      <c r="G74" s="729"/>
      <c r="H74" s="720"/>
      <c r="I74" s="721"/>
      <c r="J74" s="721"/>
      <c r="K74" s="721"/>
      <c r="L74" s="721"/>
      <c r="M74" s="674"/>
      <c r="N74" s="721"/>
      <c r="O74" s="721"/>
      <c r="P74" s="615"/>
      <c r="Q74" s="722"/>
      <c r="R74" s="722"/>
      <c r="S74" s="616"/>
      <c r="T74" s="723"/>
      <c r="U74" s="724"/>
      <c r="V74" s="724"/>
    </row>
    <row r="75" spans="1:22" ht="18.75">
      <c r="A75" s="563"/>
      <c r="B75" s="1378" t="s">
        <v>1353</v>
      </c>
      <c r="C75" s="1379"/>
      <c r="D75" s="1379"/>
      <c r="E75" s="1380"/>
      <c r="F75" s="724"/>
      <c r="G75" s="730"/>
      <c r="H75" s="722"/>
      <c r="I75" s="722"/>
      <c r="J75" s="722"/>
      <c r="K75" s="722"/>
      <c r="L75" s="722"/>
      <c r="M75" s="731">
        <v>119651</v>
      </c>
      <c r="N75" s="722"/>
      <c r="O75" s="722"/>
      <c r="P75" s="615"/>
      <c r="Q75" s="722"/>
      <c r="R75" s="722"/>
      <c r="S75" s="574"/>
      <c r="T75" s="723"/>
      <c r="U75" s="724"/>
      <c r="V75" s="724"/>
    </row>
    <row r="76" spans="1:22" ht="18.75">
      <c r="A76" s="732" t="s">
        <v>47</v>
      </c>
      <c r="B76" s="733" t="s">
        <v>37</v>
      </c>
      <c r="C76" s="734"/>
      <c r="D76" s="1386"/>
      <c r="E76" s="1387"/>
      <c r="F76" s="735"/>
      <c r="G76" s="736">
        <f>SUM(G6:G46)</f>
        <v>9586598</v>
      </c>
      <c r="H76" s="737"/>
      <c r="I76" s="736">
        <f>SUM(I6:I75)</f>
        <v>10395305</v>
      </c>
      <c r="J76" s="738"/>
      <c r="K76" s="738"/>
      <c r="L76" s="738"/>
      <c r="M76" s="739">
        <f>SUM(M6:M75)</f>
        <v>4206930</v>
      </c>
      <c r="N76" s="740"/>
      <c r="O76" s="738"/>
      <c r="P76" s="741">
        <f>SUM(P6:P75)</f>
        <v>8840670</v>
      </c>
      <c r="Q76" s="738"/>
      <c r="R76" s="738"/>
      <c r="S76" s="742">
        <f>SUM(S6:S46)</f>
        <v>7332693</v>
      </c>
      <c r="T76" s="743"/>
      <c r="U76" s="735">
        <f>SUM(U6:U46)</f>
        <v>4500000</v>
      </c>
      <c r="V76" s="735"/>
    </row>
    <row r="77" spans="1:22" ht="165.75">
      <c r="A77" s="744"/>
      <c r="B77" s="745" t="s">
        <v>44</v>
      </c>
      <c r="C77" s="746"/>
      <c r="D77" s="746"/>
      <c r="E77" s="746"/>
      <c r="F77" s="746"/>
      <c r="G77" s="746"/>
      <c r="H77" s="746"/>
      <c r="I77" s="746"/>
      <c r="J77" s="746"/>
      <c r="K77" s="746"/>
      <c r="L77" s="746"/>
      <c r="M77" s="747"/>
      <c r="N77" s="746"/>
      <c r="O77" s="746"/>
      <c r="P77" s="748"/>
      <c r="Q77" s="746"/>
      <c r="R77" s="746"/>
      <c r="S77" s="749"/>
      <c r="T77" s="746"/>
      <c r="U77" s="746"/>
      <c r="V77" s="746"/>
    </row>
    <row r="78" spans="1:22" ht="409.5">
      <c r="A78" s="750">
        <v>7</v>
      </c>
      <c r="B78" s="679" t="s">
        <v>62</v>
      </c>
      <c r="C78" s="679" t="s">
        <v>63</v>
      </c>
      <c r="D78" s="751" t="s">
        <v>1354</v>
      </c>
      <c r="E78" s="751" t="s">
        <v>1355</v>
      </c>
      <c r="F78" s="752"/>
      <c r="G78" s="753">
        <f t="shared" ref="G78" si="6">M78+P78+S78</f>
        <v>0</v>
      </c>
      <c r="H78" s="754"/>
      <c r="I78" s="754"/>
      <c r="J78" s="754"/>
      <c r="K78" s="754"/>
      <c r="L78" s="754"/>
      <c r="M78" s="570">
        <v>0</v>
      </c>
      <c r="N78" s="754"/>
      <c r="O78" s="754"/>
      <c r="P78" s="615"/>
      <c r="Q78" s="754"/>
      <c r="R78" s="754"/>
      <c r="S78" s="630"/>
      <c r="T78" s="755" t="s">
        <v>1224</v>
      </c>
      <c r="U78" s="752"/>
      <c r="V78" s="752"/>
    </row>
    <row r="79" spans="1:22" ht="409.5">
      <c r="A79" s="756">
        <v>4</v>
      </c>
      <c r="B79" s="757" t="s">
        <v>1356</v>
      </c>
      <c r="C79" s="758" t="s">
        <v>1250</v>
      </c>
      <c r="D79" s="751" t="s">
        <v>1357</v>
      </c>
      <c r="E79" s="751" t="s">
        <v>1358</v>
      </c>
      <c r="F79" s="752"/>
      <c r="G79" s="759"/>
      <c r="H79" s="754"/>
      <c r="I79" s="760">
        <v>2000000</v>
      </c>
      <c r="J79" s="754"/>
      <c r="K79" s="754"/>
      <c r="L79" s="754"/>
      <c r="M79" s="761"/>
      <c r="N79" s="754"/>
      <c r="O79" s="754"/>
      <c r="P79" s="615"/>
      <c r="Q79" s="754"/>
      <c r="R79" s="754"/>
      <c r="S79" s="762"/>
      <c r="T79" s="763"/>
      <c r="U79" s="752"/>
      <c r="V79" s="752"/>
    </row>
    <row r="80" spans="1:22" ht="409.5">
      <c r="A80" s="750">
        <v>30</v>
      </c>
      <c r="B80" s="679" t="s">
        <v>1267</v>
      </c>
      <c r="C80" s="764" t="s">
        <v>1268</v>
      </c>
      <c r="D80" s="751" t="s">
        <v>1359</v>
      </c>
      <c r="E80" s="765" t="s">
        <v>1360</v>
      </c>
      <c r="F80" s="752"/>
      <c r="G80" s="753"/>
      <c r="H80" s="754"/>
      <c r="I80" s="753">
        <v>450000</v>
      </c>
      <c r="J80" s="754"/>
      <c r="K80" s="754"/>
      <c r="L80" s="754"/>
      <c r="M80" s="570">
        <v>0</v>
      </c>
      <c r="N80" s="754" t="s">
        <v>41</v>
      </c>
      <c r="O80" s="754" t="s">
        <v>36</v>
      </c>
      <c r="P80" s="615"/>
      <c r="Q80" s="754"/>
      <c r="R80" s="754"/>
      <c r="S80" s="630"/>
      <c r="T80" s="755" t="s">
        <v>1224</v>
      </c>
      <c r="U80" s="752">
        <v>450000</v>
      </c>
      <c r="V80" s="752"/>
    </row>
    <row r="81" spans="1:22" ht="409.5">
      <c r="A81" s="750">
        <v>11</v>
      </c>
      <c r="B81" s="679" t="s">
        <v>1267</v>
      </c>
      <c r="C81" s="764" t="s">
        <v>1268</v>
      </c>
      <c r="D81" s="751" t="s">
        <v>1361</v>
      </c>
      <c r="E81" s="765" t="s">
        <v>1270</v>
      </c>
      <c r="F81" s="752"/>
      <c r="G81" s="753">
        <f t="shared" ref="G81:G82" si="7">M81+P81+S81</f>
        <v>0</v>
      </c>
      <c r="H81" s="754"/>
      <c r="I81" s="754"/>
      <c r="J81" s="754"/>
      <c r="K81" s="754"/>
      <c r="L81" s="754"/>
      <c r="M81" s="570">
        <v>0</v>
      </c>
      <c r="N81" s="754" t="s">
        <v>41</v>
      </c>
      <c r="O81" s="754" t="s">
        <v>36</v>
      </c>
      <c r="P81" s="615">
        <v>0</v>
      </c>
      <c r="Q81" s="754"/>
      <c r="R81" s="754"/>
      <c r="S81" s="630"/>
      <c r="T81" s="755" t="s">
        <v>1224</v>
      </c>
      <c r="U81" s="752"/>
      <c r="V81" s="752"/>
    </row>
    <row r="82" spans="1:22" ht="409.5">
      <c r="A82" s="750">
        <v>31</v>
      </c>
      <c r="B82" s="679" t="s">
        <v>62</v>
      </c>
      <c r="C82" s="679" t="s">
        <v>63</v>
      </c>
      <c r="D82" s="751" t="s">
        <v>1362</v>
      </c>
      <c r="E82" s="766" t="s">
        <v>1363</v>
      </c>
      <c r="F82" s="752"/>
      <c r="G82" s="753">
        <f t="shared" si="7"/>
        <v>600000</v>
      </c>
      <c r="H82" s="754"/>
      <c r="I82" s="754"/>
      <c r="J82" s="754"/>
      <c r="K82" s="754"/>
      <c r="L82" s="754"/>
      <c r="M82" s="570"/>
      <c r="N82" s="754"/>
      <c r="O82" s="754"/>
      <c r="P82" s="615"/>
      <c r="Q82" s="754" t="s">
        <v>31</v>
      </c>
      <c r="R82" s="754" t="s">
        <v>41</v>
      </c>
      <c r="S82" s="574">
        <v>600000</v>
      </c>
      <c r="T82" s="755" t="s">
        <v>1224</v>
      </c>
      <c r="U82" s="752"/>
      <c r="V82" s="752"/>
    </row>
    <row r="83" spans="1:22" ht="18.75">
      <c r="A83" s="744"/>
      <c r="B83" s="767" t="s">
        <v>37</v>
      </c>
      <c r="C83" s="734"/>
      <c r="D83" s="734"/>
      <c r="E83" s="768"/>
      <c r="F83" s="724"/>
      <c r="G83" s="769">
        <f t="shared" ref="G83:AU104" si="8">SUM(G78:G82)</f>
        <v>600000</v>
      </c>
      <c r="H83" s="769">
        <f t="shared" si="8"/>
        <v>0</v>
      </c>
      <c r="I83" s="761">
        <f t="shared" si="8"/>
        <v>2450000</v>
      </c>
      <c r="J83" s="769">
        <f t="shared" si="8"/>
        <v>0</v>
      </c>
      <c r="K83" s="769">
        <f t="shared" si="8"/>
        <v>0</v>
      </c>
      <c r="L83" s="769">
        <f t="shared" si="8"/>
        <v>0</v>
      </c>
      <c r="M83" s="761">
        <f t="shared" si="8"/>
        <v>0</v>
      </c>
      <c r="N83" s="769">
        <f t="shared" si="8"/>
        <v>0</v>
      </c>
      <c r="O83" s="769">
        <f t="shared" si="8"/>
        <v>0</v>
      </c>
      <c r="P83" s="770">
        <f t="shared" si="8"/>
        <v>0</v>
      </c>
      <c r="Q83" s="769">
        <f t="shared" si="8"/>
        <v>0</v>
      </c>
      <c r="R83" s="769">
        <f t="shared" si="8"/>
        <v>0</v>
      </c>
      <c r="S83" s="762">
        <f t="shared" si="8"/>
        <v>600000</v>
      </c>
      <c r="T83" s="769">
        <f t="shared" si="8"/>
        <v>0</v>
      </c>
      <c r="U83" s="769">
        <f t="shared" si="8"/>
        <v>450000</v>
      </c>
      <c r="V83" s="769">
        <f t="shared" si="8"/>
        <v>0</v>
      </c>
    </row>
    <row r="84" spans="1:22">
      <c r="A84" s="1366" t="s">
        <v>38</v>
      </c>
      <c r="B84" s="1366"/>
      <c r="C84" s="1366"/>
      <c r="D84" s="1366"/>
      <c r="E84" s="1366"/>
      <c r="F84" s="1366"/>
      <c r="G84" s="1366"/>
      <c r="H84" s="1366"/>
      <c r="I84" s="1366"/>
      <c r="J84" s="1366"/>
      <c r="K84" s="1366"/>
      <c r="L84" s="1366"/>
      <c r="M84" s="1366"/>
      <c r="N84" s="1366"/>
      <c r="O84" s="1366"/>
      <c r="P84" s="1366"/>
      <c r="Q84" s="1366"/>
      <c r="R84" s="1366"/>
      <c r="S84" s="1366"/>
      <c r="T84" s="1366"/>
      <c r="U84" s="1366"/>
      <c r="V84" s="1366"/>
    </row>
    <row r="85" spans="1:22" ht="409.5">
      <c r="A85" s="771">
        <v>1</v>
      </c>
      <c r="B85" s="772" t="s">
        <v>62</v>
      </c>
      <c r="C85" s="772" t="s">
        <v>63</v>
      </c>
      <c r="D85" s="773" t="s">
        <v>1364</v>
      </c>
      <c r="E85" s="724"/>
      <c r="F85" s="724"/>
      <c r="G85" s="774" t="s">
        <v>34</v>
      </c>
      <c r="H85" s="724"/>
      <c r="I85" s="724"/>
      <c r="J85" s="724"/>
      <c r="K85" s="724"/>
      <c r="L85" s="724"/>
      <c r="M85" s="775"/>
      <c r="N85" s="724"/>
      <c r="O85" s="724"/>
      <c r="P85" s="776" t="s">
        <v>1365</v>
      </c>
      <c r="Q85" s="724"/>
      <c r="R85" s="724"/>
      <c r="S85" s="777"/>
      <c r="T85" s="724"/>
      <c r="U85" s="724"/>
      <c r="V85" s="724"/>
    </row>
    <row r="86" spans="1:22" ht="409.5">
      <c r="A86" s="771">
        <v>2</v>
      </c>
      <c r="B86" s="772" t="s">
        <v>62</v>
      </c>
      <c r="C86" s="772" t="s">
        <v>63</v>
      </c>
      <c r="D86" s="778" t="s">
        <v>1366</v>
      </c>
      <c r="E86" s="724"/>
      <c r="F86" s="724"/>
      <c r="G86" s="774"/>
      <c r="H86" s="724"/>
      <c r="I86" s="724"/>
      <c r="J86" s="724"/>
      <c r="K86" s="724"/>
      <c r="L86" s="724"/>
      <c r="M86" s="775"/>
      <c r="N86" s="724"/>
      <c r="O86" s="724"/>
      <c r="P86" s="776" t="s">
        <v>1367</v>
      </c>
      <c r="Q86" s="724"/>
      <c r="R86" s="724"/>
      <c r="S86" s="777"/>
      <c r="T86" s="724"/>
      <c r="U86" s="724"/>
      <c r="V86" s="724"/>
    </row>
    <row r="87" spans="1:22" ht="409.5">
      <c r="A87" s="771">
        <v>3</v>
      </c>
      <c r="B87" s="772" t="s">
        <v>62</v>
      </c>
      <c r="C87" s="772" t="s">
        <v>63</v>
      </c>
      <c r="D87" s="778" t="s">
        <v>1368</v>
      </c>
      <c r="E87" s="724"/>
      <c r="F87" s="724"/>
      <c r="G87" s="774"/>
      <c r="H87" s="724"/>
      <c r="I87" s="724"/>
      <c r="J87" s="724"/>
      <c r="K87" s="724"/>
      <c r="L87" s="724"/>
      <c r="M87" s="775"/>
      <c r="N87" s="724"/>
      <c r="O87" s="724"/>
      <c r="P87" s="776" t="s">
        <v>1243</v>
      </c>
      <c r="Q87" s="724"/>
      <c r="R87" s="724"/>
      <c r="S87" s="777"/>
      <c r="T87" s="724"/>
      <c r="U87" s="724"/>
      <c r="V87" s="724"/>
    </row>
    <row r="88" spans="1:22" ht="15">
      <c r="A88" s="744"/>
      <c r="B88" s="767" t="s">
        <v>37</v>
      </c>
      <c r="C88" s="724"/>
      <c r="D88" s="724"/>
      <c r="E88" s="724"/>
      <c r="F88" s="724"/>
      <c r="G88" s="774"/>
      <c r="H88" s="724"/>
      <c r="I88" s="724"/>
      <c r="J88" s="724"/>
      <c r="K88" s="724"/>
      <c r="L88" s="724"/>
      <c r="M88" s="775"/>
      <c r="N88" s="724"/>
      <c r="O88" s="724"/>
      <c r="P88" s="779" t="s">
        <v>1369</v>
      </c>
      <c r="Q88" s="724"/>
      <c r="R88" s="724"/>
      <c r="S88" s="777"/>
      <c r="T88" s="724"/>
      <c r="U88" s="724"/>
      <c r="V88" s="724"/>
    </row>
    <row r="89" spans="1:22" ht="36">
      <c r="A89" s="744"/>
      <c r="B89" s="767"/>
      <c r="C89" s="724"/>
      <c r="D89" s="780" t="s">
        <v>1370</v>
      </c>
      <c r="E89" s="724"/>
      <c r="F89" s="724"/>
      <c r="G89" s="774"/>
      <c r="H89" s="724"/>
      <c r="I89" s="724"/>
      <c r="J89" s="724"/>
      <c r="K89" s="724"/>
      <c r="L89" s="724"/>
      <c r="M89" s="775"/>
      <c r="N89" s="724"/>
      <c r="O89" s="724"/>
      <c r="P89" s="781"/>
      <c r="Q89" s="724"/>
      <c r="R89" s="724"/>
      <c r="S89" s="782">
        <v>3000</v>
      </c>
      <c r="T89" s="724"/>
      <c r="U89" s="724"/>
      <c r="V89" s="724"/>
    </row>
    <row r="90" spans="1:22" ht="36">
      <c r="A90" s="744"/>
      <c r="B90" s="767"/>
      <c r="C90" s="724"/>
      <c r="D90" s="780" t="s">
        <v>1371</v>
      </c>
      <c r="E90" s="724"/>
      <c r="F90" s="724"/>
      <c r="G90" s="774"/>
      <c r="H90" s="724"/>
      <c r="I90" s="724"/>
      <c r="J90" s="724"/>
      <c r="K90" s="724"/>
      <c r="L90" s="724"/>
      <c r="M90" s="775"/>
      <c r="N90" s="724"/>
      <c r="O90" s="724"/>
      <c r="P90" s="783"/>
      <c r="Q90" s="724"/>
      <c r="R90" s="724"/>
      <c r="S90" s="782">
        <v>8000</v>
      </c>
      <c r="T90" s="724"/>
      <c r="U90" s="724"/>
      <c r="V90" s="724"/>
    </row>
    <row r="91" spans="1:22" ht="36">
      <c r="A91" s="744"/>
      <c r="B91" s="767"/>
      <c r="C91" s="724"/>
      <c r="D91" s="780" t="s">
        <v>1372</v>
      </c>
      <c r="E91" s="724"/>
      <c r="F91" s="724"/>
      <c r="G91" s="774"/>
      <c r="H91" s="724"/>
      <c r="I91" s="724"/>
      <c r="J91" s="724"/>
      <c r="K91" s="724"/>
      <c r="L91" s="724"/>
      <c r="M91" s="775"/>
      <c r="N91" s="724"/>
      <c r="O91" s="724"/>
      <c r="P91" s="784"/>
      <c r="Q91" s="724"/>
      <c r="R91" s="724"/>
      <c r="S91" s="782">
        <v>8000</v>
      </c>
      <c r="T91" s="724"/>
      <c r="U91" s="724"/>
      <c r="V91" s="724"/>
    </row>
    <row r="92" spans="1:22" ht="36">
      <c r="A92" s="744"/>
      <c r="B92" s="767"/>
      <c r="C92" s="724"/>
      <c r="D92" s="780" t="s">
        <v>1373</v>
      </c>
      <c r="E92" s="724"/>
      <c r="F92" s="724"/>
      <c r="G92" s="774"/>
      <c r="H92" s="724"/>
      <c r="I92" s="724"/>
      <c r="J92" s="724"/>
      <c r="K92" s="724"/>
      <c r="L92" s="724"/>
      <c r="M92" s="775"/>
      <c r="N92" s="724"/>
      <c r="O92" s="724"/>
      <c r="P92" s="784"/>
      <c r="Q92" s="724"/>
      <c r="R92" s="724"/>
      <c r="S92" s="782">
        <v>8000</v>
      </c>
      <c r="T92" s="724"/>
      <c r="U92" s="724"/>
      <c r="V92" s="724"/>
    </row>
    <row r="93" spans="1:22" ht="36">
      <c r="A93" s="744"/>
      <c r="B93" s="767"/>
      <c r="C93" s="724"/>
      <c r="D93" s="780" t="s">
        <v>1374</v>
      </c>
      <c r="E93" s="724"/>
      <c r="F93" s="724"/>
      <c r="G93" s="774"/>
      <c r="H93" s="724"/>
      <c r="I93" s="724"/>
      <c r="J93" s="724"/>
      <c r="K93" s="724"/>
      <c r="L93" s="724"/>
      <c r="M93" s="775"/>
      <c r="N93" s="724"/>
      <c r="O93" s="724"/>
      <c r="P93" s="784"/>
      <c r="Q93" s="724"/>
      <c r="R93" s="724"/>
      <c r="S93" s="782">
        <v>8000</v>
      </c>
      <c r="T93" s="724"/>
      <c r="U93" s="724"/>
      <c r="V93" s="724"/>
    </row>
    <row r="94" spans="1:22" ht="36">
      <c r="A94" s="744"/>
      <c r="B94" s="767"/>
      <c r="C94" s="724"/>
      <c r="D94" s="780" t="s">
        <v>1375</v>
      </c>
      <c r="E94" s="724"/>
      <c r="F94" s="724"/>
      <c r="G94" s="774"/>
      <c r="H94" s="724"/>
      <c r="I94" s="724"/>
      <c r="J94" s="724"/>
      <c r="K94" s="724"/>
      <c r="L94" s="724"/>
      <c r="M94" s="775"/>
      <c r="N94" s="724"/>
      <c r="O94" s="724"/>
      <c r="P94" s="784"/>
      <c r="Q94" s="724"/>
      <c r="R94" s="724"/>
      <c r="S94" s="782">
        <v>8000</v>
      </c>
      <c r="T94" s="724"/>
      <c r="U94" s="724"/>
      <c r="V94" s="724"/>
    </row>
    <row r="95" spans="1:22" ht="36">
      <c r="A95" s="744"/>
      <c r="B95" s="767"/>
      <c r="C95" s="724"/>
      <c r="D95" s="780" t="s">
        <v>1376</v>
      </c>
      <c r="E95" s="724"/>
      <c r="F95" s="724"/>
      <c r="G95" s="774"/>
      <c r="H95" s="724"/>
      <c r="I95" s="724"/>
      <c r="J95" s="724"/>
      <c r="K95" s="724"/>
      <c r="L95" s="724"/>
      <c r="M95" s="775"/>
      <c r="N95" s="724"/>
      <c r="O95" s="724"/>
      <c r="P95" s="784"/>
      <c r="Q95" s="724"/>
      <c r="R95" s="724"/>
      <c r="S95" s="782">
        <v>7000</v>
      </c>
      <c r="T95" s="724"/>
      <c r="U95" s="724"/>
      <c r="V95" s="724"/>
    </row>
    <row r="96" spans="1:22" ht="15">
      <c r="A96" s="744"/>
      <c r="B96" s="767"/>
      <c r="C96" s="724"/>
      <c r="D96" s="785" t="s">
        <v>1377</v>
      </c>
      <c r="E96" s="724"/>
      <c r="F96" s="724"/>
      <c r="G96" s="774"/>
      <c r="H96" s="724"/>
      <c r="I96" s="724"/>
      <c r="J96" s="724"/>
      <c r="K96" s="724"/>
      <c r="L96" s="724"/>
      <c r="M96" s="775"/>
      <c r="N96" s="724"/>
      <c r="O96" s="724"/>
      <c r="P96" s="784"/>
      <c r="Q96" s="724"/>
      <c r="R96" s="724"/>
      <c r="S96" s="786">
        <v>38000</v>
      </c>
      <c r="T96" s="724"/>
      <c r="U96" s="724"/>
      <c r="V96" s="724"/>
    </row>
    <row r="97" spans="1:47" ht="79.5" customHeight="1">
      <c r="A97" s="744"/>
      <c r="B97" s="767"/>
      <c r="C97" s="724"/>
      <c r="D97" s="785" t="s">
        <v>1378</v>
      </c>
      <c r="E97" s="724"/>
      <c r="F97" s="724"/>
      <c r="G97" s="774"/>
      <c r="H97" s="724"/>
      <c r="I97" s="724"/>
      <c r="J97" s="724"/>
      <c r="K97" s="724"/>
      <c r="L97" s="724"/>
      <c r="M97" s="775"/>
      <c r="N97" s="724"/>
      <c r="O97" s="724"/>
      <c r="P97" s="784"/>
      <c r="Q97" s="724"/>
      <c r="R97" s="724"/>
      <c r="S97" s="786">
        <v>35000</v>
      </c>
      <c r="T97" s="724"/>
      <c r="U97" s="724"/>
      <c r="V97" s="724"/>
      <c r="W97" s="787"/>
    </row>
    <row r="98" spans="1:47" s="789" customFormat="1" ht="79.5" customHeight="1">
      <c r="A98" s="744"/>
      <c r="B98" s="767"/>
      <c r="C98" s="724"/>
      <c r="D98" s="785" t="s">
        <v>1379</v>
      </c>
      <c r="E98" s="724"/>
      <c r="F98" s="724"/>
      <c r="G98" s="774"/>
      <c r="H98" s="724"/>
      <c r="I98" s="724"/>
      <c r="J98" s="724"/>
      <c r="K98" s="724"/>
      <c r="L98" s="724"/>
      <c r="M98" s="775"/>
      <c r="N98" s="724"/>
      <c r="O98" s="724"/>
      <c r="P98" s="784"/>
      <c r="Q98" s="724"/>
      <c r="R98" s="724"/>
      <c r="S98" s="786">
        <v>40000</v>
      </c>
      <c r="T98" s="724"/>
      <c r="U98" s="724"/>
      <c r="V98" s="724"/>
      <c r="W98" s="788"/>
    </row>
    <row r="99" spans="1:47" s="4" customFormat="1" ht="79.5" customHeight="1">
      <c r="A99" s="744"/>
      <c r="B99" s="767"/>
      <c r="C99" s="724"/>
      <c r="D99" s="660" t="s">
        <v>1380</v>
      </c>
      <c r="E99" s="724"/>
      <c r="F99" s="724"/>
      <c r="G99" s="774"/>
      <c r="H99" s="724"/>
      <c r="I99" s="724"/>
      <c r="J99" s="724"/>
      <c r="K99" s="724"/>
      <c r="L99" s="724"/>
      <c r="M99" s="775"/>
      <c r="N99" s="724"/>
      <c r="O99" s="724"/>
      <c r="P99" s="784"/>
      <c r="Q99" s="724"/>
      <c r="R99" s="724"/>
      <c r="S99" s="786">
        <v>150000</v>
      </c>
      <c r="T99" s="724"/>
      <c r="U99" s="724"/>
      <c r="V99" s="724"/>
    </row>
    <row r="100" spans="1:47" s="792" customFormat="1" ht="79.5" customHeight="1">
      <c r="A100" s="744"/>
      <c r="B100" s="767"/>
      <c r="C100" s="724"/>
      <c r="D100" s="785" t="s">
        <v>1381</v>
      </c>
      <c r="E100" s="724"/>
      <c r="F100" s="724"/>
      <c r="G100" s="774"/>
      <c r="H100" s="724"/>
      <c r="I100" s="724"/>
      <c r="J100" s="724"/>
      <c r="K100" s="724"/>
      <c r="L100" s="724"/>
      <c r="M100" s="775"/>
      <c r="N100" s="724"/>
      <c r="O100" s="724"/>
      <c r="P100" s="784"/>
      <c r="Q100" s="724"/>
      <c r="R100" s="724"/>
      <c r="S100" s="790">
        <v>40000</v>
      </c>
      <c r="T100" s="724"/>
      <c r="U100" s="724"/>
      <c r="V100" s="724"/>
      <c r="W100" s="791"/>
    </row>
    <row r="101" spans="1:47" s="4" customFormat="1" ht="79.5" customHeight="1">
      <c r="A101" s="744"/>
      <c r="B101" s="767"/>
      <c r="C101" s="724"/>
      <c r="D101" s="785" t="s">
        <v>1382</v>
      </c>
      <c r="E101" s="724"/>
      <c r="F101" s="724"/>
      <c r="G101" s="774"/>
      <c r="H101" s="724"/>
      <c r="I101" s="724"/>
      <c r="J101" s="724"/>
      <c r="K101" s="724"/>
      <c r="L101" s="724"/>
      <c r="M101" s="775"/>
      <c r="N101" s="724"/>
      <c r="O101" s="724"/>
      <c r="P101" s="784"/>
      <c r="Q101" s="724"/>
      <c r="R101" s="724"/>
      <c r="S101" s="790">
        <v>30000</v>
      </c>
      <c r="T101" s="724"/>
      <c r="U101" s="724"/>
      <c r="V101" s="724"/>
    </row>
    <row r="102" spans="1:47" s="4" customFormat="1" ht="79.5" customHeight="1">
      <c r="A102" s="744"/>
      <c r="B102" s="767"/>
      <c r="C102" s="724"/>
      <c r="D102" s="785" t="s">
        <v>1383</v>
      </c>
      <c r="E102" s="724"/>
      <c r="F102" s="724"/>
      <c r="G102" s="774"/>
      <c r="H102" s="724"/>
      <c r="I102" s="724"/>
      <c r="J102" s="724"/>
      <c r="K102" s="724"/>
      <c r="L102" s="724"/>
      <c r="M102" s="775"/>
      <c r="N102" s="724"/>
      <c r="O102" s="724"/>
      <c r="P102" s="784"/>
      <c r="Q102" s="724"/>
      <c r="R102" s="724"/>
      <c r="S102" s="790">
        <v>15000</v>
      </c>
      <c r="T102" s="724"/>
      <c r="U102" s="724"/>
      <c r="V102" s="724"/>
    </row>
    <row r="103" spans="1:47" s="4" customFormat="1" ht="79.5" customHeight="1">
      <c r="A103" s="744"/>
      <c r="B103" s="767"/>
      <c r="C103" s="724"/>
      <c r="D103" s="785" t="s">
        <v>1384</v>
      </c>
      <c r="E103" s="724"/>
      <c r="F103" s="724"/>
      <c r="G103" s="774"/>
      <c r="H103" s="724"/>
      <c r="I103" s="724"/>
      <c r="J103" s="724"/>
      <c r="K103" s="724"/>
      <c r="L103" s="724"/>
      <c r="M103" s="775"/>
      <c r="N103" s="724"/>
      <c r="O103" s="724"/>
      <c r="P103" s="784"/>
      <c r="Q103" s="724"/>
      <c r="R103" s="724"/>
      <c r="S103" s="790">
        <v>15000</v>
      </c>
      <c r="T103" s="724"/>
      <c r="U103" s="724"/>
      <c r="V103" s="724"/>
    </row>
    <row r="104" spans="1:47" ht="79.5" customHeight="1">
      <c r="A104" s="744"/>
      <c r="B104" s="767"/>
      <c r="C104" s="724"/>
      <c r="D104" s="785" t="s">
        <v>1385</v>
      </c>
      <c r="E104" s="724"/>
      <c r="F104" s="724"/>
      <c r="G104" s="774"/>
      <c r="H104" s="724"/>
      <c r="I104" s="724"/>
      <c r="J104" s="724"/>
      <c r="K104" s="724"/>
      <c r="L104" s="724"/>
      <c r="M104" s="775"/>
      <c r="N104" s="724"/>
      <c r="O104" s="724"/>
      <c r="P104" s="784"/>
      <c r="Q104" s="724"/>
      <c r="R104" s="724"/>
      <c r="S104" s="790">
        <v>30000</v>
      </c>
      <c r="T104" s="724"/>
      <c r="U104" s="724"/>
      <c r="V104" s="724"/>
      <c r="W104" s="769">
        <f t="shared" si="8"/>
        <v>0</v>
      </c>
      <c r="X104" s="769">
        <f t="shared" si="8"/>
        <v>0</v>
      </c>
      <c r="Y104" s="769">
        <f t="shared" si="8"/>
        <v>0</v>
      </c>
      <c r="Z104" s="769">
        <f t="shared" si="8"/>
        <v>0</v>
      </c>
      <c r="AA104" s="769">
        <f t="shared" si="8"/>
        <v>0</v>
      </c>
      <c r="AB104" s="769">
        <f t="shared" si="8"/>
        <v>0</v>
      </c>
      <c r="AC104" s="769">
        <f t="shared" si="8"/>
        <v>0</v>
      </c>
      <c r="AD104" s="769">
        <f t="shared" si="8"/>
        <v>0</v>
      </c>
      <c r="AE104" s="769">
        <f t="shared" si="8"/>
        <v>0</v>
      </c>
      <c r="AF104" s="769">
        <f t="shared" si="8"/>
        <v>0</v>
      </c>
      <c r="AG104" s="769">
        <f t="shared" si="8"/>
        <v>0</v>
      </c>
      <c r="AH104" s="769">
        <f t="shared" si="8"/>
        <v>0</v>
      </c>
      <c r="AI104" s="769">
        <f t="shared" si="8"/>
        <v>0</v>
      </c>
      <c r="AJ104" s="769">
        <f t="shared" si="8"/>
        <v>0</v>
      </c>
      <c r="AK104" s="769">
        <f t="shared" si="8"/>
        <v>0</v>
      </c>
      <c r="AL104" s="769">
        <f t="shared" si="8"/>
        <v>0</v>
      </c>
      <c r="AM104" s="769">
        <f t="shared" si="8"/>
        <v>0</v>
      </c>
      <c r="AN104" s="769">
        <f t="shared" si="8"/>
        <v>0</v>
      </c>
      <c r="AO104" s="769">
        <f t="shared" si="8"/>
        <v>0</v>
      </c>
      <c r="AP104" s="769">
        <f t="shared" si="8"/>
        <v>0</v>
      </c>
      <c r="AQ104" s="769">
        <f t="shared" si="8"/>
        <v>0</v>
      </c>
      <c r="AR104" s="769">
        <f t="shared" si="8"/>
        <v>0</v>
      </c>
      <c r="AS104" s="769">
        <f t="shared" si="8"/>
        <v>0</v>
      </c>
      <c r="AT104" s="769">
        <f t="shared" si="8"/>
        <v>0</v>
      </c>
      <c r="AU104" s="769">
        <f t="shared" si="8"/>
        <v>0</v>
      </c>
    </row>
    <row r="105" spans="1:47" ht="79.5" customHeight="1">
      <c r="A105" s="744"/>
      <c r="B105" s="767"/>
      <c r="C105" s="724"/>
      <c r="D105" s="785" t="s">
        <v>1386</v>
      </c>
      <c r="E105" s="724"/>
      <c r="F105" s="724"/>
      <c r="G105" s="774"/>
      <c r="H105" s="724"/>
      <c r="I105" s="724"/>
      <c r="J105" s="724"/>
      <c r="K105" s="724"/>
      <c r="L105" s="724"/>
      <c r="M105" s="775"/>
      <c r="N105" s="724"/>
      <c r="O105" s="724"/>
      <c r="P105" s="784"/>
      <c r="Q105" s="724"/>
      <c r="R105" s="724"/>
      <c r="S105" s="790">
        <v>10000</v>
      </c>
      <c r="T105" s="724"/>
      <c r="U105" s="724"/>
      <c r="V105" s="724"/>
    </row>
    <row r="106" spans="1:47" ht="79.5" customHeight="1">
      <c r="A106" s="744"/>
      <c r="B106" s="767"/>
      <c r="C106" s="724"/>
      <c r="D106" s="785" t="s">
        <v>1387</v>
      </c>
      <c r="E106" s="724"/>
      <c r="F106" s="724"/>
      <c r="G106" s="774"/>
      <c r="H106" s="724"/>
      <c r="I106" s="724"/>
      <c r="J106" s="724"/>
      <c r="K106" s="724"/>
      <c r="L106" s="724"/>
      <c r="M106" s="775"/>
      <c r="N106" s="724"/>
      <c r="O106" s="724"/>
      <c r="P106" s="784"/>
      <c r="Q106" s="724"/>
      <c r="R106" s="724"/>
      <c r="S106" s="790">
        <v>10000</v>
      </c>
      <c r="T106" s="724"/>
      <c r="U106" s="724"/>
      <c r="V106" s="724"/>
    </row>
    <row r="107" spans="1:47" ht="79.5" customHeight="1">
      <c r="A107" s="744"/>
      <c r="B107" s="767"/>
      <c r="C107" s="724"/>
      <c r="D107" s="706" t="s">
        <v>1388</v>
      </c>
      <c r="E107" s="724"/>
      <c r="F107" s="724"/>
      <c r="G107" s="774"/>
      <c r="H107" s="724"/>
      <c r="I107" s="724"/>
      <c r="J107" s="724"/>
      <c r="K107" s="724"/>
      <c r="L107" s="724"/>
      <c r="M107" s="775"/>
      <c r="N107" s="724"/>
      <c r="O107" s="724"/>
      <c r="P107" s="784"/>
      <c r="Q107" s="724"/>
      <c r="R107" s="724"/>
      <c r="S107" s="786">
        <v>20000</v>
      </c>
      <c r="T107" s="724"/>
      <c r="U107" s="724"/>
      <c r="V107" s="724"/>
    </row>
    <row r="108" spans="1:47" ht="79.5" customHeight="1">
      <c r="A108" s="744"/>
      <c r="B108" s="767"/>
      <c r="C108" s="724"/>
      <c r="D108" s="706" t="s">
        <v>1389</v>
      </c>
      <c r="E108" s="724"/>
      <c r="F108" s="724"/>
      <c r="G108" s="774"/>
      <c r="H108" s="724"/>
      <c r="I108" s="724"/>
      <c r="J108" s="724"/>
      <c r="K108" s="724"/>
      <c r="L108" s="724"/>
      <c r="M108" s="775"/>
      <c r="N108" s="724"/>
      <c r="O108" s="724"/>
      <c r="P108" s="784"/>
      <c r="Q108" s="724"/>
      <c r="R108" s="724"/>
      <c r="S108" s="786">
        <v>37000</v>
      </c>
      <c r="T108" s="724"/>
      <c r="U108" s="724"/>
      <c r="V108" s="724"/>
    </row>
    <row r="109" spans="1:47" ht="79.5" customHeight="1">
      <c r="A109" s="744"/>
      <c r="B109" s="767"/>
      <c r="C109" s="724"/>
      <c r="D109" s="716" t="s">
        <v>1390</v>
      </c>
      <c r="E109" s="724"/>
      <c r="F109" s="724"/>
      <c r="G109" s="774"/>
      <c r="H109" s="724"/>
      <c r="I109" s="724"/>
      <c r="J109" s="724"/>
      <c r="K109" s="724"/>
      <c r="L109" s="724"/>
      <c r="M109" s="775"/>
      <c r="N109" s="724"/>
      <c r="O109" s="724"/>
      <c r="P109" s="784"/>
      <c r="Q109" s="724"/>
      <c r="R109" s="724"/>
      <c r="S109" s="786">
        <v>10000</v>
      </c>
      <c r="T109" s="724"/>
      <c r="U109" s="724"/>
      <c r="V109" s="724"/>
    </row>
    <row r="110" spans="1:47" ht="79.5" customHeight="1">
      <c r="A110" s="744"/>
      <c r="B110" s="767"/>
      <c r="C110" s="724"/>
      <c r="D110" s="716" t="s">
        <v>1391</v>
      </c>
      <c r="E110" s="724"/>
      <c r="F110" s="724"/>
      <c r="G110" s="774"/>
      <c r="H110" s="724"/>
      <c r="I110" s="724"/>
      <c r="J110" s="724"/>
      <c r="K110" s="724"/>
      <c r="L110" s="724"/>
      <c r="M110" s="775"/>
      <c r="N110" s="724"/>
      <c r="O110" s="724"/>
      <c r="P110" s="784"/>
      <c r="Q110" s="724"/>
      <c r="R110" s="724"/>
      <c r="S110" s="786">
        <v>9000</v>
      </c>
      <c r="T110" s="724"/>
      <c r="U110" s="724"/>
      <c r="V110" s="724"/>
    </row>
    <row r="111" spans="1:47" ht="79.5" customHeight="1">
      <c r="A111" s="744"/>
      <c r="B111" s="767"/>
      <c r="C111" s="724"/>
      <c r="D111" s="716" t="s">
        <v>1392</v>
      </c>
      <c r="E111" s="724"/>
      <c r="F111" s="724"/>
      <c r="G111" s="774"/>
      <c r="H111" s="724"/>
      <c r="I111" s="724"/>
      <c r="J111" s="724"/>
      <c r="K111" s="724"/>
      <c r="L111" s="724"/>
      <c r="M111" s="775"/>
      <c r="N111" s="724"/>
      <c r="O111" s="724"/>
      <c r="P111" s="784"/>
      <c r="Q111" s="724"/>
      <c r="R111" s="724"/>
      <c r="S111" s="786">
        <v>10000</v>
      </c>
      <c r="T111" s="724"/>
      <c r="U111" s="724"/>
      <c r="V111" s="724"/>
    </row>
    <row r="112" spans="1:47" ht="79.5" customHeight="1">
      <c r="A112" s="744"/>
      <c r="B112" s="767"/>
      <c r="C112" s="724"/>
      <c r="D112" s="706" t="s">
        <v>1393</v>
      </c>
      <c r="E112" s="724"/>
      <c r="F112" s="724"/>
      <c r="G112" s="774"/>
      <c r="H112" s="724"/>
      <c r="I112" s="724"/>
      <c r="J112" s="724"/>
      <c r="K112" s="724"/>
      <c r="L112" s="724"/>
      <c r="M112" s="775"/>
      <c r="N112" s="724"/>
      <c r="O112" s="724"/>
      <c r="P112" s="784"/>
      <c r="Q112" s="724"/>
      <c r="R112" s="724"/>
      <c r="S112" s="786">
        <v>10000</v>
      </c>
      <c r="T112" s="724"/>
      <c r="U112" s="724"/>
      <c r="V112" s="724"/>
    </row>
    <row r="113" spans="1:22" ht="15">
      <c r="A113" s="744"/>
      <c r="B113" s="767"/>
      <c r="C113" s="724"/>
      <c r="D113" s="706" t="s">
        <v>1394</v>
      </c>
      <c r="E113" s="724"/>
      <c r="F113" s="724"/>
      <c r="G113" s="774"/>
      <c r="H113" s="724"/>
      <c r="I113" s="724"/>
      <c r="J113" s="724"/>
      <c r="K113" s="724"/>
      <c r="L113" s="724"/>
      <c r="M113" s="775"/>
      <c r="N113" s="724"/>
      <c r="O113" s="724"/>
      <c r="P113" s="784"/>
      <c r="Q113" s="724"/>
      <c r="R113" s="724"/>
      <c r="S113" s="786">
        <v>4000</v>
      </c>
      <c r="T113" s="724"/>
      <c r="U113" s="724"/>
      <c r="V113" s="724"/>
    </row>
    <row r="114" spans="1:22" ht="15">
      <c r="A114" s="744"/>
      <c r="B114" s="767"/>
      <c r="C114" s="724"/>
      <c r="D114" s="706" t="s">
        <v>1395</v>
      </c>
      <c r="E114" s="724"/>
      <c r="F114" s="724"/>
      <c r="G114" s="774"/>
      <c r="H114" s="724"/>
      <c r="I114" s="724"/>
      <c r="J114" s="724"/>
      <c r="K114" s="724"/>
      <c r="L114" s="724"/>
      <c r="M114" s="775"/>
      <c r="N114" s="724"/>
      <c r="O114" s="724"/>
      <c r="P114" s="784"/>
      <c r="Q114" s="724"/>
      <c r="R114" s="724"/>
      <c r="S114" s="786">
        <v>15000</v>
      </c>
      <c r="T114" s="724"/>
      <c r="U114" s="724"/>
      <c r="V114" s="724"/>
    </row>
    <row r="115" spans="1:22" ht="15">
      <c r="A115" s="744"/>
      <c r="B115" s="767"/>
      <c r="C115" s="724"/>
      <c r="D115" s="706" t="s">
        <v>1396</v>
      </c>
      <c r="E115" s="724"/>
      <c r="F115" s="724"/>
      <c r="G115" s="774"/>
      <c r="H115" s="724"/>
      <c r="I115" s="724"/>
      <c r="J115" s="724"/>
      <c r="K115" s="724"/>
      <c r="L115" s="724"/>
      <c r="M115" s="775"/>
      <c r="N115" s="724"/>
      <c r="O115" s="724"/>
      <c r="P115" s="784"/>
      <c r="Q115" s="724"/>
      <c r="R115" s="724"/>
      <c r="S115" s="786">
        <v>371000</v>
      </c>
      <c r="T115" s="724"/>
      <c r="U115" s="724"/>
      <c r="V115" s="724"/>
    </row>
    <row r="116" spans="1:22" ht="15">
      <c r="A116" s="744"/>
      <c r="B116" s="767"/>
      <c r="C116" s="724"/>
      <c r="D116" s="724" t="s">
        <v>1397</v>
      </c>
      <c r="E116" s="724"/>
      <c r="F116" s="724"/>
      <c r="G116" s="774"/>
      <c r="H116" s="724"/>
      <c r="I116" s="724"/>
      <c r="J116" s="724"/>
      <c r="K116" s="724"/>
      <c r="L116" s="724"/>
      <c r="M116" s="775"/>
      <c r="N116" s="724"/>
      <c r="O116" s="724"/>
      <c r="P116" s="784"/>
      <c r="Q116" s="724"/>
      <c r="R116" s="724"/>
      <c r="S116" s="793">
        <f>SUM(S89:S115)</f>
        <v>949000</v>
      </c>
      <c r="T116" s="724"/>
      <c r="U116" s="724"/>
      <c r="V116" s="724"/>
    </row>
    <row r="117" spans="1:22" ht="15">
      <c r="A117" s="744"/>
      <c r="B117" s="767"/>
      <c r="C117" s="724"/>
      <c r="D117" s="724"/>
      <c r="E117" s="724"/>
      <c r="F117" s="724"/>
      <c r="G117" s="774"/>
      <c r="H117" s="724"/>
      <c r="I117" s="724"/>
      <c r="J117" s="724"/>
      <c r="K117" s="724"/>
      <c r="L117" s="724"/>
      <c r="M117" s="775"/>
      <c r="N117" s="724"/>
      <c r="O117" s="724"/>
      <c r="P117" s="784"/>
      <c r="Q117" s="724"/>
      <c r="R117" s="724"/>
      <c r="S117" s="777"/>
      <c r="T117" s="724"/>
      <c r="U117" s="724"/>
      <c r="V117" s="724"/>
    </row>
    <row r="118" spans="1:22" ht="15">
      <c r="A118" s="744"/>
      <c r="B118" s="767"/>
      <c r="C118" s="724"/>
      <c r="D118" s="724"/>
      <c r="E118" s="724"/>
      <c r="F118" s="724"/>
      <c r="G118" s="774"/>
      <c r="H118" s="724"/>
      <c r="I118" s="724"/>
      <c r="J118" s="724"/>
      <c r="K118" s="724"/>
      <c r="L118" s="724"/>
      <c r="M118" s="775"/>
      <c r="N118" s="724"/>
      <c r="O118" s="724"/>
      <c r="P118" s="784"/>
      <c r="Q118" s="724"/>
      <c r="R118" s="724"/>
      <c r="S118" s="777"/>
      <c r="T118" s="724"/>
      <c r="U118" s="724"/>
      <c r="V118" s="724"/>
    </row>
    <row r="119" spans="1:22" ht="15">
      <c r="A119" s="744"/>
      <c r="B119" s="767"/>
      <c r="C119" s="724"/>
      <c r="D119" s="724"/>
      <c r="E119" s="724"/>
      <c r="F119" s="724"/>
      <c r="G119" s="774"/>
      <c r="H119" s="724"/>
      <c r="I119" s="724"/>
      <c r="J119" s="724"/>
      <c r="K119" s="724"/>
      <c r="L119" s="724"/>
      <c r="M119" s="775"/>
      <c r="N119" s="724"/>
      <c r="O119" s="724"/>
      <c r="P119" s="784"/>
      <c r="Q119" s="724"/>
      <c r="R119" s="724"/>
      <c r="S119" s="777"/>
      <c r="T119" s="724"/>
      <c r="U119" s="724"/>
      <c r="V119" s="724"/>
    </row>
    <row r="120" spans="1:22" ht="15">
      <c r="A120" s="744"/>
      <c r="B120" s="767"/>
      <c r="C120" s="724"/>
      <c r="D120" s="724"/>
      <c r="E120" s="724"/>
      <c r="F120" s="724"/>
      <c r="G120" s="774"/>
      <c r="H120" s="724"/>
      <c r="I120" s="724"/>
      <c r="J120" s="724"/>
      <c r="K120" s="724"/>
      <c r="L120" s="724"/>
      <c r="M120" s="775"/>
      <c r="N120" s="724"/>
      <c r="O120" s="724"/>
      <c r="P120" s="784"/>
      <c r="Q120" s="724"/>
      <c r="R120" s="724"/>
      <c r="S120" s="777"/>
      <c r="T120" s="724"/>
      <c r="U120" s="724"/>
      <c r="V120" s="724"/>
    </row>
    <row r="121" spans="1:22">
      <c r="A121" s="744" t="s">
        <v>47</v>
      </c>
      <c r="B121" s="724"/>
      <c r="C121" s="724"/>
      <c r="D121" s="724"/>
      <c r="E121" s="724"/>
      <c r="F121" s="724"/>
      <c r="G121" s="774"/>
      <c r="H121" s="724"/>
      <c r="I121" s="724"/>
      <c r="J121" s="724"/>
      <c r="K121" s="724"/>
      <c r="L121" s="724"/>
      <c r="M121" s="775"/>
      <c r="N121" s="724"/>
      <c r="O121" s="724"/>
      <c r="P121" s="794"/>
      <c r="Q121" s="724"/>
      <c r="R121" s="724"/>
      <c r="S121" s="777"/>
      <c r="T121" s="724"/>
      <c r="U121" s="724"/>
      <c r="V121" s="724"/>
    </row>
    <row r="122" spans="1:22" ht="18.75">
      <c r="A122" s="744"/>
      <c r="B122" s="795"/>
      <c r="C122" s="1367" t="s">
        <v>1398</v>
      </c>
      <c r="D122" s="1367"/>
      <c r="E122" s="1367"/>
      <c r="F122" s="1367"/>
      <c r="G122" s="1367"/>
      <c r="H122" s="796"/>
      <c r="I122" s="796"/>
      <c r="J122" s="796"/>
      <c r="K122" s="796"/>
      <c r="L122" s="796"/>
      <c r="M122" s="797"/>
      <c r="N122" s="796"/>
      <c r="O122" s="796"/>
      <c r="P122" s="798">
        <v>257580</v>
      </c>
      <c r="Q122" s="796"/>
      <c r="R122" s="796"/>
      <c r="S122" s="799"/>
      <c r="T122" s="796"/>
      <c r="U122" s="796"/>
      <c r="V122" s="800"/>
    </row>
    <row r="123" spans="1:22">
      <c r="A123" s="1368" t="s">
        <v>1399</v>
      </c>
      <c r="B123" s="1369"/>
      <c r="C123" s="1369"/>
      <c r="D123" s="1369"/>
      <c r="E123" s="1369"/>
      <c r="F123" s="1369"/>
      <c r="G123" s="1369"/>
      <c r="H123" s="1369"/>
      <c r="I123" s="1369"/>
      <c r="J123" s="1369"/>
      <c r="K123" s="1369"/>
      <c r="L123" s="1369"/>
      <c r="M123" s="1369"/>
      <c r="N123" s="1369"/>
      <c r="O123" s="1369"/>
      <c r="P123" s="1369"/>
      <c r="Q123" s="1369"/>
      <c r="R123" s="1369"/>
      <c r="S123" s="1369"/>
      <c r="T123" s="1369"/>
      <c r="U123" s="1369"/>
      <c r="V123" s="1370"/>
    </row>
    <row r="124" spans="1:22" ht="409.5">
      <c r="A124" s="801"/>
      <c r="B124" s="802" t="s">
        <v>1267</v>
      </c>
      <c r="C124" s="803" t="s">
        <v>1268</v>
      </c>
      <c r="D124" s="804" t="s">
        <v>1400</v>
      </c>
      <c r="E124" s="801"/>
      <c r="F124" s="801"/>
      <c r="G124" s="805">
        <v>198908.1</v>
      </c>
      <c r="H124" s="806"/>
      <c r="I124" s="806"/>
      <c r="J124" s="806"/>
      <c r="K124" s="806" t="s">
        <v>41</v>
      </c>
      <c r="L124" s="806" t="s">
        <v>35</v>
      </c>
      <c r="M124" s="807">
        <v>198908.1</v>
      </c>
      <c r="N124" s="808"/>
      <c r="O124" s="808"/>
      <c r="P124" s="809">
        <v>198908.1</v>
      </c>
      <c r="Q124" s="808"/>
      <c r="R124" s="808"/>
      <c r="S124" s="810">
        <v>198908.1</v>
      </c>
      <c r="T124" s="801"/>
      <c r="U124" s="801"/>
      <c r="V124" s="801"/>
    </row>
    <row r="125" spans="1:22" ht="409.5">
      <c r="A125" s="801"/>
      <c r="B125" s="802" t="s">
        <v>1267</v>
      </c>
      <c r="C125" s="803" t="s">
        <v>1268</v>
      </c>
      <c r="D125" s="804" t="s">
        <v>1401</v>
      </c>
      <c r="E125" s="801"/>
      <c r="F125" s="801"/>
      <c r="G125" s="805">
        <v>18361.3</v>
      </c>
      <c r="H125" s="806"/>
      <c r="I125" s="806"/>
      <c r="J125" s="806"/>
      <c r="K125" s="806" t="s">
        <v>41</v>
      </c>
      <c r="L125" s="806" t="s">
        <v>35</v>
      </c>
      <c r="M125" s="807">
        <v>18361.3</v>
      </c>
      <c r="N125" s="808"/>
      <c r="O125" s="808"/>
      <c r="P125" s="809">
        <v>18361.3</v>
      </c>
      <c r="Q125" s="808"/>
      <c r="R125" s="808"/>
      <c r="S125" s="810">
        <v>18361.3</v>
      </c>
      <c r="T125" s="801"/>
      <c r="U125" s="801"/>
      <c r="V125" s="801"/>
    </row>
    <row r="126" spans="1:22" ht="409.5">
      <c r="A126" s="801"/>
      <c r="B126" s="802" t="s">
        <v>62</v>
      </c>
      <c r="C126" s="802" t="s">
        <v>63</v>
      </c>
      <c r="D126" s="804" t="s">
        <v>1402</v>
      </c>
      <c r="E126" s="801"/>
      <c r="F126" s="801"/>
      <c r="G126" s="805" t="s">
        <v>1403</v>
      </c>
      <c r="H126" s="806"/>
      <c r="I126" s="806"/>
      <c r="J126" s="806"/>
      <c r="K126" s="806" t="s">
        <v>41</v>
      </c>
      <c r="L126" s="806" t="s">
        <v>35</v>
      </c>
      <c r="M126" s="807" t="s">
        <v>1403</v>
      </c>
      <c r="N126" s="808"/>
      <c r="O126" s="808"/>
      <c r="P126" s="809" t="s">
        <v>1403</v>
      </c>
      <c r="Q126" s="808"/>
      <c r="R126" s="808"/>
      <c r="S126" s="810" t="s">
        <v>1403</v>
      </c>
      <c r="T126" s="801"/>
      <c r="U126" s="801"/>
      <c r="V126" s="801"/>
    </row>
    <row r="127" spans="1:22" ht="409.5">
      <c r="A127" s="801"/>
      <c r="B127" s="802" t="s">
        <v>62</v>
      </c>
      <c r="C127" s="802" t="s">
        <v>63</v>
      </c>
      <c r="D127" s="804" t="s">
        <v>65</v>
      </c>
      <c r="E127" s="801"/>
      <c r="F127" s="801"/>
      <c r="G127" s="805">
        <v>411382.1</v>
      </c>
      <c r="H127" s="806"/>
      <c r="I127" s="806"/>
      <c r="J127" s="806"/>
      <c r="K127" s="806" t="s">
        <v>41</v>
      </c>
      <c r="L127" s="806" t="s">
        <v>35</v>
      </c>
      <c r="M127" s="807">
        <v>411382.1</v>
      </c>
      <c r="N127" s="808"/>
      <c r="O127" s="808"/>
      <c r="P127" s="809">
        <v>411382.1</v>
      </c>
      <c r="Q127" s="808"/>
      <c r="R127" s="808"/>
      <c r="S127" s="810">
        <v>411382.1</v>
      </c>
      <c r="T127" s="801"/>
      <c r="U127" s="801"/>
      <c r="V127" s="801"/>
    </row>
    <row r="128" spans="1:22" ht="409.5">
      <c r="A128" s="801"/>
      <c r="B128" s="802" t="s">
        <v>62</v>
      </c>
      <c r="C128" s="802" t="s">
        <v>63</v>
      </c>
      <c r="D128" s="804" t="s">
        <v>1404</v>
      </c>
      <c r="E128" s="801"/>
      <c r="F128" s="801"/>
      <c r="G128" s="805">
        <v>52540.5</v>
      </c>
      <c r="H128" s="806"/>
      <c r="I128" s="806"/>
      <c r="J128" s="806"/>
      <c r="K128" s="806" t="s">
        <v>41</v>
      </c>
      <c r="L128" s="806" t="s">
        <v>35</v>
      </c>
      <c r="M128" s="807">
        <v>52540.5</v>
      </c>
      <c r="N128" s="808"/>
      <c r="O128" s="808"/>
      <c r="P128" s="809">
        <v>52540.5</v>
      </c>
      <c r="Q128" s="808"/>
      <c r="R128" s="808"/>
      <c r="S128" s="810">
        <v>52540.5</v>
      </c>
      <c r="T128" s="801"/>
      <c r="U128" s="801"/>
      <c r="V128" s="801"/>
    </row>
    <row r="129" spans="1:22" ht="409.5">
      <c r="A129" s="801"/>
      <c r="B129" s="802" t="s">
        <v>62</v>
      </c>
      <c r="C129" s="802" t="s">
        <v>63</v>
      </c>
      <c r="D129" s="804" t="s">
        <v>1405</v>
      </c>
      <c r="E129" s="801"/>
      <c r="F129" s="801"/>
      <c r="G129" s="805">
        <v>36727.800000000003</v>
      </c>
      <c r="H129" s="806"/>
      <c r="I129" s="806"/>
      <c r="J129" s="806"/>
      <c r="K129" s="806" t="s">
        <v>41</v>
      </c>
      <c r="L129" s="806" t="s">
        <v>35</v>
      </c>
      <c r="M129" s="807">
        <v>36727.800000000003</v>
      </c>
      <c r="N129" s="808"/>
      <c r="O129" s="808"/>
      <c r="P129" s="809">
        <v>36727.800000000003</v>
      </c>
      <c r="Q129" s="808"/>
      <c r="R129" s="808"/>
      <c r="S129" s="810">
        <v>36727.800000000003</v>
      </c>
      <c r="T129" s="801"/>
      <c r="U129" s="801"/>
      <c r="V129" s="801"/>
    </row>
    <row r="130" spans="1:22" ht="409.5">
      <c r="A130" s="801"/>
      <c r="B130" s="802" t="s">
        <v>62</v>
      </c>
      <c r="C130" s="802" t="s">
        <v>1406</v>
      </c>
      <c r="D130" s="804" t="s">
        <v>1407</v>
      </c>
      <c r="E130" s="801"/>
      <c r="F130" s="801"/>
      <c r="G130" s="805">
        <v>54388.7</v>
      </c>
      <c r="H130" s="806"/>
      <c r="I130" s="806"/>
      <c r="J130" s="806"/>
      <c r="K130" s="806" t="s">
        <v>41</v>
      </c>
      <c r="L130" s="806" t="s">
        <v>35</v>
      </c>
      <c r="M130" s="807">
        <v>54388.7</v>
      </c>
      <c r="N130" s="808"/>
      <c r="O130" s="808"/>
      <c r="P130" s="809">
        <v>54388.7</v>
      </c>
      <c r="Q130" s="808"/>
      <c r="R130" s="808"/>
      <c r="S130" s="810">
        <v>54388.7</v>
      </c>
      <c r="T130" s="801"/>
      <c r="U130" s="801"/>
      <c r="V130" s="801"/>
    </row>
    <row r="131" spans="1:22" ht="409.5">
      <c r="A131" s="801"/>
      <c r="B131" s="802" t="s">
        <v>62</v>
      </c>
      <c r="C131" s="802" t="s">
        <v>1406</v>
      </c>
      <c r="D131" s="804" t="s">
        <v>66</v>
      </c>
      <c r="E131" s="801"/>
      <c r="F131" s="801"/>
      <c r="G131" s="805">
        <v>106191.8</v>
      </c>
      <c r="H131" s="806"/>
      <c r="I131" s="806"/>
      <c r="J131" s="806"/>
      <c r="K131" s="806" t="s">
        <v>41</v>
      </c>
      <c r="L131" s="806" t="s">
        <v>35</v>
      </c>
      <c r="M131" s="807">
        <v>106191.8</v>
      </c>
      <c r="N131" s="808"/>
      <c r="O131" s="808"/>
      <c r="P131" s="809">
        <v>106191.8</v>
      </c>
      <c r="Q131" s="808"/>
      <c r="R131" s="808"/>
      <c r="S131" s="810">
        <v>106191.8</v>
      </c>
      <c r="T131" s="801"/>
      <c r="U131" s="801"/>
      <c r="V131" s="801"/>
    </row>
    <row r="132" spans="1:22" ht="409.5">
      <c r="A132" s="801"/>
      <c r="B132" s="802" t="s">
        <v>62</v>
      </c>
      <c r="C132" s="802" t="s">
        <v>1406</v>
      </c>
      <c r="D132" s="804" t="s">
        <v>1408</v>
      </c>
      <c r="E132" s="801"/>
      <c r="F132" s="801"/>
      <c r="G132" s="805" t="s">
        <v>1409</v>
      </c>
      <c r="H132" s="806"/>
      <c r="I132" s="806"/>
      <c r="J132" s="806"/>
      <c r="K132" s="806" t="s">
        <v>41</v>
      </c>
      <c r="L132" s="806" t="s">
        <v>35</v>
      </c>
      <c r="M132" s="807" t="s">
        <v>1409</v>
      </c>
      <c r="N132" s="808"/>
      <c r="O132" s="808"/>
      <c r="P132" s="809">
        <v>800000</v>
      </c>
      <c r="Q132" s="808"/>
      <c r="R132" s="808"/>
      <c r="S132" s="810" t="s">
        <v>1409</v>
      </c>
      <c r="T132" s="801"/>
      <c r="U132" s="801"/>
      <c r="V132" s="801"/>
    </row>
    <row r="133" spans="1:22" ht="409.5">
      <c r="A133" s="801"/>
      <c r="B133" s="802" t="s">
        <v>62</v>
      </c>
      <c r="C133" s="802" t="s">
        <v>1406</v>
      </c>
      <c r="D133" s="804" t="s">
        <v>1410</v>
      </c>
      <c r="E133" s="801"/>
      <c r="F133" s="801"/>
      <c r="G133" s="805">
        <v>2643.4</v>
      </c>
      <c r="H133" s="806"/>
      <c r="I133" s="806"/>
      <c r="J133" s="806"/>
      <c r="K133" s="806" t="s">
        <v>41</v>
      </c>
      <c r="L133" s="806" t="s">
        <v>35</v>
      </c>
      <c r="M133" s="807">
        <v>2643.4</v>
      </c>
      <c r="N133" s="808"/>
      <c r="O133" s="808"/>
      <c r="P133" s="809">
        <v>2643.4</v>
      </c>
      <c r="Q133" s="808"/>
      <c r="R133" s="808"/>
      <c r="S133" s="810">
        <v>2643.4</v>
      </c>
      <c r="T133" s="801"/>
      <c r="U133" s="801"/>
      <c r="V133" s="801"/>
    </row>
    <row r="134" spans="1:22" ht="409.5">
      <c r="A134" s="801"/>
      <c r="B134" s="802" t="s">
        <v>62</v>
      </c>
      <c r="C134" s="802" t="s">
        <v>1406</v>
      </c>
      <c r="D134" s="804" t="s">
        <v>1411</v>
      </c>
      <c r="E134" s="801"/>
      <c r="F134" s="801"/>
      <c r="G134" s="805">
        <v>39455.4</v>
      </c>
      <c r="H134" s="806"/>
      <c r="I134" s="806"/>
      <c r="J134" s="806"/>
      <c r="K134" s="806" t="s">
        <v>41</v>
      </c>
      <c r="L134" s="806" t="s">
        <v>35</v>
      </c>
      <c r="M134" s="807">
        <v>39455.4</v>
      </c>
      <c r="N134" s="808"/>
      <c r="O134" s="808"/>
      <c r="P134" s="809">
        <v>39455.4</v>
      </c>
      <c r="Q134" s="808"/>
      <c r="R134" s="808"/>
      <c r="S134" s="810">
        <v>39455.4</v>
      </c>
      <c r="T134" s="801"/>
      <c r="U134" s="801"/>
      <c r="V134" s="801"/>
    </row>
    <row r="135" spans="1:22" ht="409.5">
      <c r="A135" s="801"/>
      <c r="B135" s="802" t="s">
        <v>62</v>
      </c>
      <c r="C135" s="802" t="s">
        <v>1406</v>
      </c>
      <c r="D135" s="811" t="s">
        <v>1412</v>
      </c>
      <c r="E135" s="801"/>
      <c r="F135" s="801"/>
      <c r="G135" s="812">
        <v>0</v>
      </c>
      <c r="H135" s="806"/>
      <c r="I135" s="806"/>
      <c r="J135" s="806"/>
      <c r="K135" s="806" t="s">
        <v>41</v>
      </c>
      <c r="L135" s="806" t="s">
        <v>35</v>
      </c>
      <c r="M135" s="813">
        <v>0</v>
      </c>
      <c r="N135" s="808"/>
      <c r="O135" s="808"/>
      <c r="P135" s="814">
        <v>0</v>
      </c>
      <c r="Q135" s="808"/>
      <c r="R135" s="808"/>
      <c r="S135" s="815">
        <v>0</v>
      </c>
      <c r="T135" s="801"/>
      <c r="U135" s="801"/>
      <c r="V135" s="801"/>
    </row>
    <row r="136" spans="1:22" ht="409.5">
      <c r="A136" s="801"/>
      <c r="B136" s="802" t="s">
        <v>62</v>
      </c>
      <c r="C136" s="802" t="s">
        <v>1406</v>
      </c>
      <c r="D136" s="811" t="s">
        <v>1413</v>
      </c>
      <c r="E136" s="801"/>
      <c r="F136" s="801"/>
      <c r="G136" s="812">
        <v>128562.8</v>
      </c>
      <c r="H136" s="806"/>
      <c r="I136" s="806"/>
      <c r="J136" s="806"/>
      <c r="K136" s="806" t="s">
        <v>41</v>
      </c>
      <c r="L136" s="806" t="s">
        <v>35</v>
      </c>
      <c r="M136" s="813">
        <v>128562.8</v>
      </c>
      <c r="N136" s="808"/>
      <c r="O136" s="808"/>
      <c r="P136" s="814">
        <v>128562.8</v>
      </c>
      <c r="Q136" s="808"/>
      <c r="R136" s="808"/>
      <c r="S136" s="815">
        <v>128562.8</v>
      </c>
      <c r="T136" s="801"/>
      <c r="U136" s="801"/>
      <c r="V136" s="801"/>
    </row>
    <row r="137" spans="1:22" ht="409.5">
      <c r="A137" s="801"/>
      <c r="B137" s="802" t="s">
        <v>62</v>
      </c>
      <c r="C137" s="802" t="s">
        <v>1406</v>
      </c>
      <c r="D137" s="811" t="s">
        <v>1414</v>
      </c>
      <c r="E137" s="801"/>
      <c r="F137" s="801"/>
      <c r="G137" s="812">
        <v>9295</v>
      </c>
      <c r="H137" s="806"/>
      <c r="I137" s="806"/>
      <c r="J137" s="806"/>
      <c r="K137" s="806" t="s">
        <v>41</v>
      </c>
      <c r="L137" s="806" t="s">
        <v>35</v>
      </c>
      <c r="M137" s="813">
        <v>9295</v>
      </c>
      <c r="N137" s="808"/>
      <c r="O137" s="808"/>
      <c r="P137" s="814">
        <v>9295</v>
      </c>
      <c r="Q137" s="808"/>
      <c r="R137" s="808"/>
      <c r="S137" s="815">
        <v>9295</v>
      </c>
      <c r="T137" s="801"/>
      <c r="U137" s="801"/>
      <c r="V137" s="801"/>
    </row>
    <row r="138" spans="1:22" ht="409.5">
      <c r="A138" s="801"/>
      <c r="B138" s="802" t="s">
        <v>62</v>
      </c>
      <c r="C138" s="802" t="s">
        <v>1406</v>
      </c>
      <c r="D138" s="811" t="s">
        <v>1415</v>
      </c>
      <c r="E138" s="801"/>
      <c r="F138" s="801"/>
      <c r="G138" s="812">
        <v>7443.5</v>
      </c>
      <c r="H138" s="806"/>
      <c r="I138" s="806"/>
      <c r="J138" s="806"/>
      <c r="K138" s="806" t="s">
        <v>41</v>
      </c>
      <c r="L138" s="806" t="s">
        <v>35</v>
      </c>
      <c r="M138" s="813">
        <v>7443.5</v>
      </c>
      <c r="N138" s="808"/>
      <c r="O138" s="808"/>
      <c r="P138" s="814">
        <v>7443.5</v>
      </c>
      <c r="Q138" s="808"/>
      <c r="R138" s="808"/>
      <c r="S138" s="815">
        <v>7443.5</v>
      </c>
      <c r="T138" s="801"/>
      <c r="U138" s="801"/>
      <c r="V138" s="801"/>
    </row>
    <row r="139" spans="1:22" ht="409.5">
      <c r="A139" s="801"/>
      <c r="B139" s="802" t="s">
        <v>62</v>
      </c>
      <c r="C139" s="802" t="s">
        <v>1406</v>
      </c>
      <c r="D139" s="811" t="s">
        <v>1416</v>
      </c>
      <c r="E139" s="801"/>
      <c r="F139" s="801"/>
      <c r="G139" s="812">
        <v>2000</v>
      </c>
      <c r="H139" s="806"/>
      <c r="I139" s="806"/>
      <c r="J139" s="806"/>
      <c r="K139" s="806" t="s">
        <v>41</v>
      </c>
      <c r="L139" s="806" t="s">
        <v>35</v>
      </c>
      <c r="M139" s="813">
        <v>2000</v>
      </c>
      <c r="N139" s="808"/>
      <c r="O139" s="808"/>
      <c r="P139" s="814">
        <v>2000</v>
      </c>
      <c r="Q139" s="808"/>
      <c r="R139" s="808"/>
      <c r="S139" s="815">
        <v>2000</v>
      </c>
      <c r="T139" s="801"/>
      <c r="U139" s="801"/>
      <c r="V139" s="801"/>
    </row>
    <row r="140" spans="1:22" ht="409.5">
      <c r="A140" s="801"/>
      <c r="B140" s="802" t="s">
        <v>62</v>
      </c>
      <c r="C140" s="802" t="s">
        <v>1406</v>
      </c>
      <c r="D140" s="811" t="s">
        <v>1417</v>
      </c>
      <c r="E140" s="801"/>
      <c r="F140" s="801"/>
      <c r="G140" s="812">
        <v>281535.59999999998</v>
      </c>
      <c r="H140" s="806"/>
      <c r="I140" s="806"/>
      <c r="J140" s="806"/>
      <c r="K140" s="806" t="s">
        <v>41</v>
      </c>
      <c r="L140" s="806" t="s">
        <v>35</v>
      </c>
      <c r="M140" s="813">
        <v>281535.59999999998</v>
      </c>
      <c r="N140" s="808"/>
      <c r="O140" s="808"/>
      <c r="P140" s="814">
        <v>281535.59999999998</v>
      </c>
      <c r="Q140" s="808"/>
      <c r="R140" s="808"/>
      <c r="S140" s="815">
        <v>281535.59999999998</v>
      </c>
      <c r="T140" s="801"/>
      <c r="U140" s="801"/>
      <c r="V140" s="801"/>
    </row>
    <row r="141" spans="1:22" ht="409.5">
      <c r="A141" s="801"/>
      <c r="B141" s="802" t="s">
        <v>62</v>
      </c>
      <c r="C141" s="802" t="s">
        <v>1406</v>
      </c>
      <c r="D141" s="811" t="s">
        <v>1418</v>
      </c>
      <c r="E141" s="801"/>
      <c r="F141" s="801"/>
      <c r="G141" s="812">
        <v>30900</v>
      </c>
      <c r="H141" s="806"/>
      <c r="I141" s="806"/>
      <c r="J141" s="806"/>
      <c r="K141" s="806" t="s">
        <v>41</v>
      </c>
      <c r="L141" s="806" t="s">
        <v>35</v>
      </c>
      <c r="M141" s="813">
        <v>30900</v>
      </c>
      <c r="N141" s="808"/>
      <c r="O141" s="808"/>
      <c r="P141" s="814">
        <v>30900</v>
      </c>
      <c r="Q141" s="808"/>
      <c r="R141" s="808"/>
      <c r="S141" s="815">
        <v>30900</v>
      </c>
      <c r="T141" s="801"/>
      <c r="U141" s="801"/>
      <c r="V141" s="801"/>
    </row>
    <row r="142" spans="1:22" ht="409.5">
      <c r="A142" s="801"/>
      <c r="B142" s="802" t="s">
        <v>62</v>
      </c>
      <c r="C142" s="802" t="s">
        <v>1406</v>
      </c>
      <c r="D142" s="811" t="s">
        <v>1419</v>
      </c>
      <c r="E142" s="801"/>
      <c r="F142" s="801"/>
      <c r="G142" s="812">
        <v>1299.7</v>
      </c>
      <c r="H142" s="806"/>
      <c r="I142" s="806"/>
      <c r="J142" s="806"/>
      <c r="K142" s="806" t="s">
        <v>41</v>
      </c>
      <c r="L142" s="806" t="s">
        <v>35</v>
      </c>
      <c r="M142" s="813">
        <v>1299.7</v>
      </c>
      <c r="N142" s="808"/>
      <c r="O142" s="808"/>
      <c r="P142" s="814">
        <v>1299.7</v>
      </c>
      <c r="Q142" s="808"/>
      <c r="R142" s="808"/>
      <c r="S142" s="815">
        <v>1299.7</v>
      </c>
      <c r="T142" s="801"/>
      <c r="U142" s="801"/>
      <c r="V142" s="801"/>
    </row>
    <row r="143" spans="1:22" ht="409.5">
      <c r="A143" s="801"/>
      <c r="B143" s="802" t="s">
        <v>62</v>
      </c>
      <c r="C143" s="802" t="s">
        <v>1406</v>
      </c>
      <c r="D143" s="811" t="s">
        <v>1420</v>
      </c>
      <c r="E143" s="801"/>
      <c r="F143" s="801"/>
      <c r="G143" s="812">
        <v>24335</v>
      </c>
      <c r="H143" s="806"/>
      <c r="I143" s="806"/>
      <c r="J143" s="806"/>
      <c r="K143" s="806" t="s">
        <v>41</v>
      </c>
      <c r="L143" s="806" t="s">
        <v>35</v>
      </c>
      <c r="M143" s="813">
        <v>24335</v>
      </c>
      <c r="N143" s="808"/>
      <c r="O143" s="808"/>
      <c r="P143" s="814">
        <v>24335</v>
      </c>
      <c r="Q143" s="808"/>
      <c r="R143" s="808"/>
      <c r="S143" s="815">
        <v>24335</v>
      </c>
      <c r="T143" s="801"/>
      <c r="U143" s="801"/>
      <c r="V143" s="801"/>
    </row>
    <row r="144" spans="1:22" ht="409.5">
      <c r="A144" s="801"/>
      <c r="B144" s="802" t="s">
        <v>62</v>
      </c>
      <c r="C144" s="802" t="s">
        <v>1406</v>
      </c>
      <c r="D144" s="811" t="s">
        <v>1421</v>
      </c>
      <c r="E144" s="801"/>
      <c r="F144" s="801"/>
      <c r="G144" s="812">
        <v>16414.599999999999</v>
      </c>
      <c r="H144" s="806"/>
      <c r="I144" s="806"/>
      <c r="J144" s="806"/>
      <c r="K144" s="806" t="s">
        <v>41</v>
      </c>
      <c r="L144" s="806" t="s">
        <v>35</v>
      </c>
      <c r="M144" s="813">
        <v>16414.599999999999</v>
      </c>
      <c r="N144" s="808"/>
      <c r="O144" s="808"/>
      <c r="P144" s="814">
        <v>16414.599999999999</v>
      </c>
      <c r="Q144" s="808"/>
      <c r="R144" s="808"/>
      <c r="S144" s="815">
        <v>16414.599999999999</v>
      </c>
      <c r="T144" s="801"/>
      <c r="U144" s="801"/>
      <c r="V144" s="801"/>
    </row>
    <row r="145" spans="1:22" ht="409.5">
      <c r="A145" s="801"/>
      <c r="B145" s="802" t="s">
        <v>1261</v>
      </c>
      <c r="C145" s="803" t="s">
        <v>1231</v>
      </c>
      <c r="D145" s="811" t="s">
        <v>1422</v>
      </c>
      <c r="E145" s="801"/>
      <c r="F145" s="801"/>
      <c r="G145" s="812">
        <v>248323.9</v>
      </c>
      <c r="H145" s="806"/>
      <c r="I145" s="806"/>
      <c r="J145" s="806"/>
      <c r="K145" s="806" t="s">
        <v>41</v>
      </c>
      <c r="L145" s="806" t="s">
        <v>35</v>
      </c>
      <c r="M145" s="813">
        <v>248323.9</v>
      </c>
      <c r="N145" s="808"/>
      <c r="O145" s="808"/>
      <c r="P145" s="814">
        <v>248323.9</v>
      </c>
      <c r="Q145" s="808"/>
      <c r="R145" s="808"/>
      <c r="S145" s="815">
        <v>248323.9</v>
      </c>
      <c r="T145" s="801"/>
      <c r="U145" s="801"/>
      <c r="V145" s="801"/>
    </row>
    <row r="146" spans="1:22" ht="409.5">
      <c r="A146" s="801"/>
      <c r="B146" s="802" t="s">
        <v>62</v>
      </c>
      <c r="C146" s="802" t="s">
        <v>1423</v>
      </c>
      <c r="D146" s="811" t="s">
        <v>1424</v>
      </c>
      <c r="E146" s="801"/>
      <c r="F146" s="801"/>
      <c r="G146" s="812">
        <v>170296.7</v>
      </c>
      <c r="H146" s="806"/>
      <c r="I146" s="806"/>
      <c r="J146" s="806"/>
      <c r="K146" s="806" t="s">
        <v>41</v>
      </c>
      <c r="L146" s="806" t="s">
        <v>35</v>
      </c>
      <c r="M146" s="813">
        <v>170296.7</v>
      </c>
      <c r="N146" s="808"/>
      <c r="O146" s="808"/>
      <c r="P146" s="814">
        <v>170296.7</v>
      </c>
      <c r="Q146" s="808"/>
      <c r="R146" s="808"/>
      <c r="S146" s="815">
        <v>170296.7</v>
      </c>
      <c r="T146" s="801"/>
      <c r="U146" s="801"/>
      <c r="V146" s="801"/>
    </row>
    <row r="147" spans="1:22" ht="18.75">
      <c r="A147" s="1371" t="s">
        <v>37</v>
      </c>
      <c r="B147" s="1372"/>
      <c r="C147" s="1372"/>
      <c r="D147" s="1373"/>
      <c r="E147" s="789"/>
      <c r="F147" s="789"/>
      <c r="G147" s="816">
        <f>SUM(G124:G146)</f>
        <v>1841005.9</v>
      </c>
      <c r="H147" s="789"/>
      <c r="I147" s="789"/>
      <c r="J147" s="789"/>
      <c r="K147" s="789"/>
      <c r="L147" s="789"/>
      <c r="M147" s="817">
        <f>SUM(M124:M146)</f>
        <v>1841005.9</v>
      </c>
      <c r="N147" s="818"/>
      <c r="O147" s="818"/>
      <c r="P147" s="819">
        <f>SUM(P124:P146)</f>
        <v>2641005.9000000004</v>
      </c>
      <c r="Q147" s="818"/>
      <c r="R147" s="818"/>
      <c r="S147" s="820">
        <f>SUM(S124:S146)</f>
        <v>1841005.9</v>
      </c>
      <c r="T147" s="789"/>
      <c r="U147" s="789"/>
      <c r="V147" s="789"/>
    </row>
    <row r="148" spans="1:22" ht="18.75">
      <c r="A148" s="789"/>
      <c r="B148" s="1374" t="s">
        <v>1425</v>
      </c>
      <c r="C148" s="1374"/>
      <c r="D148" s="1374"/>
      <c r="E148" s="1374"/>
      <c r="F148" s="821"/>
      <c r="G148" s="821"/>
      <c r="H148" s="821"/>
      <c r="I148" s="821"/>
      <c r="J148" s="821"/>
      <c r="K148" s="821"/>
      <c r="L148" s="821"/>
      <c r="M148" s="822"/>
      <c r="N148" s="821"/>
      <c r="O148" s="821"/>
      <c r="P148" s="823"/>
      <c r="Q148" s="821"/>
      <c r="R148" s="821"/>
      <c r="S148" s="824"/>
      <c r="T148" s="821"/>
      <c r="U148" s="821"/>
      <c r="V148" s="821"/>
    </row>
    <row r="149" spans="1:22" ht="36">
      <c r="A149" s="789"/>
      <c r="B149" s="789"/>
      <c r="C149" s="825"/>
      <c r="D149" s="826" t="s">
        <v>1426</v>
      </c>
      <c r="E149" s="826" t="s">
        <v>1427</v>
      </c>
      <c r="F149" s="827"/>
      <c r="G149" s="828"/>
      <c r="H149" s="829">
        <v>210.1</v>
      </c>
      <c r="I149" s="827"/>
      <c r="J149" s="827"/>
      <c r="K149" s="827"/>
      <c r="L149" s="827"/>
      <c r="M149" s="830">
        <v>25.1</v>
      </c>
      <c r="N149" s="827"/>
      <c r="O149" s="827"/>
      <c r="P149" s="831">
        <v>185</v>
      </c>
      <c r="Q149" s="827"/>
      <c r="R149" s="829"/>
      <c r="S149" s="832">
        <v>1146.2</v>
      </c>
      <c r="T149" s="827"/>
      <c r="U149" s="827"/>
      <c r="V149" s="827"/>
    </row>
    <row r="150" spans="1:22" ht="36">
      <c r="A150" s="789"/>
      <c r="B150" s="789"/>
      <c r="C150" s="825"/>
      <c r="D150" s="826" t="s">
        <v>1428</v>
      </c>
      <c r="E150" s="826" t="s">
        <v>1429</v>
      </c>
      <c r="F150" s="827"/>
      <c r="G150" s="828"/>
      <c r="H150" s="829">
        <v>362.79999999999995</v>
      </c>
      <c r="I150" s="827"/>
      <c r="J150" s="827"/>
      <c r="K150" s="827"/>
      <c r="L150" s="827"/>
      <c r="M150" s="830">
        <v>106.6</v>
      </c>
      <c r="N150" s="827"/>
      <c r="O150" s="827"/>
      <c r="P150" s="831">
        <v>256.2</v>
      </c>
      <c r="Q150" s="827"/>
      <c r="R150" s="829"/>
      <c r="S150" s="832">
        <v>3915.1</v>
      </c>
      <c r="T150" s="827"/>
      <c r="U150" s="827"/>
      <c r="V150" s="827"/>
    </row>
    <row r="151" spans="1:22" ht="72">
      <c r="A151" s="789"/>
      <c r="B151" s="789"/>
      <c r="C151" s="825"/>
      <c r="D151" s="826" t="s">
        <v>1430</v>
      </c>
      <c r="E151" s="826" t="s">
        <v>1431</v>
      </c>
      <c r="F151" s="827"/>
      <c r="G151" s="828"/>
      <c r="H151" s="829">
        <v>20.7</v>
      </c>
      <c r="I151" s="827"/>
      <c r="J151" s="827"/>
      <c r="K151" s="827"/>
      <c r="L151" s="827"/>
      <c r="M151" s="830">
        <v>6.7</v>
      </c>
      <c r="N151" s="827"/>
      <c r="O151" s="827"/>
      <c r="P151" s="831">
        <v>14</v>
      </c>
      <c r="Q151" s="827"/>
      <c r="R151" s="829"/>
      <c r="S151" s="832">
        <v>205</v>
      </c>
      <c r="T151" s="827"/>
      <c r="U151" s="827"/>
      <c r="V151" s="827"/>
    </row>
    <row r="152" spans="1:22" ht="252">
      <c r="A152" s="789"/>
      <c r="B152" s="789"/>
      <c r="C152" s="825"/>
      <c r="D152" s="826" t="s">
        <v>1432</v>
      </c>
      <c r="E152" s="826" t="s">
        <v>1433</v>
      </c>
      <c r="F152" s="827"/>
      <c r="G152" s="828"/>
      <c r="H152" s="829">
        <v>478.9</v>
      </c>
      <c r="I152" s="827"/>
      <c r="J152" s="827"/>
      <c r="K152" s="827"/>
      <c r="L152" s="827"/>
      <c r="M152" s="830">
        <v>313.89999999999998</v>
      </c>
      <c r="N152" s="827"/>
      <c r="O152" s="827"/>
      <c r="P152" s="831">
        <v>165</v>
      </c>
      <c r="Q152" s="827"/>
      <c r="R152" s="829"/>
      <c r="S152" s="832">
        <v>150</v>
      </c>
      <c r="T152" s="827"/>
      <c r="U152" s="827"/>
      <c r="V152" s="827"/>
    </row>
    <row r="153" spans="1:22" ht="168">
      <c r="A153" s="789"/>
      <c r="B153" s="789"/>
      <c r="C153" s="825"/>
      <c r="D153" s="826" t="s">
        <v>1434</v>
      </c>
      <c r="E153" s="826" t="s">
        <v>1435</v>
      </c>
      <c r="F153" s="827"/>
      <c r="G153" s="828"/>
      <c r="H153" s="829">
        <v>172.8</v>
      </c>
      <c r="I153" s="827"/>
      <c r="J153" s="827"/>
      <c r="K153" s="827"/>
      <c r="L153" s="827"/>
      <c r="M153" s="830">
        <v>60.3</v>
      </c>
      <c r="N153" s="827"/>
      <c r="O153" s="827"/>
      <c r="P153" s="831">
        <v>112.5</v>
      </c>
      <c r="Q153" s="827"/>
      <c r="R153" s="829"/>
      <c r="S153" s="832">
        <v>128</v>
      </c>
      <c r="T153" s="827"/>
      <c r="U153" s="827"/>
      <c r="V153" s="827"/>
    </row>
    <row r="154" spans="1:22" ht="120">
      <c r="A154" s="789"/>
      <c r="B154" s="789"/>
      <c r="C154" s="825"/>
      <c r="D154" s="826" t="s">
        <v>1436</v>
      </c>
      <c r="E154" s="826" t="s">
        <v>1437</v>
      </c>
      <c r="F154" s="827"/>
      <c r="G154" s="828"/>
      <c r="H154" s="829">
        <v>85.6</v>
      </c>
      <c r="I154" s="827"/>
      <c r="J154" s="827"/>
      <c r="K154" s="827"/>
      <c r="L154" s="827"/>
      <c r="M154" s="830">
        <v>0.6</v>
      </c>
      <c r="N154" s="827"/>
      <c r="O154" s="827"/>
      <c r="P154" s="831">
        <v>85</v>
      </c>
      <c r="Q154" s="827"/>
      <c r="R154" s="829"/>
      <c r="S154" s="832">
        <v>100</v>
      </c>
      <c r="T154" s="827"/>
      <c r="U154" s="827"/>
      <c r="V154" s="827"/>
    </row>
    <row r="155" spans="1:22" ht="24">
      <c r="A155" s="789"/>
      <c r="B155" s="789"/>
      <c r="C155" s="825"/>
      <c r="D155" s="826" t="s">
        <v>1438</v>
      </c>
      <c r="E155" s="826" t="s">
        <v>1439</v>
      </c>
      <c r="F155" s="827"/>
      <c r="G155" s="828"/>
      <c r="H155" s="829">
        <v>14</v>
      </c>
      <c r="I155" s="827"/>
      <c r="J155" s="827"/>
      <c r="K155" s="827"/>
      <c r="L155" s="827"/>
      <c r="M155" s="830">
        <v>14</v>
      </c>
      <c r="N155" s="827"/>
      <c r="O155" s="827"/>
      <c r="P155" s="831">
        <v>0</v>
      </c>
      <c r="Q155" s="827"/>
      <c r="R155" s="829"/>
      <c r="S155" s="832">
        <v>0</v>
      </c>
      <c r="T155" s="827"/>
      <c r="U155" s="827"/>
      <c r="V155" s="827"/>
    </row>
    <row r="156" spans="1:22" ht="15.75">
      <c r="A156" s="789"/>
      <c r="B156" s="789"/>
      <c r="C156" s="825"/>
      <c r="D156" s="826" t="s">
        <v>1440</v>
      </c>
      <c r="E156" s="826" t="s">
        <v>1441</v>
      </c>
      <c r="F156" s="827"/>
      <c r="G156" s="828"/>
      <c r="H156" s="829">
        <v>54.7</v>
      </c>
      <c r="I156" s="827"/>
      <c r="J156" s="827"/>
      <c r="K156" s="827"/>
      <c r="L156" s="827"/>
      <c r="M156" s="830">
        <v>54.7</v>
      </c>
      <c r="N156" s="827"/>
      <c r="O156" s="827"/>
      <c r="P156" s="831">
        <v>0</v>
      </c>
      <c r="Q156" s="827"/>
      <c r="R156" s="829"/>
      <c r="S156" s="832">
        <v>50</v>
      </c>
      <c r="T156" s="827"/>
      <c r="U156" s="827"/>
      <c r="V156" s="827"/>
    </row>
    <row r="157" spans="1:22" ht="24">
      <c r="A157" s="789"/>
      <c r="B157" s="789"/>
      <c r="C157" s="825"/>
      <c r="D157" s="826" t="s">
        <v>1442</v>
      </c>
      <c r="E157" s="826" t="s">
        <v>1443</v>
      </c>
      <c r="F157" s="827"/>
      <c r="G157" s="828"/>
      <c r="H157" s="829">
        <v>1.8</v>
      </c>
      <c r="I157" s="827"/>
      <c r="J157" s="827"/>
      <c r="K157" s="827"/>
      <c r="L157" s="827"/>
      <c r="M157" s="830">
        <v>1.8</v>
      </c>
      <c r="N157" s="827"/>
      <c r="O157" s="827"/>
      <c r="P157" s="831">
        <v>0</v>
      </c>
      <c r="Q157" s="827"/>
      <c r="R157" s="829"/>
      <c r="S157" s="832">
        <v>0</v>
      </c>
      <c r="T157" s="827"/>
      <c r="U157" s="827"/>
      <c r="V157" s="827"/>
    </row>
    <row r="158" spans="1:22" ht="48">
      <c r="A158" s="789"/>
      <c r="B158" s="789"/>
      <c r="C158" s="825"/>
      <c r="D158" s="826" t="s">
        <v>1444</v>
      </c>
      <c r="E158" s="826" t="s">
        <v>1445</v>
      </c>
      <c r="F158" s="827"/>
      <c r="G158" s="828"/>
      <c r="H158" s="829">
        <v>60</v>
      </c>
      <c r="I158" s="827"/>
      <c r="J158" s="827"/>
      <c r="K158" s="827"/>
      <c r="L158" s="827"/>
      <c r="M158" s="830">
        <v>5</v>
      </c>
      <c r="N158" s="827"/>
      <c r="O158" s="827"/>
      <c r="P158" s="831">
        <v>55</v>
      </c>
      <c r="Q158" s="827"/>
      <c r="R158" s="829"/>
      <c r="S158" s="832">
        <v>150</v>
      </c>
      <c r="T158" s="827"/>
      <c r="U158" s="827"/>
      <c r="V158" s="827"/>
    </row>
    <row r="159" spans="1:22" ht="36">
      <c r="A159" s="789"/>
      <c r="B159" s="789"/>
      <c r="C159" s="825"/>
      <c r="D159" s="826" t="s">
        <v>1446</v>
      </c>
      <c r="E159" s="826" t="s">
        <v>1447</v>
      </c>
      <c r="F159" s="827"/>
      <c r="G159" s="828"/>
      <c r="H159" s="829">
        <v>24.9</v>
      </c>
      <c r="I159" s="827"/>
      <c r="J159" s="827"/>
      <c r="K159" s="827"/>
      <c r="L159" s="827"/>
      <c r="M159" s="830">
        <v>16.899999999999999</v>
      </c>
      <c r="N159" s="827"/>
      <c r="O159" s="827"/>
      <c r="P159" s="831">
        <v>8</v>
      </c>
      <c r="Q159" s="827"/>
      <c r="R159" s="829"/>
      <c r="S159" s="832">
        <v>0</v>
      </c>
      <c r="T159" s="827"/>
      <c r="U159" s="827"/>
      <c r="V159" s="827"/>
    </row>
    <row r="160" spans="1:22" ht="24">
      <c r="A160" s="789"/>
      <c r="B160" s="789"/>
      <c r="C160" s="825"/>
      <c r="D160" s="826" t="s">
        <v>1448</v>
      </c>
      <c r="E160" s="826" t="s">
        <v>1449</v>
      </c>
      <c r="F160" s="827"/>
      <c r="G160" s="828"/>
      <c r="H160" s="829">
        <v>422.4</v>
      </c>
      <c r="I160" s="827"/>
      <c r="J160" s="827"/>
      <c r="K160" s="827"/>
      <c r="L160" s="827"/>
      <c r="M160" s="830">
        <v>292.39999999999998</v>
      </c>
      <c r="N160" s="827"/>
      <c r="O160" s="827"/>
      <c r="P160" s="831">
        <v>130</v>
      </c>
      <c r="Q160" s="827"/>
      <c r="R160" s="829"/>
      <c r="S160" s="832">
        <v>0</v>
      </c>
      <c r="T160" s="827"/>
      <c r="U160" s="827"/>
      <c r="V160" s="827"/>
    </row>
    <row r="161" spans="1:22" ht="36">
      <c r="A161" s="789"/>
      <c r="B161" s="789"/>
      <c r="C161" s="825"/>
      <c r="D161" s="826" t="s">
        <v>1450</v>
      </c>
      <c r="E161" s="826" t="s">
        <v>1451</v>
      </c>
      <c r="F161" s="827"/>
      <c r="G161" s="828"/>
      <c r="H161" s="829">
        <v>256.5</v>
      </c>
      <c r="I161" s="827"/>
      <c r="J161" s="827"/>
      <c r="K161" s="827"/>
      <c r="L161" s="827"/>
      <c r="M161" s="830">
        <v>0</v>
      </c>
      <c r="N161" s="827"/>
      <c r="O161" s="827"/>
      <c r="P161" s="831">
        <v>256.5</v>
      </c>
      <c r="Q161" s="827"/>
      <c r="R161" s="829"/>
      <c r="S161" s="832">
        <v>1041</v>
      </c>
      <c r="T161" s="827"/>
      <c r="U161" s="827"/>
      <c r="V161" s="827"/>
    </row>
    <row r="162" spans="1:22" ht="24">
      <c r="A162" s="789"/>
      <c r="B162" s="789"/>
      <c r="C162" s="825"/>
      <c r="D162" s="826" t="s">
        <v>1452</v>
      </c>
      <c r="E162" s="826" t="s">
        <v>64</v>
      </c>
      <c r="F162" s="827"/>
      <c r="G162" s="828"/>
      <c r="H162" s="829">
        <v>1.7</v>
      </c>
      <c r="I162" s="827"/>
      <c r="J162" s="827"/>
      <c r="K162" s="827"/>
      <c r="L162" s="827"/>
      <c r="M162" s="830">
        <v>1.7</v>
      </c>
      <c r="N162" s="827"/>
      <c r="O162" s="827"/>
      <c r="P162" s="831">
        <v>0</v>
      </c>
      <c r="Q162" s="827"/>
      <c r="R162" s="829"/>
      <c r="S162" s="832">
        <v>0</v>
      </c>
      <c r="T162" s="827"/>
      <c r="U162" s="827"/>
      <c r="V162" s="827"/>
    </row>
    <row r="163" spans="1:22" ht="84">
      <c r="A163" s="789"/>
      <c r="B163" s="789"/>
      <c r="C163" s="825"/>
      <c r="D163" s="826" t="s">
        <v>1453</v>
      </c>
      <c r="E163" s="826" t="s">
        <v>1454</v>
      </c>
      <c r="F163" s="827"/>
      <c r="G163" s="828"/>
      <c r="H163" s="829">
        <v>48</v>
      </c>
      <c r="I163" s="827"/>
      <c r="J163" s="827"/>
      <c r="K163" s="827"/>
      <c r="L163" s="827"/>
      <c r="M163" s="830">
        <v>8</v>
      </c>
      <c r="N163" s="827"/>
      <c r="O163" s="827"/>
      <c r="P163" s="831">
        <v>40</v>
      </c>
      <c r="Q163" s="827"/>
      <c r="R163" s="829"/>
      <c r="S163" s="832">
        <v>130</v>
      </c>
      <c r="T163" s="827"/>
      <c r="U163" s="827"/>
      <c r="V163" s="827"/>
    </row>
    <row r="164" spans="1:22" ht="36">
      <c r="A164" s="789"/>
      <c r="B164" s="789"/>
      <c r="C164" s="825"/>
      <c r="D164" s="826" t="s">
        <v>1455</v>
      </c>
      <c r="E164" s="826" t="s">
        <v>1456</v>
      </c>
      <c r="F164" s="827"/>
      <c r="G164" s="828"/>
      <c r="H164" s="829">
        <v>5.5</v>
      </c>
      <c r="I164" s="827"/>
      <c r="J164" s="827"/>
      <c r="K164" s="827"/>
      <c r="L164" s="827"/>
      <c r="M164" s="830">
        <v>5.5</v>
      </c>
      <c r="N164" s="827"/>
      <c r="O164" s="827"/>
      <c r="P164" s="831">
        <v>0</v>
      </c>
      <c r="Q164" s="827"/>
      <c r="R164" s="829"/>
      <c r="S164" s="832">
        <v>50</v>
      </c>
      <c r="T164" s="827"/>
      <c r="U164" s="827"/>
      <c r="V164" s="827"/>
    </row>
    <row r="165" spans="1:22" ht="48">
      <c r="A165" s="789"/>
      <c r="B165" s="789"/>
      <c r="C165" s="825"/>
      <c r="D165" s="826" t="s">
        <v>1457</v>
      </c>
      <c r="E165" s="826" t="s">
        <v>1458</v>
      </c>
      <c r="F165" s="827"/>
      <c r="G165" s="828"/>
      <c r="H165" s="829">
        <v>67.8</v>
      </c>
      <c r="I165" s="827"/>
      <c r="J165" s="827"/>
      <c r="K165" s="827"/>
      <c r="L165" s="827"/>
      <c r="M165" s="830">
        <v>0</v>
      </c>
      <c r="N165" s="827"/>
      <c r="O165" s="827"/>
      <c r="P165" s="831">
        <v>67.8</v>
      </c>
      <c r="Q165" s="827"/>
      <c r="R165" s="829"/>
      <c r="S165" s="832">
        <v>0</v>
      </c>
      <c r="T165" s="827"/>
      <c r="U165" s="827"/>
      <c r="V165" s="827"/>
    </row>
    <row r="166" spans="1:22" ht="36">
      <c r="A166" s="789"/>
      <c r="B166" s="789"/>
      <c r="C166" s="825"/>
      <c r="D166" s="826" t="s">
        <v>1459</v>
      </c>
      <c r="E166" s="826" t="s">
        <v>1460</v>
      </c>
      <c r="F166" s="827"/>
      <c r="G166" s="828"/>
      <c r="H166" s="829">
        <v>1.2</v>
      </c>
      <c r="I166" s="827"/>
      <c r="J166" s="827"/>
      <c r="K166" s="827"/>
      <c r="L166" s="827"/>
      <c r="M166" s="830">
        <v>0</v>
      </c>
      <c r="N166" s="827"/>
      <c r="O166" s="827"/>
      <c r="P166" s="831">
        <v>1.2</v>
      </c>
      <c r="Q166" s="827"/>
      <c r="R166" s="829"/>
      <c r="S166" s="832">
        <v>240</v>
      </c>
      <c r="T166" s="827"/>
      <c r="U166" s="827"/>
      <c r="V166" s="827"/>
    </row>
    <row r="167" spans="1:22" ht="15.75">
      <c r="A167" s="789"/>
      <c r="B167" s="789"/>
      <c r="C167" s="833" t="s">
        <v>37</v>
      </c>
      <c r="D167" s="827"/>
      <c r="E167" s="833"/>
      <c r="F167" s="827"/>
      <c r="G167" s="828"/>
      <c r="H167" s="829">
        <f>SUM(H149:H166)</f>
        <v>2289.3999999999996</v>
      </c>
      <c r="I167" s="827"/>
      <c r="J167" s="827"/>
      <c r="K167" s="827"/>
      <c r="L167" s="827"/>
      <c r="M167" s="834">
        <f>SUM(M149:M166)</f>
        <v>913.19999999999993</v>
      </c>
      <c r="N167" s="827"/>
      <c r="O167" s="827"/>
      <c r="P167" s="835">
        <v>1376.2</v>
      </c>
      <c r="Q167" s="827"/>
      <c r="R167" s="827"/>
      <c r="S167" s="832">
        <f>SUM(S149:S166)</f>
        <v>7305.3</v>
      </c>
      <c r="T167" s="827"/>
      <c r="U167" s="827"/>
      <c r="V167" s="827"/>
    </row>
    <row r="168" spans="1:22">
      <c r="A168" s="836"/>
      <c r="B168" s="836"/>
      <c r="C168" s="836" t="s">
        <v>1397</v>
      </c>
      <c r="D168" s="836"/>
      <c r="E168" s="836"/>
      <c r="F168" s="836"/>
      <c r="G168" s="837"/>
      <c r="H168" s="836"/>
      <c r="I168" s="836"/>
      <c r="J168" s="836"/>
      <c r="K168" s="836"/>
      <c r="L168" s="836"/>
      <c r="M168" s="822"/>
      <c r="N168" s="836"/>
      <c r="O168" s="836"/>
      <c r="P168" s="823"/>
      <c r="Q168" s="836"/>
      <c r="R168" s="836"/>
      <c r="S168" s="824"/>
      <c r="T168" s="836"/>
      <c r="U168" s="836"/>
      <c r="V168" s="836"/>
    </row>
  </sheetData>
  <mergeCells count="27">
    <mergeCell ref="D76:E76"/>
    <mergeCell ref="G1:J1"/>
    <mergeCell ref="K1:S1"/>
    <mergeCell ref="T1:T3"/>
    <mergeCell ref="U1:U3"/>
    <mergeCell ref="G2:G3"/>
    <mergeCell ref="H2:H3"/>
    <mergeCell ref="I2:I3"/>
    <mergeCell ref="J2:J3"/>
    <mergeCell ref="K2:M2"/>
    <mergeCell ref="D1:D3"/>
    <mergeCell ref="E1:E3"/>
    <mergeCell ref="F1:F3"/>
    <mergeCell ref="N2:P2"/>
    <mergeCell ref="Q2:S2"/>
    <mergeCell ref="A5:V5"/>
    <mergeCell ref="C67:E67"/>
    <mergeCell ref="B75:E75"/>
    <mergeCell ref="V1:V3"/>
    <mergeCell ref="A1:A3"/>
    <mergeCell ref="B1:B3"/>
    <mergeCell ref="C1:C3"/>
    <mergeCell ref="A84:V84"/>
    <mergeCell ref="C122:G122"/>
    <mergeCell ref="A123:V123"/>
    <mergeCell ref="A147:D147"/>
    <mergeCell ref="B148:E14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topLeftCell="E1" workbookViewId="0">
      <selection activeCell="O19" sqref="O19"/>
    </sheetView>
  </sheetViews>
  <sheetFormatPr defaultRowHeight="15"/>
  <cols>
    <col min="1" max="1" width="5.140625" customWidth="1"/>
    <col min="2" max="2" width="31.85546875" customWidth="1"/>
    <col min="3" max="3" width="44.28515625" customWidth="1"/>
    <col min="4" max="4" width="31.7109375" customWidth="1"/>
    <col min="5" max="5" width="72.42578125" customWidth="1"/>
    <col min="6" max="6" width="17.140625" customWidth="1"/>
    <col min="7" max="7" width="19.85546875" customWidth="1"/>
    <col min="8" max="8" width="21.5703125" customWidth="1"/>
    <col min="9" max="9" width="14.28515625" customWidth="1"/>
    <col min="13" max="13" width="15.42578125" customWidth="1"/>
    <col min="16" max="16" width="17.85546875" style="1" customWidth="1"/>
    <col min="19" max="19" width="16.42578125" style="1154" customWidth="1"/>
    <col min="20" max="20" width="16.42578125" customWidth="1"/>
    <col min="21" max="21" width="6.7109375" customWidth="1"/>
    <col min="22" max="22" width="25.85546875" customWidth="1"/>
  </cols>
  <sheetData>
    <row r="1" spans="1:22">
      <c r="A1" s="1397" t="s">
        <v>0</v>
      </c>
      <c r="B1" s="1399" t="s">
        <v>1</v>
      </c>
      <c r="C1" s="1399" t="s">
        <v>2</v>
      </c>
      <c r="D1" s="1399" t="s">
        <v>3</v>
      </c>
      <c r="E1" s="1399" t="s">
        <v>4</v>
      </c>
      <c r="F1" s="1399" t="s">
        <v>5</v>
      </c>
      <c r="G1" s="1397" t="s">
        <v>6</v>
      </c>
      <c r="H1" s="1397"/>
      <c r="I1" s="1397"/>
      <c r="J1" s="1397"/>
      <c r="K1" s="1397" t="s">
        <v>7</v>
      </c>
      <c r="L1" s="1397"/>
      <c r="M1" s="1397"/>
      <c r="N1" s="1397"/>
      <c r="O1" s="1397"/>
      <c r="P1" s="1397"/>
      <c r="Q1" s="1397"/>
      <c r="R1" s="1397"/>
      <c r="S1" s="1397"/>
      <c r="T1" s="1398" t="s">
        <v>8</v>
      </c>
      <c r="U1" s="1399" t="s">
        <v>9</v>
      </c>
      <c r="V1" s="1406" t="s">
        <v>10</v>
      </c>
    </row>
    <row r="2" spans="1:22">
      <c r="A2" s="1397"/>
      <c r="B2" s="1399"/>
      <c r="C2" s="1399"/>
      <c r="D2" s="1399"/>
      <c r="E2" s="1399"/>
      <c r="F2" s="1399"/>
      <c r="G2" s="1409" t="s">
        <v>11</v>
      </c>
      <c r="H2" s="1409" t="s">
        <v>12</v>
      </c>
      <c r="I2" s="1409" t="s">
        <v>13</v>
      </c>
      <c r="J2" s="1409" t="s">
        <v>14</v>
      </c>
      <c r="K2" s="1397" t="s">
        <v>15</v>
      </c>
      <c r="L2" s="1397"/>
      <c r="M2" s="1397"/>
      <c r="N2" s="1397" t="s">
        <v>16</v>
      </c>
      <c r="O2" s="1397"/>
      <c r="P2" s="1397"/>
      <c r="Q2" s="1397" t="s">
        <v>17</v>
      </c>
      <c r="R2" s="1397"/>
      <c r="S2" s="1397"/>
      <c r="T2" s="1398"/>
      <c r="U2" s="1399"/>
      <c r="V2" s="1407"/>
    </row>
    <row r="3" spans="1:22" ht="57.75">
      <c r="A3" s="1397"/>
      <c r="B3" s="1399"/>
      <c r="C3" s="1399"/>
      <c r="D3" s="1399"/>
      <c r="E3" s="1399"/>
      <c r="F3" s="1399"/>
      <c r="G3" s="1409"/>
      <c r="H3" s="1409"/>
      <c r="I3" s="1409"/>
      <c r="J3" s="1409"/>
      <c r="K3" s="1050" t="s">
        <v>18</v>
      </c>
      <c r="L3" s="1050" t="s">
        <v>19</v>
      </c>
      <c r="M3" s="1050" t="s">
        <v>20</v>
      </c>
      <c r="N3" s="1050" t="s">
        <v>18</v>
      </c>
      <c r="O3" s="1050" t="s">
        <v>19</v>
      </c>
      <c r="P3" s="1051" t="s">
        <v>20</v>
      </c>
      <c r="Q3" s="1050" t="s">
        <v>18</v>
      </c>
      <c r="R3" s="1050" t="s">
        <v>19</v>
      </c>
      <c r="S3" s="1052" t="s">
        <v>20</v>
      </c>
      <c r="T3" s="1398"/>
      <c r="U3" s="1399"/>
      <c r="V3" s="1408"/>
    </row>
    <row r="4" spans="1:22">
      <c r="A4" s="1053"/>
      <c r="B4" s="1053">
        <v>1</v>
      </c>
      <c r="C4" s="1053">
        <v>2</v>
      </c>
      <c r="D4" s="1053">
        <v>3</v>
      </c>
      <c r="E4" s="1053">
        <v>4</v>
      </c>
      <c r="F4" s="1053">
        <v>5</v>
      </c>
      <c r="G4" s="1053">
        <v>6.1</v>
      </c>
      <c r="H4" s="1053">
        <v>6.2</v>
      </c>
      <c r="I4" s="1053">
        <v>6.3</v>
      </c>
      <c r="J4" s="1053">
        <v>6.4</v>
      </c>
      <c r="K4" s="1054" t="s">
        <v>21</v>
      </c>
      <c r="L4" s="1054" t="s">
        <v>22</v>
      </c>
      <c r="M4" s="1054" t="s">
        <v>23</v>
      </c>
      <c r="N4" s="1054" t="s">
        <v>24</v>
      </c>
      <c r="O4" s="1054" t="s">
        <v>25</v>
      </c>
      <c r="P4" s="1055" t="s">
        <v>26</v>
      </c>
      <c r="Q4" s="1054" t="s">
        <v>27</v>
      </c>
      <c r="R4" s="1054" t="s">
        <v>28</v>
      </c>
      <c r="S4" s="1056" t="s">
        <v>29</v>
      </c>
      <c r="T4" s="1053">
        <v>8</v>
      </c>
      <c r="U4" s="1053">
        <v>9</v>
      </c>
      <c r="V4" s="1053">
        <v>10</v>
      </c>
    </row>
    <row r="5" spans="1:22" ht="19.5">
      <c r="A5" s="1588" t="s">
        <v>30</v>
      </c>
      <c r="B5" s="1589"/>
      <c r="C5" s="1589"/>
      <c r="D5" s="1589"/>
      <c r="E5" s="1589"/>
      <c r="F5" s="1589"/>
      <c r="G5" s="1589"/>
      <c r="H5" s="1589"/>
      <c r="I5" s="1589"/>
      <c r="J5" s="1589"/>
      <c r="K5" s="1589"/>
      <c r="L5" s="1589"/>
      <c r="M5" s="1589"/>
      <c r="N5" s="1589"/>
      <c r="O5" s="1589"/>
      <c r="P5" s="1589"/>
      <c r="Q5" s="1589"/>
      <c r="R5" s="1589"/>
      <c r="S5" s="1589"/>
      <c r="T5" s="1589"/>
      <c r="U5" s="1589"/>
      <c r="V5" s="1590"/>
    </row>
    <row r="6" spans="1:22" ht="204">
      <c r="A6" s="1053">
        <v>1</v>
      </c>
      <c r="B6" s="1057" t="s">
        <v>45</v>
      </c>
      <c r="C6" s="1057" t="s">
        <v>1622</v>
      </c>
      <c r="D6" s="1057" t="s">
        <v>1623</v>
      </c>
      <c r="E6" s="1057" t="s">
        <v>1624</v>
      </c>
      <c r="F6" s="1058" t="s">
        <v>1625</v>
      </c>
      <c r="G6" s="1059">
        <v>680000</v>
      </c>
      <c r="H6" s="1060"/>
      <c r="I6" s="1060"/>
      <c r="J6" s="1060"/>
      <c r="K6" s="1061" t="s">
        <v>48</v>
      </c>
      <c r="L6" s="1061" t="s">
        <v>52</v>
      </c>
      <c r="M6" s="1062">
        <v>680000</v>
      </c>
      <c r="N6" s="1063"/>
      <c r="O6" s="1063"/>
      <c r="Q6" s="1063"/>
      <c r="R6" s="1063"/>
      <c r="S6" s="1064"/>
      <c r="T6" s="1065" t="s">
        <v>1626</v>
      </c>
      <c r="U6" s="1060"/>
      <c r="V6" s="1066" t="s">
        <v>1627</v>
      </c>
    </row>
    <row r="7" spans="1:22" ht="204">
      <c r="A7" s="1053">
        <v>2</v>
      </c>
      <c r="B7" s="1067" t="s">
        <v>45</v>
      </c>
      <c r="C7" s="1067" t="s">
        <v>1622</v>
      </c>
      <c r="D7" s="1067" t="s">
        <v>1628</v>
      </c>
      <c r="E7" s="1067" t="s">
        <v>1629</v>
      </c>
      <c r="F7" s="1068" t="s">
        <v>1625</v>
      </c>
      <c r="G7" s="1062">
        <f>(S7+P7+M7)-H7</f>
        <v>2090276</v>
      </c>
      <c r="H7" s="1069">
        <f>P7*0.05</f>
        <v>25804</v>
      </c>
      <c r="I7" s="1069"/>
      <c r="J7" s="1069"/>
      <c r="K7" s="1070" t="s">
        <v>1630</v>
      </c>
      <c r="L7" s="1070" t="s">
        <v>52</v>
      </c>
      <c r="M7" s="1062">
        <v>1600000</v>
      </c>
      <c r="N7" s="1070" t="s">
        <v>268</v>
      </c>
      <c r="O7" s="1070" t="s">
        <v>53</v>
      </c>
      <c r="P7" s="1071">
        <v>516080</v>
      </c>
      <c r="Q7" s="1070"/>
      <c r="R7" s="1070"/>
      <c r="S7" s="1072"/>
      <c r="T7" s="1073" t="s">
        <v>1626</v>
      </c>
      <c r="U7" s="1074"/>
      <c r="V7" s="1075"/>
    </row>
    <row r="8" spans="1:22" ht="204">
      <c r="A8" s="1053"/>
      <c r="B8" s="1067" t="s">
        <v>45</v>
      </c>
      <c r="C8" s="1067" t="s">
        <v>1622</v>
      </c>
      <c r="D8" s="1067" t="s">
        <v>1631</v>
      </c>
      <c r="E8" s="1067" t="s">
        <v>1632</v>
      </c>
      <c r="F8" s="1068" t="s">
        <v>1633</v>
      </c>
      <c r="G8" s="1062">
        <f>(S8+P8+M8)-H8</f>
        <v>3520000</v>
      </c>
      <c r="H8" s="1069">
        <f>P8*0.05</f>
        <v>80000</v>
      </c>
      <c r="I8" s="1069"/>
      <c r="J8" s="1069"/>
      <c r="K8" s="1070" t="s">
        <v>1634</v>
      </c>
      <c r="L8" s="1070" t="s">
        <v>52</v>
      </c>
      <c r="M8" s="1062">
        <v>2000000</v>
      </c>
      <c r="N8" s="1070" t="s">
        <v>54</v>
      </c>
      <c r="O8" s="1070" t="s">
        <v>52</v>
      </c>
      <c r="P8" s="1071">
        <v>1600000</v>
      </c>
      <c r="Q8" s="1070"/>
      <c r="R8" s="1070"/>
      <c r="S8" s="1072"/>
      <c r="T8" s="1076" t="s">
        <v>1626</v>
      </c>
      <c r="U8" s="1074"/>
      <c r="V8" s="1075"/>
    </row>
    <row r="9" spans="1:22" ht="204">
      <c r="A9" s="1053">
        <v>3</v>
      </c>
      <c r="B9" s="1077" t="s">
        <v>1781</v>
      </c>
      <c r="C9" s="1078" t="s">
        <v>1635</v>
      </c>
      <c r="D9" s="1067" t="s">
        <v>1636</v>
      </c>
      <c r="E9" s="1077" t="s">
        <v>1637</v>
      </c>
      <c r="F9" s="1079" t="s">
        <v>1638</v>
      </c>
      <c r="G9" s="1069">
        <v>591916</v>
      </c>
      <c r="H9" s="1069"/>
      <c r="I9" s="1069"/>
      <c r="J9" s="1069"/>
      <c r="K9" s="1070" t="s">
        <v>1639</v>
      </c>
      <c r="L9" s="1070" t="s">
        <v>52</v>
      </c>
      <c r="M9" s="1062">
        <v>591916</v>
      </c>
      <c r="N9" s="1070" t="s">
        <v>1639</v>
      </c>
      <c r="O9" s="1070" t="s">
        <v>52</v>
      </c>
      <c r="P9" s="1071"/>
      <c r="Q9" s="1070"/>
      <c r="R9" s="1070"/>
      <c r="S9" s="1064"/>
      <c r="T9" s="1073" t="s">
        <v>1626</v>
      </c>
      <c r="U9" s="1069"/>
      <c r="V9" s="1068"/>
    </row>
    <row r="10" spans="1:22" ht="204">
      <c r="A10" s="1053">
        <v>4</v>
      </c>
      <c r="B10" s="1077" t="s">
        <v>1781</v>
      </c>
      <c r="C10" s="1078" t="s">
        <v>1635</v>
      </c>
      <c r="D10" s="1067" t="s">
        <v>1640</v>
      </c>
      <c r="E10" s="1077" t="s">
        <v>1641</v>
      </c>
      <c r="F10" s="1079" t="s">
        <v>1642</v>
      </c>
      <c r="G10" s="1069">
        <v>352388.25</v>
      </c>
      <c r="H10" s="1069">
        <v>18546.75</v>
      </c>
      <c r="I10" s="1062"/>
      <c r="J10" s="1069"/>
      <c r="K10" s="1070"/>
      <c r="L10" s="1070"/>
      <c r="M10" s="1062"/>
      <c r="N10" s="1070"/>
      <c r="O10" s="1070"/>
      <c r="P10" s="1071"/>
      <c r="Q10" s="1070" t="s">
        <v>1639</v>
      </c>
      <c r="R10" s="1070" t="s">
        <v>56</v>
      </c>
      <c r="S10" s="1080">
        <v>370935</v>
      </c>
      <c r="T10" s="1073" t="s">
        <v>1626</v>
      </c>
      <c r="U10" s="1069"/>
      <c r="V10" s="1068"/>
    </row>
    <row r="11" spans="1:22" ht="204">
      <c r="A11" s="1053">
        <v>5</v>
      </c>
      <c r="B11" s="1077" t="s">
        <v>1781</v>
      </c>
      <c r="C11" s="1078" t="s">
        <v>1635</v>
      </c>
      <c r="D11" s="1067" t="s">
        <v>1643</v>
      </c>
      <c r="E11" s="1077"/>
      <c r="F11" s="1079"/>
      <c r="G11" s="1069">
        <v>356331.7</v>
      </c>
      <c r="H11" s="1069">
        <v>18754.3</v>
      </c>
      <c r="I11" s="1062"/>
      <c r="J11" s="1069"/>
      <c r="K11" s="1070"/>
      <c r="L11" s="1070"/>
      <c r="M11" s="1062"/>
      <c r="N11" s="1070"/>
      <c r="O11" s="1070"/>
      <c r="P11" s="1071"/>
      <c r="Q11" s="1070" t="s">
        <v>1639</v>
      </c>
      <c r="R11" s="1070" t="s">
        <v>56</v>
      </c>
      <c r="S11" s="1080">
        <v>375086</v>
      </c>
      <c r="T11" s="1073" t="s">
        <v>1626</v>
      </c>
      <c r="U11" s="1069"/>
      <c r="V11" s="1068"/>
    </row>
    <row r="12" spans="1:22" ht="204">
      <c r="A12" s="1053" t="s">
        <v>1644</v>
      </c>
      <c r="B12" s="1077" t="s">
        <v>1781</v>
      </c>
      <c r="C12" s="1078" t="s">
        <v>1635</v>
      </c>
      <c r="D12" s="1067" t="s">
        <v>1645</v>
      </c>
      <c r="E12" s="1077"/>
      <c r="F12" s="1079"/>
      <c r="G12" s="1069">
        <v>344057.7</v>
      </c>
      <c r="H12" s="1069">
        <v>18108.3</v>
      </c>
      <c r="I12" s="1062"/>
      <c r="J12" s="1069"/>
      <c r="K12" s="1070"/>
      <c r="L12" s="1070"/>
      <c r="M12" s="1062"/>
      <c r="N12" s="1070"/>
      <c r="O12" s="1070"/>
      <c r="P12" s="1071"/>
      <c r="Q12" s="1070" t="s">
        <v>1639</v>
      </c>
      <c r="R12" s="1070" t="s">
        <v>56</v>
      </c>
      <c r="S12" s="1080">
        <v>362166</v>
      </c>
      <c r="T12" s="1073" t="s">
        <v>1626</v>
      </c>
      <c r="U12" s="1069"/>
      <c r="V12" s="1068"/>
    </row>
    <row r="13" spans="1:22" ht="182.25" customHeight="1">
      <c r="A13" s="1053">
        <v>7</v>
      </c>
      <c r="B13" s="1081" t="s">
        <v>1781</v>
      </c>
      <c r="C13" s="1082" t="s">
        <v>43</v>
      </c>
      <c r="D13" s="1083" t="s">
        <v>1646</v>
      </c>
      <c r="E13" s="1084" t="s">
        <v>1647</v>
      </c>
      <c r="F13" s="1085" t="s">
        <v>1648</v>
      </c>
      <c r="G13" s="1086">
        <v>156356</v>
      </c>
      <c r="H13" s="1086">
        <v>7817.8</v>
      </c>
      <c r="I13" s="1087"/>
      <c r="J13" s="1086"/>
      <c r="K13" s="1088"/>
      <c r="L13" s="1088"/>
      <c r="M13" s="1087"/>
      <c r="N13" s="1088"/>
      <c r="O13" s="1088"/>
      <c r="P13" s="1087"/>
      <c r="Q13" s="1088" t="s">
        <v>1649</v>
      </c>
      <c r="R13" s="1088" t="s">
        <v>56</v>
      </c>
      <c r="S13" s="1089">
        <v>156356</v>
      </c>
      <c r="T13" s="1090" t="s">
        <v>1626</v>
      </c>
      <c r="U13" s="1086"/>
      <c r="V13" s="1091" t="s">
        <v>1650</v>
      </c>
    </row>
    <row r="14" spans="1:22" ht="206.25" customHeight="1">
      <c r="A14" s="1053">
        <v>8</v>
      </c>
      <c r="B14" s="1081" t="s">
        <v>1781</v>
      </c>
      <c r="C14" s="1082" t="s">
        <v>43</v>
      </c>
      <c r="D14" s="1083" t="s">
        <v>1651</v>
      </c>
      <c r="E14" s="1084" t="s">
        <v>1652</v>
      </c>
      <c r="F14" s="1085" t="s">
        <v>1653</v>
      </c>
      <c r="G14" s="1086">
        <v>205791</v>
      </c>
      <c r="H14" s="1086">
        <v>10831.1</v>
      </c>
      <c r="I14" s="1087"/>
      <c r="J14" s="1086"/>
      <c r="K14" s="1088"/>
      <c r="L14" s="1088"/>
      <c r="M14" s="1087"/>
      <c r="N14" s="1088"/>
      <c r="O14" s="1088"/>
      <c r="P14" s="1087"/>
      <c r="Q14" s="1088" t="s">
        <v>1649</v>
      </c>
      <c r="R14" s="1088" t="s">
        <v>56</v>
      </c>
      <c r="S14" s="1089">
        <v>216622</v>
      </c>
      <c r="T14" s="1090" t="s">
        <v>1626</v>
      </c>
      <c r="U14" s="1086"/>
      <c r="V14" s="1091" t="s">
        <v>1654</v>
      </c>
    </row>
    <row r="15" spans="1:22" ht="182.25" customHeight="1">
      <c r="A15" s="1053">
        <v>9</v>
      </c>
      <c r="B15" s="1081" t="s">
        <v>1781</v>
      </c>
      <c r="C15" s="1082" t="s">
        <v>43</v>
      </c>
      <c r="D15" s="1083" t="s">
        <v>1655</v>
      </c>
      <c r="E15" s="1084" t="s">
        <v>1656</v>
      </c>
      <c r="F15" s="1085" t="s">
        <v>1657</v>
      </c>
      <c r="G15" s="1086">
        <v>152415</v>
      </c>
      <c r="H15" s="1086">
        <v>7620.75</v>
      </c>
      <c r="I15" s="1087"/>
      <c r="J15" s="1086"/>
      <c r="K15" s="1088"/>
      <c r="L15" s="1088"/>
      <c r="M15" s="1087"/>
      <c r="N15" s="1088"/>
      <c r="O15" s="1088"/>
      <c r="P15" s="1087"/>
      <c r="Q15" s="1088" t="s">
        <v>1649</v>
      </c>
      <c r="R15" s="1088" t="s">
        <v>56</v>
      </c>
      <c r="S15" s="1089">
        <v>152415</v>
      </c>
      <c r="T15" s="1090" t="s">
        <v>1626</v>
      </c>
      <c r="U15" s="1086"/>
      <c r="V15" s="1091" t="s">
        <v>1658</v>
      </c>
    </row>
    <row r="16" spans="1:22" ht="182.25" customHeight="1">
      <c r="A16" s="1053">
        <v>10</v>
      </c>
      <c r="B16" s="1081" t="s">
        <v>1659</v>
      </c>
      <c r="C16" s="1082" t="s">
        <v>1660</v>
      </c>
      <c r="D16" s="1083" t="s">
        <v>1661</v>
      </c>
      <c r="E16" s="1084" t="s">
        <v>1662</v>
      </c>
      <c r="F16" s="1085" t="s">
        <v>1663</v>
      </c>
      <c r="G16" s="1086">
        <v>175185</v>
      </c>
      <c r="H16" s="1086">
        <v>8759</v>
      </c>
      <c r="I16" s="1087"/>
      <c r="J16" s="1086"/>
      <c r="K16" s="1088"/>
      <c r="L16" s="1088"/>
      <c r="M16" s="1087"/>
      <c r="N16" s="1088"/>
      <c r="O16" s="1088"/>
      <c r="P16" s="1087"/>
      <c r="Q16" s="1088" t="s">
        <v>1649</v>
      </c>
      <c r="R16" s="1088" t="s">
        <v>56</v>
      </c>
      <c r="S16" s="1089">
        <v>175185</v>
      </c>
      <c r="T16" s="1090" t="s">
        <v>1626</v>
      </c>
      <c r="U16" s="1086"/>
      <c r="V16" s="1091" t="s">
        <v>1664</v>
      </c>
    </row>
    <row r="17" spans="1:22" ht="182.25" customHeight="1">
      <c r="A17" s="1053"/>
      <c r="B17" s="1081" t="s">
        <v>1781</v>
      </c>
      <c r="C17" s="1082" t="s">
        <v>1665</v>
      </c>
      <c r="D17" s="1083" t="s">
        <v>1666</v>
      </c>
      <c r="E17" s="1084" t="s">
        <v>1667</v>
      </c>
      <c r="F17" s="1085" t="s">
        <v>1668</v>
      </c>
      <c r="G17" s="1086">
        <v>73930</v>
      </c>
      <c r="H17" s="1086">
        <v>3698.5</v>
      </c>
      <c r="I17" s="1087"/>
      <c r="J17" s="1086"/>
      <c r="K17" s="1088"/>
      <c r="L17" s="1088"/>
      <c r="M17" s="1087"/>
      <c r="N17" s="1088"/>
      <c r="O17" s="1088"/>
      <c r="P17" s="1087"/>
      <c r="Q17" s="1088" t="s">
        <v>1649</v>
      </c>
      <c r="R17" s="1088" t="s">
        <v>56</v>
      </c>
      <c r="S17" s="1089">
        <v>73930</v>
      </c>
      <c r="T17" s="1090" t="s">
        <v>1626</v>
      </c>
      <c r="U17" s="1086"/>
      <c r="V17" s="1091" t="s">
        <v>1669</v>
      </c>
    </row>
    <row r="18" spans="1:22" ht="208.5" customHeight="1">
      <c r="A18" s="1053">
        <v>11</v>
      </c>
      <c r="B18" s="1081" t="s">
        <v>1782</v>
      </c>
      <c r="C18" s="1082" t="s">
        <v>1670</v>
      </c>
      <c r="D18" s="1083" t="s">
        <v>1671</v>
      </c>
      <c r="E18" s="1084" t="s">
        <v>1672</v>
      </c>
      <c r="F18" s="1085" t="s">
        <v>1673</v>
      </c>
      <c r="G18" s="1086">
        <v>147835</v>
      </c>
      <c r="H18" s="1086">
        <v>6718.75</v>
      </c>
      <c r="I18" s="1087"/>
      <c r="J18" s="1086"/>
      <c r="K18" s="1088"/>
      <c r="L18" s="1088"/>
      <c r="M18" s="1087"/>
      <c r="N18" s="1088"/>
      <c r="O18" s="1088"/>
      <c r="P18" s="1087"/>
      <c r="Q18" s="1088" t="s">
        <v>1649</v>
      </c>
      <c r="R18" s="1088" t="s">
        <v>56</v>
      </c>
      <c r="S18" s="1089">
        <v>147835</v>
      </c>
      <c r="T18" s="1090" t="s">
        <v>1626</v>
      </c>
      <c r="U18" s="1086"/>
      <c r="V18" s="1091"/>
    </row>
    <row r="19" spans="1:22" ht="228.75" customHeight="1">
      <c r="A19" s="1053">
        <v>12</v>
      </c>
      <c r="B19" s="1081" t="s">
        <v>1674</v>
      </c>
      <c r="C19" s="1082" t="s">
        <v>1675</v>
      </c>
      <c r="D19" s="1092" t="s">
        <v>1676</v>
      </c>
      <c r="E19" s="1093" t="s">
        <v>1677</v>
      </c>
      <c r="F19" s="1085" t="s">
        <v>1625</v>
      </c>
      <c r="G19" s="1086">
        <v>353285</v>
      </c>
      <c r="H19" s="1086">
        <v>18593</v>
      </c>
      <c r="I19" s="1087"/>
      <c r="J19" s="1086"/>
      <c r="K19" s="1088"/>
      <c r="L19" s="1088"/>
      <c r="M19" s="1087"/>
      <c r="N19" s="1088"/>
      <c r="O19" s="1088"/>
      <c r="P19" s="1087"/>
      <c r="Q19" s="1088" t="s">
        <v>1678</v>
      </c>
      <c r="R19" s="1088" t="s">
        <v>52</v>
      </c>
      <c r="S19" s="1089">
        <v>371879</v>
      </c>
      <c r="T19" s="1090" t="s">
        <v>1626</v>
      </c>
      <c r="U19" s="1086"/>
      <c r="V19" s="1091" t="s">
        <v>1679</v>
      </c>
    </row>
    <row r="20" spans="1:22" ht="316.5" customHeight="1">
      <c r="A20" s="1053"/>
      <c r="B20" s="1081" t="s">
        <v>1680</v>
      </c>
      <c r="C20" s="1082" t="s">
        <v>1681</v>
      </c>
      <c r="D20" s="1092" t="s">
        <v>1682</v>
      </c>
      <c r="E20" s="1094" t="s">
        <v>1683</v>
      </c>
      <c r="F20" s="1085" t="s">
        <v>1684</v>
      </c>
      <c r="G20" s="1086">
        <v>172774</v>
      </c>
      <c r="H20" s="1086">
        <f>G20*0.05</f>
        <v>8638.7000000000007</v>
      </c>
      <c r="I20" s="1087"/>
      <c r="J20" s="1086"/>
      <c r="K20" s="1088"/>
      <c r="L20" s="1088"/>
      <c r="M20" s="1087"/>
      <c r="N20" s="1088"/>
      <c r="O20" s="1088"/>
      <c r="P20" s="1087"/>
      <c r="Q20" s="1088" t="s">
        <v>1678</v>
      </c>
      <c r="R20" s="1088" t="s">
        <v>52</v>
      </c>
      <c r="S20" s="1089">
        <v>181867</v>
      </c>
      <c r="T20" s="1090" t="s">
        <v>1626</v>
      </c>
      <c r="U20" s="1086"/>
      <c r="V20" s="1091" t="s">
        <v>1679</v>
      </c>
    </row>
    <row r="21" spans="1:22" ht="214.5" customHeight="1">
      <c r="A21" s="1053"/>
      <c r="B21" s="1081" t="s">
        <v>1685</v>
      </c>
      <c r="C21" s="1082" t="s">
        <v>1681</v>
      </c>
      <c r="D21" s="1083" t="s">
        <v>1686</v>
      </c>
      <c r="E21" s="1095" t="s">
        <v>1687</v>
      </c>
      <c r="F21" s="1085" t="s">
        <v>1688</v>
      </c>
      <c r="G21" s="1086">
        <v>206308</v>
      </c>
      <c r="H21" s="1086">
        <f>G21*0.05</f>
        <v>10315.400000000001</v>
      </c>
      <c r="I21" s="1087"/>
      <c r="J21" s="1086"/>
      <c r="K21" s="1088"/>
      <c r="L21" s="1088"/>
      <c r="M21" s="1087"/>
      <c r="N21" s="1088"/>
      <c r="O21" s="1088"/>
      <c r="P21" s="1087"/>
      <c r="Q21" s="1088"/>
      <c r="R21" s="1088"/>
      <c r="S21" s="1089"/>
      <c r="T21" s="1090" t="s">
        <v>1626</v>
      </c>
      <c r="U21" s="1086"/>
      <c r="V21" s="1091" t="s">
        <v>1679</v>
      </c>
    </row>
    <row r="22" spans="1:22" ht="180.75" customHeight="1">
      <c r="A22" s="1053"/>
      <c r="B22" s="1096" t="s">
        <v>1689</v>
      </c>
      <c r="C22" s="1096" t="s">
        <v>1690</v>
      </c>
      <c r="D22" s="1097" t="s">
        <v>1691</v>
      </c>
      <c r="E22" s="1081" t="s">
        <v>1692</v>
      </c>
      <c r="F22" s="1085" t="s">
        <v>1625</v>
      </c>
      <c r="G22" s="1086">
        <v>142655</v>
      </c>
      <c r="H22" s="1086">
        <f>G22*0.05</f>
        <v>7132.75</v>
      </c>
      <c r="I22" s="1087"/>
      <c r="J22" s="1086"/>
      <c r="K22" s="1088"/>
      <c r="L22" s="1088"/>
      <c r="M22" s="1087"/>
      <c r="N22" s="1088"/>
      <c r="O22" s="1088"/>
      <c r="P22" s="1087"/>
      <c r="Q22" s="1088" t="s">
        <v>1693</v>
      </c>
      <c r="R22" s="1088" t="s">
        <v>52</v>
      </c>
      <c r="S22" s="1086">
        <v>142655</v>
      </c>
      <c r="T22" s="1090" t="s">
        <v>1626</v>
      </c>
      <c r="U22" s="1086"/>
      <c r="V22" s="1091"/>
    </row>
    <row r="23" spans="1:22" ht="19.5">
      <c r="A23" s="1053"/>
      <c r="B23" s="1591" t="s">
        <v>1694</v>
      </c>
      <c r="C23" s="1592"/>
      <c r="D23" s="1592"/>
      <c r="E23" s="1593"/>
      <c r="F23" s="1098"/>
      <c r="G23" s="1059">
        <v>105060</v>
      </c>
      <c r="H23" s="1099"/>
      <c r="I23" s="1099"/>
      <c r="J23" s="1099"/>
      <c r="K23" s="1061"/>
      <c r="L23" s="1061"/>
      <c r="M23" s="1100"/>
      <c r="N23" s="1061"/>
      <c r="O23" s="1061"/>
      <c r="P23" s="1071"/>
      <c r="Q23" s="1061"/>
      <c r="R23" s="1061"/>
      <c r="S23" s="1101"/>
      <c r="T23" s="1065"/>
      <c r="U23" s="1060"/>
      <c r="V23" s="1102"/>
    </row>
    <row r="24" spans="1:22" ht="19.5">
      <c r="A24" s="1053">
        <v>10</v>
      </c>
      <c r="B24" s="1594"/>
      <c r="C24" s="1594"/>
      <c r="D24" s="1594"/>
      <c r="E24" s="1594"/>
      <c r="F24" s="1594"/>
      <c r="G24" s="1103">
        <f>SUM(G6:G23)</f>
        <v>9826563.6500000004</v>
      </c>
      <c r="H24" s="1104">
        <f>SUM(H6:H23)</f>
        <v>251339.09999999998</v>
      </c>
      <c r="I24" s="1102"/>
      <c r="J24" s="1102"/>
      <c r="K24" s="1102"/>
      <c r="L24" s="1102"/>
      <c r="M24" s="1103">
        <f>SUM(M6:M23)</f>
        <v>4871916</v>
      </c>
      <c r="N24" s="1105"/>
      <c r="O24" s="1105"/>
      <c r="P24" s="1106">
        <f>SUM(P6:P9)</f>
        <v>2116080</v>
      </c>
      <c r="Q24" s="1105"/>
      <c r="R24" s="1105"/>
      <c r="S24" s="1107">
        <f>SUM(S6:S23)</f>
        <v>2726931</v>
      </c>
      <c r="T24" s="1102"/>
      <c r="U24" s="1108">
        <f>SUM(U9:U9)</f>
        <v>0</v>
      </c>
      <c r="V24" s="1109"/>
    </row>
    <row r="25" spans="1:22" ht="19.5">
      <c r="A25" s="1110"/>
      <c r="B25" s="1595"/>
      <c r="C25" s="1595"/>
      <c r="D25" s="1595"/>
      <c r="E25" s="1595"/>
      <c r="F25" s="1595"/>
      <c r="G25" s="1111"/>
      <c r="H25" s="1109"/>
      <c r="I25" s="1109"/>
      <c r="J25" s="1109"/>
      <c r="K25" s="1109"/>
      <c r="L25" s="1109"/>
      <c r="M25" s="1111"/>
      <c r="N25" s="1112"/>
      <c r="O25" s="1112"/>
      <c r="P25" s="1106"/>
      <c r="Q25" s="1112"/>
      <c r="R25" s="1112"/>
      <c r="S25" s="1113"/>
      <c r="T25" s="1109"/>
      <c r="U25" s="1114"/>
      <c r="V25" s="1115"/>
    </row>
    <row r="26" spans="1:22" ht="19.5">
      <c r="A26" s="1583" t="s">
        <v>38</v>
      </c>
      <c r="B26" s="1583"/>
      <c r="C26" s="1583"/>
      <c r="D26" s="1583"/>
      <c r="E26" s="1583"/>
      <c r="F26" s="1583"/>
      <c r="G26" s="1115"/>
      <c r="H26" s="1115"/>
      <c r="I26" s="1115"/>
      <c r="J26" s="1115"/>
      <c r="K26" s="1115"/>
      <c r="L26" s="1115"/>
      <c r="M26" s="1115"/>
      <c r="N26" s="1115"/>
      <c r="O26" s="1115"/>
      <c r="P26" s="1116"/>
      <c r="Q26" s="1115"/>
      <c r="R26" s="1115"/>
      <c r="S26" s="1117"/>
      <c r="T26" s="1115"/>
      <c r="U26" s="1115"/>
      <c r="V26" s="1118"/>
    </row>
    <row r="27" spans="1:22" ht="204">
      <c r="A27" s="1053">
        <v>1</v>
      </c>
      <c r="B27" s="1057" t="s">
        <v>45</v>
      </c>
      <c r="C27" s="1057" t="s">
        <v>1622</v>
      </c>
      <c r="D27" s="1057" t="s">
        <v>1695</v>
      </c>
      <c r="E27" s="1057" t="s">
        <v>1696</v>
      </c>
      <c r="F27" s="1057" t="s">
        <v>1697</v>
      </c>
      <c r="G27" s="1119" t="s">
        <v>34</v>
      </c>
      <c r="H27" s="1059">
        <v>75000</v>
      </c>
      <c r="I27" s="1119"/>
      <c r="J27" s="1119"/>
      <c r="K27" s="1061" t="s">
        <v>1698</v>
      </c>
      <c r="L27" s="1061" t="s">
        <v>52</v>
      </c>
      <c r="M27" s="1059">
        <v>75000</v>
      </c>
      <c r="N27" s="1061"/>
      <c r="O27" s="1061"/>
      <c r="P27" s="1120"/>
      <c r="Q27" s="1061"/>
      <c r="R27" s="1061"/>
      <c r="S27" s="1121"/>
      <c r="T27" s="1122" t="s">
        <v>1626</v>
      </c>
      <c r="U27" s="1119"/>
      <c r="V27" s="1118"/>
    </row>
    <row r="28" spans="1:22" ht="204">
      <c r="A28" s="1053">
        <v>2</v>
      </c>
      <c r="B28" s="1057" t="s">
        <v>45</v>
      </c>
      <c r="C28" s="1057" t="s">
        <v>1622</v>
      </c>
      <c r="D28" s="1057" t="s">
        <v>1699</v>
      </c>
      <c r="E28" s="1057" t="s">
        <v>1700</v>
      </c>
      <c r="F28" s="1057" t="s">
        <v>1701</v>
      </c>
      <c r="G28" s="1119"/>
      <c r="H28" s="1059">
        <v>103732</v>
      </c>
      <c r="I28" s="1119"/>
      <c r="J28" s="1119"/>
      <c r="K28" s="1061" t="s">
        <v>1702</v>
      </c>
      <c r="L28" s="1061" t="s">
        <v>52</v>
      </c>
      <c r="M28" s="1059">
        <v>103732</v>
      </c>
      <c r="N28" s="1061"/>
      <c r="O28" s="1061"/>
      <c r="P28" s="1120"/>
      <c r="Q28" s="1061"/>
      <c r="R28" s="1061"/>
      <c r="S28" s="1121"/>
      <c r="T28" s="1122" t="s">
        <v>1626</v>
      </c>
      <c r="U28" s="1119"/>
      <c r="V28" s="1118"/>
    </row>
    <row r="29" spans="1:22" ht="204">
      <c r="A29" s="1053">
        <v>3</v>
      </c>
      <c r="B29" s="1057" t="s">
        <v>45</v>
      </c>
      <c r="C29" s="1057" t="s">
        <v>1622</v>
      </c>
      <c r="D29" s="1123" t="s">
        <v>1703</v>
      </c>
      <c r="E29" s="1057" t="s">
        <v>1704</v>
      </c>
      <c r="F29" s="1057" t="s">
        <v>1705</v>
      </c>
      <c r="G29" s="1119"/>
      <c r="H29" s="1059">
        <v>205777</v>
      </c>
      <c r="I29" s="1119"/>
      <c r="J29" s="1119"/>
      <c r="K29" s="1061" t="s">
        <v>1706</v>
      </c>
      <c r="L29" s="1061" t="s">
        <v>55</v>
      </c>
      <c r="M29" s="1059">
        <v>205777</v>
      </c>
      <c r="N29" s="1061"/>
      <c r="O29" s="1061"/>
      <c r="P29" s="1120"/>
      <c r="Q29" s="1061"/>
      <c r="R29" s="1061"/>
      <c r="S29" s="1121"/>
      <c r="T29" s="1122" t="s">
        <v>1626</v>
      </c>
      <c r="U29" s="1119"/>
      <c r="V29" s="1118"/>
    </row>
    <row r="30" spans="1:22" ht="204">
      <c r="A30" s="1053">
        <v>4</v>
      </c>
      <c r="B30" s="1057" t="s">
        <v>45</v>
      </c>
      <c r="C30" s="1057" t="s">
        <v>1622</v>
      </c>
      <c r="D30" s="1057" t="s">
        <v>1707</v>
      </c>
      <c r="E30" s="1057" t="s">
        <v>1708</v>
      </c>
      <c r="F30" s="1057" t="s">
        <v>1709</v>
      </c>
      <c r="G30" s="1119"/>
      <c r="H30" s="1059">
        <v>75200</v>
      </c>
      <c r="I30" s="1119"/>
      <c r="J30" s="1119"/>
      <c r="K30" s="1061" t="s">
        <v>1698</v>
      </c>
      <c r="L30" s="1061" t="s">
        <v>52</v>
      </c>
      <c r="M30" s="1059">
        <v>75200</v>
      </c>
      <c r="N30" s="1061"/>
      <c r="O30" s="1061"/>
      <c r="P30" s="1120"/>
      <c r="Q30" s="1061"/>
      <c r="R30" s="1061"/>
      <c r="S30" s="1121"/>
      <c r="T30" s="1122" t="s">
        <v>1626</v>
      </c>
      <c r="U30" s="1066"/>
      <c r="V30" s="1118"/>
    </row>
    <row r="31" spans="1:22" ht="204">
      <c r="A31" s="1053">
        <v>5</v>
      </c>
      <c r="B31" s="1057" t="s">
        <v>45</v>
      </c>
      <c r="C31" s="1057" t="s">
        <v>1710</v>
      </c>
      <c r="D31" s="1057" t="s">
        <v>1711</v>
      </c>
      <c r="E31" s="1057" t="s">
        <v>1712</v>
      </c>
      <c r="F31" s="1057" t="s">
        <v>1713</v>
      </c>
      <c r="G31" s="1119"/>
      <c r="H31" s="1059">
        <v>82857</v>
      </c>
      <c r="I31" s="1119"/>
      <c r="J31" s="1119"/>
      <c r="K31" s="1061" t="s">
        <v>57</v>
      </c>
      <c r="L31" s="1061" t="s">
        <v>58</v>
      </c>
      <c r="M31" s="1059">
        <v>82857</v>
      </c>
      <c r="N31" s="1061"/>
      <c r="O31" s="1061"/>
      <c r="P31" s="1120"/>
      <c r="Q31" s="1061"/>
      <c r="R31" s="1061"/>
      <c r="S31" s="1121"/>
      <c r="T31" s="1122" t="s">
        <v>1626</v>
      </c>
      <c r="U31" s="1119"/>
      <c r="V31" s="1118"/>
    </row>
    <row r="32" spans="1:22" ht="204">
      <c r="A32" s="1053">
        <v>6</v>
      </c>
      <c r="B32" s="1057" t="s">
        <v>45</v>
      </c>
      <c r="C32" s="1057" t="s">
        <v>1710</v>
      </c>
      <c r="D32" s="1057" t="s">
        <v>1714</v>
      </c>
      <c r="E32" s="1057" t="s">
        <v>1715</v>
      </c>
      <c r="F32" s="1057" t="s">
        <v>1713</v>
      </c>
      <c r="G32" s="1119"/>
      <c r="H32" s="1059">
        <v>76900</v>
      </c>
      <c r="I32" s="1119"/>
      <c r="J32" s="1119"/>
      <c r="K32" s="1061" t="s">
        <v>1716</v>
      </c>
      <c r="L32" s="1061" t="s">
        <v>59</v>
      </c>
      <c r="M32" s="1059">
        <v>76900</v>
      </c>
      <c r="N32" s="1061"/>
      <c r="O32" s="1061"/>
      <c r="P32" s="1120"/>
      <c r="Q32" s="1061"/>
      <c r="R32" s="1061"/>
      <c r="S32" s="1121"/>
      <c r="T32" s="1122" t="s">
        <v>1626</v>
      </c>
      <c r="U32" s="1119"/>
      <c r="V32" s="1118"/>
    </row>
    <row r="33" spans="1:22" ht="204">
      <c r="A33" s="1053">
        <v>7</v>
      </c>
      <c r="B33" s="1057" t="s">
        <v>45</v>
      </c>
      <c r="C33" s="1057" t="s">
        <v>1710</v>
      </c>
      <c r="D33" s="1057" t="s">
        <v>1717</v>
      </c>
      <c r="E33" s="1057" t="s">
        <v>1718</v>
      </c>
      <c r="F33" s="1057" t="s">
        <v>1719</v>
      </c>
      <c r="G33" s="1119"/>
      <c r="H33" s="1059">
        <v>200000</v>
      </c>
      <c r="I33" s="1119"/>
      <c r="J33" s="1119"/>
      <c r="K33" s="1124"/>
      <c r="L33" s="1124"/>
      <c r="M33" s="1125"/>
      <c r="N33" s="1061" t="s">
        <v>268</v>
      </c>
      <c r="O33" s="1061" t="s">
        <v>56</v>
      </c>
      <c r="P33" s="1071">
        <v>200000</v>
      </c>
      <c r="Q33" s="1061"/>
      <c r="R33" s="1061"/>
      <c r="S33" s="1121"/>
      <c r="T33" s="1122" t="s">
        <v>1626</v>
      </c>
      <c r="U33" s="1119"/>
      <c r="V33" s="1118"/>
    </row>
    <row r="34" spans="1:22" ht="204">
      <c r="A34" s="1053">
        <v>8</v>
      </c>
      <c r="B34" s="1057" t="s">
        <v>45</v>
      </c>
      <c r="C34" s="1126" t="s">
        <v>1622</v>
      </c>
      <c r="D34" s="1126" t="s">
        <v>1720</v>
      </c>
      <c r="E34" s="1126" t="s">
        <v>1721</v>
      </c>
      <c r="F34" s="1126" t="s">
        <v>1722</v>
      </c>
      <c r="G34" s="1119"/>
      <c r="H34" s="1059">
        <v>17000</v>
      </c>
      <c r="I34" s="1119"/>
      <c r="J34" s="1119"/>
      <c r="K34" s="1061"/>
      <c r="L34" s="1061"/>
      <c r="M34" s="1059"/>
      <c r="N34" s="1061" t="s">
        <v>60</v>
      </c>
      <c r="O34" s="1061" t="s">
        <v>1723</v>
      </c>
      <c r="P34" s="1071">
        <v>17000</v>
      </c>
      <c r="Q34" s="1061"/>
      <c r="R34" s="1061"/>
      <c r="S34" s="1121"/>
      <c r="T34" s="1122" t="s">
        <v>1626</v>
      </c>
      <c r="U34" s="1119"/>
      <c r="V34" s="631"/>
    </row>
    <row r="35" spans="1:22" ht="204">
      <c r="A35" s="1053">
        <v>9</v>
      </c>
      <c r="B35" s="1057" t="s">
        <v>45</v>
      </c>
      <c r="C35" s="1057" t="s">
        <v>1622</v>
      </c>
      <c r="D35" s="1057" t="s">
        <v>1724</v>
      </c>
      <c r="E35" s="1057" t="s">
        <v>1696</v>
      </c>
      <c r="F35" s="1057" t="s">
        <v>1725</v>
      </c>
      <c r="G35" s="1124"/>
      <c r="H35" s="1059">
        <v>55000</v>
      </c>
      <c r="I35" s="1124"/>
      <c r="J35" s="1124"/>
      <c r="K35" s="1061"/>
      <c r="L35" s="1061"/>
      <c r="M35" s="1059"/>
      <c r="N35" s="1061" t="s">
        <v>1726</v>
      </c>
      <c r="O35" s="1061" t="s">
        <v>56</v>
      </c>
      <c r="P35" s="1071">
        <v>55000</v>
      </c>
      <c r="Q35" s="1061"/>
      <c r="R35" s="1061"/>
      <c r="S35" s="1121"/>
      <c r="T35" s="1122" t="s">
        <v>1626</v>
      </c>
      <c r="U35" s="1124"/>
      <c r="V35" s="1127"/>
    </row>
    <row r="36" spans="1:22" ht="204">
      <c r="A36" s="1053">
        <v>10</v>
      </c>
      <c r="B36" s="1057" t="s">
        <v>45</v>
      </c>
      <c r="C36" s="1057" t="s">
        <v>1622</v>
      </c>
      <c r="D36" s="1057" t="s">
        <v>1727</v>
      </c>
      <c r="E36" s="1057" t="s">
        <v>1696</v>
      </c>
      <c r="F36" s="1057" t="s">
        <v>1722</v>
      </c>
      <c r="G36" s="1124"/>
      <c r="H36" s="1059">
        <v>45000</v>
      </c>
      <c r="I36" s="1124"/>
      <c r="J36" s="1124"/>
      <c r="K36" s="1061"/>
      <c r="L36" s="1061"/>
      <c r="M36" s="1059"/>
      <c r="N36" s="1061" t="s">
        <v>1726</v>
      </c>
      <c r="O36" s="1061" t="s">
        <v>1728</v>
      </c>
      <c r="P36" s="1071">
        <v>45000</v>
      </c>
      <c r="Q36" s="1061"/>
      <c r="R36" s="1061"/>
      <c r="S36" s="1121"/>
      <c r="T36" s="1122" t="s">
        <v>1626</v>
      </c>
      <c r="U36" s="1124"/>
      <c r="V36" s="1127"/>
    </row>
    <row r="37" spans="1:22" ht="153">
      <c r="A37" s="1053">
        <v>11</v>
      </c>
      <c r="B37" s="1128"/>
      <c r="C37" s="1128"/>
      <c r="D37" s="1129" t="s">
        <v>50</v>
      </c>
      <c r="E37" s="1129" t="s">
        <v>1729</v>
      </c>
      <c r="F37" s="1129" t="s">
        <v>1730</v>
      </c>
      <c r="G37" s="1124"/>
      <c r="H37" s="1059">
        <v>120000</v>
      </c>
      <c r="I37" s="1124"/>
      <c r="J37" s="1124"/>
      <c r="K37" s="1061"/>
      <c r="L37" s="1061"/>
      <c r="M37" s="1059"/>
      <c r="N37" s="1061" t="s">
        <v>1639</v>
      </c>
      <c r="O37" s="1061" t="s">
        <v>55</v>
      </c>
      <c r="P37" s="1071">
        <v>120000</v>
      </c>
      <c r="Q37" s="1061"/>
      <c r="R37" s="1061"/>
      <c r="S37" s="1121"/>
      <c r="T37" s="1122" t="s">
        <v>1626</v>
      </c>
      <c r="U37" s="1124"/>
      <c r="V37" s="1127"/>
    </row>
    <row r="38" spans="1:22" ht="241.5" customHeight="1">
      <c r="A38" s="1053">
        <v>12</v>
      </c>
      <c r="B38" s="1130" t="s">
        <v>1731</v>
      </c>
      <c r="C38" s="1130" t="s">
        <v>1732</v>
      </c>
      <c r="D38" s="1130" t="s">
        <v>1733</v>
      </c>
      <c r="E38" s="1131" t="s">
        <v>1734</v>
      </c>
      <c r="F38" s="1132" t="s">
        <v>1730</v>
      </c>
      <c r="G38" s="1133"/>
      <c r="H38" s="1059">
        <v>642804</v>
      </c>
      <c r="I38" s="1124"/>
      <c r="J38" s="1124"/>
      <c r="K38" s="1061"/>
      <c r="L38" s="1061"/>
      <c r="M38" s="1059"/>
      <c r="N38" s="1134" t="s">
        <v>54</v>
      </c>
      <c r="O38" s="1134" t="s">
        <v>56</v>
      </c>
      <c r="P38" s="1135"/>
      <c r="Q38" s="1134" t="s">
        <v>1735</v>
      </c>
      <c r="R38" s="1134" t="s">
        <v>56</v>
      </c>
      <c r="S38" s="1080">
        <v>267759</v>
      </c>
      <c r="T38" s="1122" t="s">
        <v>1626</v>
      </c>
      <c r="U38" s="1124"/>
      <c r="V38" s="1124"/>
    </row>
    <row r="39" spans="1:22" ht="204">
      <c r="A39" s="1053">
        <v>12</v>
      </c>
      <c r="B39" s="1057" t="s">
        <v>45</v>
      </c>
      <c r="C39" s="1057" t="s">
        <v>1622</v>
      </c>
      <c r="D39" s="1057" t="s">
        <v>1736</v>
      </c>
      <c r="E39" s="1057" t="s">
        <v>1696</v>
      </c>
      <c r="F39" s="1057" t="s">
        <v>1697</v>
      </c>
      <c r="G39" s="1124"/>
      <c r="H39" s="1059">
        <v>120000</v>
      </c>
      <c r="I39" s="1124"/>
      <c r="J39" s="1124"/>
      <c r="K39" s="1061"/>
      <c r="L39" s="1061"/>
      <c r="M39" s="1059"/>
      <c r="N39" s="1124"/>
      <c r="O39" s="1124"/>
      <c r="P39" s="1136"/>
      <c r="Q39" s="1061"/>
      <c r="R39" s="1061"/>
      <c r="S39" s="1064"/>
      <c r="T39" s="1122" t="s">
        <v>1626</v>
      </c>
      <c r="U39" s="1137"/>
      <c r="V39" s="1124"/>
    </row>
    <row r="40" spans="1:22" ht="204">
      <c r="A40" s="1053">
        <v>13</v>
      </c>
      <c r="B40" s="1057" t="s">
        <v>45</v>
      </c>
      <c r="C40" s="1057" t="s">
        <v>1622</v>
      </c>
      <c r="D40" s="1057" t="s">
        <v>1737</v>
      </c>
      <c r="E40" s="1057"/>
      <c r="F40" s="1057" t="s">
        <v>1738</v>
      </c>
      <c r="G40" s="1124"/>
      <c r="H40" s="1059">
        <v>103000</v>
      </c>
      <c r="I40" s="1124"/>
      <c r="J40" s="1124"/>
      <c r="K40" s="1061"/>
      <c r="L40" s="1061"/>
      <c r="M40" s="1059"/>
      <c r="N40" s="1061"/>
      <c r="O40" s="1061"/>
      <c r="P40" s="1071"/>
      <c r="Q40" s="1061" t="s">
        <v>1716</v>
      </c>
      <c r="R40" s="1061" t="s">
        <v>56</v>
      </c>
      <c r="S40" s="1064"/>
      <c r="T40" s="1122" t="s">
        <v>1626</v>
      </c>
      <c r="U40" s="1124"/>
      <c r="V40" s="1124"/>
    </row>
    <row r="41" spans="1:22" ht="204">
      <c r="A41" s="1053">
        <v>14</v>
      </c>
      <c r="B41" s="1057" t="s">
        <v>45</v>
      </c>
      <c r="C41" s="1057" t="s">
        <v>1622</v>
      </c>
      <c r="D41" s="1057" t="s">
        <v>1739</v>
      </c>
      <c r="E41" s="1057" t="s">
        <v>1740</v>
      </c>
      <c r="F41" s="1057" t="s">
        <v>1741</v>
      </c>
      <c r="G41" s="1124"/>
      <c r="H41" s="1059">
        <v>45000</v>
      </c>
      <c r="I41" s="1124"/>
      <c r="J41" s="1124"/>
      <c r="K41" s="1061"/>
      <c r="L41" s="1061"/>
      <c r="M41" s="1059"/>
      <c r="N41" s="1061"/>
      <c r="O41" s="1061"/>
      <c r="P41" s="1071"/>
      <c r="Q41" s="1061" t="s">
        <v>1716</v>
      </c>
      <c r="R41" s="1061" t="s">
        <v>56</v>
      </c>
      <c r="S41" s="1064"/>
      <c r="T41" s="1122" t="s">
        <v>1626</v>
      </c>
      <c r="U41" s="1124"/>
      <c r="V41" s="1124"/>
    </row>
    <row r="42" spans="1:22" ht="204">
      <c r="A42" s="1053">
        <v>15</v>
      </c>
      <c r="B42" s="1138" t="s">
        <v>1742</v>
      </c>
      <c r="C42" s="1138" t="s">
        <v>1743</v>
      </c>
      <c r="D42" s="1057" t="s">
        <v>1744</v>
      </c>
      <c r="E42" s="1057" t="s">
        <v>1745</v>
      </c>
      <c r="F42" s="1139" t="s">
        <v>1746</v>
      </c>
      <c r="G42" s="1139"/>
      <c r="H42" s="1059">
        <v>580000</v>
      </c>
      <c r="I42" s="1124"/>
      <c r="J42" s="1124"/>
      <c r="K42" s="1061"/>
      <c r="L42" s="1061"/>
      <c r="M42" s="1059"/>
      <c r="N42" s="1061"/>
      <c r="O42" s="1061"/>
      <c r="P42" s="1071"/>
      <c r="Q42" s="1061" t="s">
        <v>1726</v>
      </c>
      <c r="R42" s="1061" t="s">
        <v>52</v>
      </c>
      <c r="S42" s="1064"/>
      <c r="T42" s="1122" t="s">
        <v>1626</v>
      </c>
      <c r="U42" s="1124"/>
      <c r="V42" s="1124"/>
    </row>
    <row r="43" spans="1:22" ht="220.5">
      <c r="A43" s="1053">
        <v>16</v>
      </c>
      <c r="B43" s="1057" t="s">
        <v>1747</v>
      </c>
      <c r="C43" s="1057" t="s">
        <v>1748</v>
      </c>
      <c r="D43" s="1057" t="s">
        <v>1749</v>
      </c>
      <c r="E43" s="1140" t="s">
        <v>1750</v>
      </c>
      <c r="F43" s="1057" t="s">
        <v>1730</v>
      </c>
      <c r="G43" s="1124"/>
      <c r="H43" s="1059">
        <v>261000</v>
      </c>
      <c r="I43" s="1124"/>
      <c r="J43" s="1124"/>
      <c r="K43" s="1061" t="s">
        <v>46</v>
      </c>
      <c r="L43" s="1061" t="s">
        <v>1751</v>
      </c>
      <c r="M43" s="1059">
        <v>86000</v>
      </c>
      <c r="N43" s="1061" t="s">
        <v>46</v>
      </c>
      <c r="O43" s="1061" t="s">
        <v>1751</v>
      </c>
      <c r="P43" s="1071">
        <v>87000</v>
      </c>
      <c r="Q43" s="1061" t="s">
        <v>46</v>
      </c>
      <c r="R43" s="1061" t="s">
        <v>1751</v>
      </c>
      <c r="S43" s="1064">
        <v>88000</v>
      </c>
      <c r="T43" s="1122" t="s">
        <v>1626</v>
      </c>
      <c r="U43" s="1124"/>
      <c r="V43" s="1124"/>
    </row>
    <row r="44" spans="1:22" ht="204">
      <c r="A44" s="1053">
        <v>17</v>
      </c>
      <c r="B44" s="1057" t="s">
        <v>1747</v>
      </c>
      <c r="C44" s="1057" t="s">
        <v>1748</v>
      </c>
      <c r="D44" s="1057" t="s">
        <v>1752</v>
      </c>
      <c r="E44" s="1057" t="s">
        <v>1753</v>
      </c>
      <c r="F44" s="1057" t="s">
        <v>1730</v>
      </c>
      <c r="G44" s="1124"/>
      <c r="H44" s="1059">
        <v>93000</v>
      </c>
      <c r="I44" s="1124"/>
      <c r="J44" s="1124"/>
      <c r="K44" s="1061" t="s">
        <v>46</v>
      </c>
      <c r="L44" s="1061" t="s">
        <v>1751</v>
      </c>
      <c r="M44" s="1059">
        <v>30000</v>
      </c>
      <c r="N44" s="1061" t="s">
        <v>46</v>
      </c>
      <c r="O44" s="1061" t="s">
        <v>1751</v>
      </c>
      <c r="P44" s="1071">
        <v>31000</v>
      </c>
      <c r="Q44" s="1061" t="s">
        <v>1754</v>
      </c>
      <c r="R44" s="1061" t="s">
        <v>49</v>
      </c>
      <c r="S44" s="1064"/>
      <c r="T44" s="1122" t="s">
        <v>1626</v>
      </c>
      <c r="U44" s="1124"/>
      <c r="V44" s="1124"/>
    </row>
    <row r="45" spans="1:22" ht="204">
      <c r="A45" s="1053">
        <v>18</v>
      </c>
      <c r="B45" s="1057" t="s">
        <v>1747</v>
      </c>
      <c r="C45" s="1057" t="s">
        <v>1748</v>
      </c>
      <c r="D45" s="1057" t="s">
        <v>1755</v>
      </c>
      <c r="E45" s="1057" t="s">
        <v>1756</v>
      </c>
      <c r="F45" s="1057" t="s">
        <v>1730</v>
      </c>
      <c r="G45" s="1141"/>
      <c r="H45" s="1059">
        <v>60000</v>
      </c>
      <c r="I45" s="1142"/>
      <c r="J45" s="1142"/>
      <c r="K45" s="1143" t="s">
        <v>46</v>
      </c>
      <c r="L45" s="1143" t="s">
        <v>1751</v>
      </c>
      <c r="M45" s="1144">
        <v>20000</v>
      </c>
      <c r="N45" s="1143" t="s">
        <v>46</v>
      </c>
      <c r="O45" s="1143" t="s">
        <v>1751</v>
      </c>
      <c r="P45" s="1145">
        <v>20000</v>
      </c>
      <c r="Q45" s="1143" t="s">
        <v>46</v>
      </c>
      <c r="R45" s="1143" t="s">
        <v>1751</v>
      </c>
      <c r="S45" s="1146"/>
      <c r="T45" s="1122" t="s">
        <v>1626</v>
      </c>
      <c r="U45" s="1124"/>
      <c r="V45" s="1124"/>
    </row>
    <row r="46" spans="1:22" ht="204">
      <c r="A46" s="1053"/>
      <c r="B46" s="1057" t="s">
        <v>1747</v>
      </c>
      <c r="C46" s="1057" t="s">
        <v>1748</v>
      </c>
      <c r="D46" s="1057" t="s">
        <v>1757</v>
      </c>
      <c r="E46" s="1140" t="s">
        <v>1758</v>
      </c>
      <c r="F46" s="1057" t="s">
        <v>1730</v>
      </c>
      <c r="G46" s="1124"/>
      <c r="H46" s="1059"/>
      <c r="I46" s="1124"/>
      <c r="J46" s="1124"/>
      <c r="K46" s="1061"/>
      <c r="L46" s="1061"/>
      <c r="M46" s="1059"/>
      <c r="N46" s="1061"/>
      <c r="O46" s="1061"/>
      <c r="P46" s="1071"/>
      <c r="Q46" s="1061"/>
      <c r="R46" s="1061"/>
      <c r="S46" s="1064"/>
      <c r="T46" s="1122" t="s">
        <v>1626</v>
      </c>
      <c r="U46" s="1124"/>
      <c r="V46" s="1124"/>
    </row>
    <row r="47" spans="1:22" ht="204">
      <c r="A47" s="1053"/>
      <c r="B47" s="1057"/>
      <c r="C47" s="1126"/>
      <c r="D47" s="1057" t="s">
        <v>1759</v>
      </c>
      <c r="E47" s="1057" t="s">
        <v>1760</v>
      </c>
      <c r="F47" s="1057" t="s">
        <v>1730</v>
      </c>
      <c r="G47" s="1124"/>
      <c r="H47" s="1059"/>
      <c r="I47" s="1124"/>
      <c r="J47" s="1124"/>
      <c r="K47" s="1061"/>
      <c r="L47" s="1061"/>
      <c r="M47" s="1059"/>
      <c r="N47" s="1061"/>
      <c r="O47" s="1061"/>
      <c r="P47" s="1071"/>
      <c r="Q47" s="1061"/>
      <c r="R47" s="1061"/>
      <c r="S47" s="1064"/>
      <c r="T47" s="1122" t="s">
        <v>1626</v>
      </c>
      <c r="U47" s="1124"/>
      <c r="V47" s="1124"/>
    </row>
    <row r="48" spans="1:22" ht="204">
      <c r="A48" s="1053"/>
      <c r="B48" s="1057" t="s">
        <v>1761</v>
      </c>
      <c r="C48" s="1126"/>
      <c r="D48" s="1057" t="s">
        <v>1762</v>
      </c>
      <c r="E48" s="1057" t="s">
        <v>1763</v>
      </c>
      <c r="F48" s="1057" t="s">
        <v>1764</v>
      </c>
      <c r="G48" s="1124"/>
      <c r="H48" s="1059"/>
      <c r="I48" s="1124"/>
      <c r="J48" s="1124"/>
      <c r="K48" s="1061"/>
      <c r="L48" s="1061"/>
      <c r="M48" s="1059"/>
      <c r="N48" s="1061"/>
      <c r="O48" s="1061"/>
      <c r="P48" s="1071"/>
      <c r="Q48" s="1061"/>
      <c r="R48" s="1061"/>
      <c r="S48" s="1064"/>
      <c r="T48" s="1122" t="s">
        <v>1626</v>
      </c>
      <c r="U48" s="1124"/>
      <c r="V48" s="1124"/>
    </row>
    <row r="49" spans="1:22" ht="204">
      <c r="A49" s="1053"/>
      <c r="B49" s="1057" t="s">
        <v>1761</v>
      </c>
      <c r="C49" s="1057" t="s">
        <v>1765</v>
      </c>
      <c r="D49" s="1057" t="s">
        <v>1766</v>
      </c>
      <c r="E49" s="1057" t="s">
        <v>1767</v>
      </c>
      <c r="F49" s="1057" t="s">
        <v>1768</v>
      </c>
      <c r="G49" s="1124"/>
      <c r="H49" s="1059"/>
      <c r="I49" s="1124"/>
      <c r="J49" s="1124"/>
      <c r="K49" s="1061"/>
      <c r="L49" s="1061"/>
      <c r="M49" s="1059"/>
      <c r="N49" s="1061"/>
      <c r="O49" s="1061"/>
      <c r="P49" s="1071"/>
      <c r="Q49" s="1061"/>
      <c r="R49" s="1061"/>
      <c r="S49" s="1064"/>
      <c r="T49" s="1122" t="s">
        <v>1626</v>
      </c>
      <c r="U49" s="1124"/>
      <c r="V49" s="1124"/>
    </row>
    <row r="50" spans="1:22" ht="204">
      <c r="A50" s="1053"/>
      <c r="B50" s="1057" t="s">
        <v>1769</v>
      </c>
      <c r="C50" s="1139" t="s">
        <v>1635</v>
      </c>
      <c r="D50" s="1057" t="s">
        <v>1770</v>
      </c>
      <c r="E50" s="1057" t="s">
        <v>1771</v>
      </c>
      <c r="F50" s="1057" t="s">
        <v>1768</v>
      </c>
      <c r="G50" s="1124"/>
      <c r="H50" s="1059"/>
      <c r="I50" s="1124"/>
      <c r="J50" s="1124"/>
      <c r="K50" s="1061"/>
      <c r="L50" s="1061"/>
      <c r="M50" s="1059"/>
      <c r="N50" s="1061"/>
      <c r="O50" s="1061"/>
      <c r="P50" s="1071"/>
      <c r="Q50" s="1061"/>
      <c r="R50" s="1061"/>
      <c r="S50" s="1064"/>
      <c r="T50" s="1122" t="s">
        <v>1626</v>
      </c>
      <c r="U50" s="1124"/>
      <c r="V50" s="1124"/>
    </row>
    <row r="51" spans="1:22" ht="204">
      <c r="A51" s="1053">
        <v>19</v>
      </c>
      <c r="B51" s="1057" t="s">
        <v>1769</v>
      </c>
      <c r="C51" s="1126"/>
      <c r="D51" s="1057" t="s">
        <v>61</v>
      </c>
      <c r="E51" s="1057" t="s">
        <v>1772</v>
      </c>
      <c r="F51" s="1057" t="s">
        <v>1768</v>
      </c>
      <c r="G51" s="1124"/>
      <c r="H51" s="1059">
        <v>242000</v>
      </c>
      <c r="I51" s="1124"/>
      <c r="J51" s="1124"/>
      <c r="K51" s="1061" t="s">
        <v>48</v>
      </c>
      <c r="L51" s="1061" t="s">
        <v>1773</v>
      </c>
      <c r="M51" s="1059">
        <v>77000</v>
      </c>
      <c r="N51" s="1147"/>
      <c r="O51" s="1147"/>
      <c r="P51" s="1071">
        <v>80000</v>
      </c>
      <c r="Q51" s="1061"/>
      <c r="R51" s="1061" t="s">
        <v>49</v>
      </c>
      <c r="S51" s="1064"/>
      <c r="T51" s="1122" t="s">
        <v>1626</v>
      </c>
      <c r="U51" s="1124"/>
      <c r="V51" s="1148"/>
    </row>
    <row r="52" spans="1:22" ht="19.5">
      <c r="A52" s="1053">
        <v>20</v>
      </c>
      <c r="B52" s="1584" t="s">
        <v>37</v>
      </c>
      <c r="C52" s="1584"/>
      <c r="D52" s="1584"/>
      <c r="E52" s="1584"/>
      <c r="F52" s="1584"/>
      <c r="G52" s="1148"/>
      <c r="H52" s="1103">
        <f>SUM(H27:H51)</f>
        <v>3203270</v>
      </c>
      <c r="I52" s="1149"/>
      <c r="J52" s="1149"/>
      <c r="K52" s="1149"/>
      <c r="L52" s="1149"/>
      <c r="M52" s="1103">
        <f>SUM(M27:M51)</f>
        <v>832466</v>
      </c>
      <c r="N52" s="1103"/>
      <c r="O52" s="1103"/>
      <c r="P52" s="1150">
        <f>SUM(P27:P51)</f>
        <v>655000</v>
      </c>
      <c r="Q52" s="1103"/>
      <c r="R52" s="1151"/>
      <c r="S52" s="1107">
        <f>SUM(S27:S51)</f>
        <v>355759</v>
      </c>
      <c r="T52" s="1148"/>
      <c r="U52" s="1148"/>
      <c r="V52" s="1152"/>
    </row>
    <row r="53" spans="1:22" ht="62.25" customHeight="1">
      <c r="A53" s="1153"/>
      <c r="B53" s="1585" t="s">
        <v>44</v>
      </c>
      <c r="C53" s="1586"/>
      <c r="D53" s="1586"/>
      <c r="E53" s="1586"/>
      <c r="F53" s="1586"/>
      <c r="G53" s="1586"/>
      <c r="H53" s="1586"/>
      <c r="I53" s="1586"/>
      <c r="J53" s="1586"/>
      <c r="K53" s="1586"/>
      <c r="L53" s="1586"/>
      <c r="M53" s="1586"/>
      <c r="N53" s="1586"/>
      <c r="O53" s="1586"/>
      <c r="P53" s="1586"/>
      <c r="Q53" s="1586"/>
      <c r="R53" s="1586"/>
      <c r="S53" s="1586"/>
      <c r="T53" s="1586"/>
      <c r="U53" s="1586"/>
      <c r="V53" s="1587"/>
    </row>
    <row r="54" spans="1:22" ht="204">
      <c r="A54" s="1053">
        <v>1</v>
      </c>
      <c r="B54" s="1138" t="s">
        <v>51</v>
      </c>
      <c r="C54" s="1138" t="s">
        <v>1774</v>
      </c>
      <c r="D54" s="1138" t="s">
        <v>1775</v>
      </c>
      <c r="E54" s="1138" t="s">
        <v>1783</v>
      </c>
      <c r="F54" s="1123" t="s">
        <v>1776</v>
      </c>
      <c r="G54" s="1059">
        <v>689000</v>
      </c>
      <c r="H54" s="1099">
        <f>G54*0.05</f>
        <v>34450</v>
      </c>
      <c r="I54" s="1099"/>
      <c r="J54" s="1099"/>
      <c r="K54" s="1061"/>
      <c r="L54" s="1061"/>
      <c r="M54" s="1100"/>
      <c r="N54" s="1061"/>
      <c r="O54" s="1061"/>
      <c r="P54" s="1071"/>
      <c r="Q54" s="1061" t="s">
        <v>1777</v>
      </c>
      <c r="R54" s="1061" t="s">
        <v>56</v>
      </c>
      <c r="S54" s="1064">
        <v>689000</v>
      </c>
      <c r="T54" s="1065" t="s">
        <v>1626</v>
      </c>
      <c r="U54" s="1060"/>
      <c r="V54" s="1066"/>
    </row>
    <row r="55" spans="1:22" ht="204">
      <c r="A55" s="1053">
        <v>2</v>
      </c>
      <c r="B55" s="1057" t="s">
        <v>45</v>
      </c>
      <c r="C55" s="1057" t="s">
        <v>1622</v>
      </c>
      <c r="D55" s="1138" t="s">
        <v>1778</v>
      </c>
      <c r="E55" s="1138" t="s">
        <v>1779</v>
      </c>
      <c r="F55" s="1057"/>
      <c r="G55" s="1059">
        <v>3631250</v>
      </c>
      <c r="H55" s="1099">
        <f>G55*0.05</f>
        <v>181562.5</v>
      </c>
      <c r="I55" s="1099"/>
      <c r="J55" s="1099"/>
      <c r="K55" s="1061"/>
      <c r="L55" s="1061"/>
      <c r="M55" s="1100"/>
      <c r="N55" s="1061"/>
      <c r="O55" s="1061"/>
      <c r="P55" s="1071"/>
      <c r="Q55" s="1061" t="s">
        <v>1780</v>
      </c>
      <c r="R55" s="1061" t="s">
        <v>56</v>
      </c>
      <c r="S55" s="1064">
        <v>2131250</v>
      </c>
      <c r="T55" s="1065" t="s">
        <v>1626</v>
      </c>
      <c r="U55" s="1060"/>
      <c r="V55" s="1066"/>
    </row>
  </sheetData>
  <mergeCells count="25">
    <mergeCell ref="A26:F26"/>
    <mergeCell ref="B52:F52"/>
    <mergeCell ref="B53:V53"/>
    <mergeCell ref="N2:P2"/>
    <mergeCell ref="Q2:S2"/>
    <mergeCell ref="A5:V5"/>
    <mergeCell ref="B23:E23"/>
    <mergeCell ref="B24:F24"/>
    <mergeCell ref="B25:F25"/>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opLeftCell="A13" workbookViewId="0">
      <selection activeCell="F17" sqref="F17"/>
    </sheetView>
  </sheetViews>
  <sheetFormatPr defaultColWidth="8.85546875" defaultRowHeight="15"/>
  <cols>
    <col min="1" max="1" width="5" style="25" customWidth="1"/>
    <col min="2" max="2" width="32.5703125" style="25" customWidth="1"/>
    <col min="3" max="3" width="37.5703125" style="25" customWidth="1"/>
    <col min="4" max="4" width="24.7109375" style="25" customWidth="1"/>
    <col min="5" max="5" width="36.140625" style="25" customWidth="1"/>
    <col min="6" max="6" width="12.42578125" style="25" customWidth="1"/>
    <col min="7" max="7" width="18.5703125" style="25" customWidth="1"/>
    <col min="8" max="8" width="22.28515625" style="25" customWidth="1"/>
    <col min="9" max="12" width="8.85546875" style="25"/>
    <col min="13" max="13" width="26.5703125" style="25" customWidth="1"/>
    <col min="14" max="15" width="8.85546875" style="25"/>
    <col min="16" max="16" width="24.42578125" style="29" customWidth="1"/>
    <col min="17" max="18" width="8.85546875" style="25"/>
    <col min="19" max="19" width="28.42578125" style="25" customWidth="1"/>
    <col min="20" max="20" width="18.28515625" style="25" customWidth="1"/>
    <col min="21" max="21" width="8.85546875" style="25"/>
    <col min="22" max="22" width="30.28515625" style="25" customWidth="1"/>
    <col min="23" max="16384" width="8.85546875" style="25"/>
  </cols>
  <sheetData>
    <row r="1" spans="1:22" ht="30" customHeight="1">
      <c r="A1" s="1397" t="s">
        <v>0</v>
      </c>
      <c r="B1" s="1399" t="s">
        <v>1</v>
      </c>
      <c r="C1" s="1399" t="s">
        <v>2</v>
      </c>
      <c r="D1" s="1399" t="s">
        <v>3</v>
      </c>
      <c r="E1" s="1399" t="s">
        <v>4</v>
      </c>
      <c r="F1" s="1399" t="s">
        <v>5</v>
      </c>
      <c r="G1" s="1397" t="s">
        <v>6</v>
      </c>
      <c r="H1" s="1397"/>
      <c r="I1" s="1397"/>
      <c r="J1" s="1397"/>
      <c r="K1" s="1397" t="s">
        <v>7</v>
      </c>
      <c r="L1" s="1397"/>
      <c r="M1" s="1397"/>
      <c r="N1" s="1397"/>
      <c r="O1" s="1397"/>
      <c r="P1" s="1397"/>
      <c r="Q1" s="1397"/>
      <c r="R1" s="1397"/>
      <c r="S1" s="1397"/>
      <c r="T1" s="1398" t="s">
        <v>8</v>
      </c>
      <c r="U1" s="1399" t="s">
        <v>9</v>
      </c>
      <c r="V1" s="1406" t="s">
        <v>10</v>
      </c>
    </row>
    <row r="2" spans="1:22" ht="15.75" customHeight="1">
      <c r="A2" s="1397"/>
      <c r="B2" s="1399"/>
      <c r="C2" s="1399"/>
      <c r="D2" s="1399"/>
      <c r="E2" s="1399"/>
      <c r="F2" s="1399"/>
      <c r="G2" s="1409" t="s">
        <v>11</v>
      </c>
      <c r="H2" s="1409" t="s">
        <v>12</v>
      </c>
      <c r="I2" s="1409" t="s">
        <v>13</v>
      </c>
      <c r="J2" s="1409" t="s">
        <v>14</v>
      </c>
      <c r="K2" s="1397" t="s">
        <v>15</v>
      </c>
      <c r="L2" s="1397"/>
      <c r="M2" s="1397"/>
      <c r="N2" s="1397" t="s">
        <v>16</v>
      </c>
      <c r="O2" s="1397"/>
      <c r="P2" s="1397"/>
      <c r="Q2" s="1397" t="s">
        <v>17</v>
      </c>
      <c r="R2" s="1397"/>
      <c r="S2" s="1397"/>
      <c r="T2" s="1398"/>
      <c r="U2" s="1399"/>
      <c r="V2" s="1407"/>
    </row>
    <row r="3" spans="1:22" ht="57.75">
      <c r="A3" s="1397"/>
      <c r="B3" s="1399"/>
      <c r="C3" s="1399"/>
      <c r="D3" s="1399"/>
      <c r="E3" s="1399"/>
      <c r="F3" s="1399"/>
      <c r="G3" s="1409"/>
      <c r="H3" s="1409"/>
      <c r="I3" s="1409"/>
      <c r="J3" s="1409"/>
      <c r="K3" s="1156" t="s">
        <v>18</v>
      </c>
      <c r="L3" s="1156" t="s">
        <v>19</v>
      </c>
      <c r="M3" s="1156" t="s">
        <v>20</v>
      </c>
      <c r="N3" s="1156" t="s">
        <v>18</v>
      </c>
      <c r="O3" s="1156" t="s">
        <v>19</v>
      </c>
      <c r="P3" s="1157" t="s">
        <v>20</v>
      </c>
      <c r="Q3" s="1156" t="s">
        <v>18</v>
      </c>
      <c r="R3" s="1156" t="s">
        <v>19</v>
      </c>
      <c r="S3" s="1156" t="s">
        <v>20</v>
      </c>
      <c r="T3" s="1398"/>
      <c r="U3" s="1399"/>
      <c r="V3" s="1408"/>
    </row>
    <row r="4" spans="1:22">
      <c r="A4" s="1053"/>
      <c r="B4" s="1053">
        <v>1</v>
      </c>
      <c r="C4" s="1053">
        <v>2</v>
      </c>
      <c r="D4" s="1053">
        <v>3</v>
      </c>
      <c r="E4" s="1053">
        <v>4</v>
      </c>
      <c r="F4" s="1053">
        <v>5</v>
      </c>
      <c r="G4" s="1053">
        <v>6.1</v>
      </c>
      <c r="H4" s="1053">
        <v>6.2</v>
      </c>
      <c r="I4" s="1053">
        <v>6.3</v>
      </c>
      <c r="J4" s="1053">
        <v>6.4</v>
      </c>
      <c r="K4" s="1054" t="s">
        <v>21</v>
      </c>
      <c r="L4" s="1054" t="s">
        <v>22</v>
      </c>
      <c r="M4" s="1054" t="s">
        <v>23</v>
      </c>
      <c r="N4" s="1054" t="s">
        <v>24</v>
      </c>
      <c r="O4" s="1054" t="s">
        <v>25</v>
      </c>
      <c r="P4" s="1158" t="s">
        <v>26</v>
      </c>
      <c r="Q4" s="1054" t="s">
        <v>27</v>
      </c>
      <c r="R4" s="1054" t="s">
        <v>28</v>
      </c>
      <c r="S4" s="1054" t="s">
        <v>29</v>
      </c>
      <c r="T4" s="1053">
        <v>8</v>
      </c>
      <c r="U4" s="1053">
        <v>9</v>
      </c>
      <c r="V4" s="1053">
        <v>10</v>
      </c>
    </row>
    <row r="5" spans="1:22" ht="31.5" customHeight="1">
      <c r="A5" s="1410" t="s">
        <v>30</v>
      </c>
      <c r="B5" s="1411"/>
      <c r="C5" s="1411"/>
      <c r="D5" s="1411"/>
      <c r="E5" s="1411"/>
      <c r="F5" s="1411"/>
      <c r="G5" s="1411"/>
      <c r="H5" s="1411"/>
      <c r="I5" s="1411"/>
      <c r="J5" s="1411"/>
      <c r="K5" s="1411"/>
      <c r="L5" s="1411"/>
      <c r="M5" s="1411"/>
      <c r="N5" s="1411"/>
      <c r="O5" s="1411"/>
      <c r="P5" s="1411"/>
      <c r="Q5" s="1411"/>
      <c r="R5" s="1411"/>
      <c r="S5" s="1411"/>
      <c r="T5" s="1411"/>
      <c r="U5" s="1411"/>
      <c r="V5" s="1412"/>
    </row>
    <row r="6" spans="1:22" ht="60">
      <c r="A6" s="1159">
        <v>1</v>
      </c>
      <c r="B6" s="1160" t="s">
        <v>97</v>
      </c>
      <c r="C6" s="1160" t="s">
        <v>101</v>
      </c>
      <c r="D6" s="1160" t="s">
        <v>102</v>
      </c>
      <c r="E6" s="1161" t="s">
        <v>103</v>
      </c>
      <c r="F6" s="1161" t="s">
        <v>104</v>
      </c>
      <c r="G6" s="1162">
        <f>S6+M6+P6-H6</f>
        <v>897135.6</v>
      </c>
      <c r="H6" s="1162">
        <f>P6*0.05+S6*0.55</f>
        <v>672085.4</v>
      </c>
      <c r="I6" s="1163"/>
      <c r="J6" s="1163"/>
      <c r="K6" s="1164" t="s">
        <v>105</v>
      </c>
      <c r="L6" s="1164" t="s">
        <v>106</v>
      </c>
      <c r="M6" s="1165">
        <v>121713</v>
      </c>
      <c r="N6" s="1164" t="s">
        <v>107</v>
      </c>
      <c r="O6" s="1164" t="s">
        <v>108</v>
      </c>
      <c r="P6" s="1165">
        <v>248088</v>
      </c>
      <c r="Q6" s="1164" t="s">
        <v>109</v>
      </c>
      <c r="R6" s="1164" t="s">
        <v>52</v>
      </c>
      <c r="S6" s="1162">
        <v>1199420</v>
      </c>
      <c r="T6" s="1160" t="s">
        <v>110</v>
      </c>
      <c r="U6" s="1163"/>
      <c r="V6" s="1161"/>
    </row>
    <row r="7" spans="1:22" ht="75">
      <c r="A7" s="1053">
        <v>2</v>
      </c>
      <c r="B7" s="1166" t="s">
        <v>111</v>
      </c>
      <c r="C7" s="1166" t="s">
        <v>43</v>
      </c>
      <c r="D7" s="1167" t="s">
        <v>112</v>
      </c>
      <c r="E7" s="1167" t="s">
        <v>113</v>
      </c>
      <c r="F7" s="1167" t="s">
        <v>104</v>
      </c>
      <c r="G7" s="1168">
        <f>S7+M7+P7-H7</f>
        <v>834999</v>
      </c>
      <c r="H7" s="1169">
        <f t="shared" ref="H7:H17" si="0">P7*0.05+S7*0.55</f>
        <v>0</v>
      </c>
      <c r="I7" s="1170"/>
      <c r="J7" s="1170"/>
      <c r="K7" s="1134" t="s">
        <v>105</v>
      </c>
      <c r="L7" s="1134" t="s">
        <v>114</v>
      </c>
      <c r="M7" s="1165">
        <v>834999</v>
      </c>
      <c r="N7" s="1134"/>
      <c r="O7" s="1134"/>
      <c r="P7" s="1165"/>
      <c r="Q7" s="1134"/>
      <c r="R7" s="1134"/>
      <c r="S7" s="1170"/>
      <c r="T7" s="1166" t="s">
        <v>110</v>
      </c>
      <c r="U7" s="1119"/>
      <c r="V7" s="1166" t="s">
        <v>115</v>
      </c>
    </row>
    <row r="8" spans="1:22" ht="75">
      <c r="A8" s="1053">
        <v>3</v>
      </c>
      <c r="B8" s="1166" t="s">
        <v>62</v>
      </c>
      <c r="C8" s="1166" t="s">
        <v>76</v>
      </c>
      <c r="D8" s="1167" t="s">
        <v>116</v>
      </c>
      <c r="E8" s="1167" t="s">
        <v>117</v>
      </c>
      <c r="F8" s="1167" t="s">
        <v>104</v>
      </c>
      <c r="G8" s="1168">
        <f t="shared" ref="G8:G15" si="1">S8+M8+P8-H8</f>
        <v>124570</v>
      </c>
      <c r="H8" s="1169">
        <f t="shared" si="0"/>
        <v>0</v>
      </c>
      <c r="I8" s="1170"/>
      <c r="J8" s="1170"/>
      <c r="K8" s="1134" t="s">
        <v>118</v>
      </c>
      <c r="L8" s="1134" t="s">
        <v>58</v>
      </c>
      <c r="M8" s="1165">
        <v>124570</v>
      </c>
      <c r="N8" s="1134"/>
      <c r="O8" s="1134"/>
      <c r="P8" s="1165"/>
      <c r="Q8" s="1134"/>
      <c r="R8" s="1134"/>
      <c r="S8" s="1170"/>
      <c r="T8" s="1166" t="s">
        <v>110</v>
      </c>
      <c r="U8" s="1119"/>
      <c r="V8" s="1167"/>
    </row>
    <row r="9" spans="1:22" ht="120" customHeight="1">
      <c r="A9" s="1159">
        <v>4</v>
      </c>
      <c r="B9" s="1160" t="s">
        <v>97</v>
      </c>
      <c r="C9" s="1160" t="s">
        <v>43</v>
      </c>
      <c r="D9" s="1160" t="s">
        <v>119</v>
      </c>
      <c r="E9" s="1160" t="s">
        <v>120</v>
      </c>
      <c r="F9" s="1161" t="s">
        <v>104</v>
      </c>
      <c r="G9" s="1162">
        <f t="shared" si="1"/>
        <v>1011957.35</v>
      </c>
      <c r="H9" s="1162">
        <f t="shared" si="0"/>
        <v>11155.650000000001</v>
      </c>
      <c r="I9" s="1162"/>
      <c r="J9" s="1162"/>
      <c r="K9" s="1164" t="s">
        <v>55</v>
      </c>
      <c r="L9" s="1164"/>
      <c r="M9" s="1165">
        <v>800000</v>
      </c>
      <c r="N9" s="1164"/>
      <c r="O9" s="1164" t="s">
        <v>53</v>
      </c>
      <c r="P9" s="1165">
        <v>223113</v>
      </c>
      <c r="Q9" s="1164"/>
      <c r="R9" s="1164"/>
      <c r="S9" s="1162"/>
      <c r="T9" s="1160" t="s">
        <v>110</v>
      </c>
      <c r="U9" s="1163"/>
      <c r="V9" s="1160" t="s">
        <v>121</v>
      </c>
    </row>
    <row r="10" spans="1:22" ht="108" customHeight="1">
      <c r="A10" s="1159">
        <v>5</v>
      </c>
      <c r="B10" s="1160" t="s">
        <v>62</v>
      </c>
      <c r="C10" s="1160" t="s">
        <v>79</v>
      </c>
      <c r="D10" s="1160" t="s">
        <v>122</v>
      </c>
      <c r="E10" s="1160" t="s">
        <v>123</v>
      </c>
      <c r="F10" s="1161" t="s">
        <v>104</v>
      </c>
      <c r="G10" s="1162">
        <f t="shared" si="1"/>
        <v>1406716.8</v>
      </c>
      <c r="H10" s="1162">
        <f t="shared" si="0"/>
        <v>249147.2</v>
      </c>
      <c r="I10" s="1162"/>
      <c r="J10" s="1162"/>
      <c r="K10" s="1164" t="s">
        <v>124</v>
      </c>
      <c r="L10" s="1164" t="s">
        <v>125</v>
      </c>
      <c r="M10" s="1165">
        <v>689000</v>
      </c>
      <c r="N10" s="1164" t="s">
        <v>109</v>
      </c>
      <c r="O10" s="1164" t="s">
        <v>108</v>
      </c>
      <c r="P10" s="1165">
        <v>565256</v>
      </c>
      <c r="Q10" s="1164" t="s">
        <v>54</v>
      </c>
      <c r="R10" s="1164" t="s">
        <v>59</v>
      </c>
      <c r="S10" s="1162">
        <v>401608</v>
      </c>
      <c r="T10" s="1160" t="s">
        <v>110</v>
      </c>
      <c r="U10" s="1163"/>
      <c r="V10" s="1161" t="s">
        <v>126</v>
      </c>
    </row>
    <row r="11" spans="1:22" ht="60">
      <c r="A11" s="1159">
        <v>6</v>
      </c>
      <c r="B11" s="1160" t="s">
        <v>62</v>
      </c>
      <c r="C11" s="1160" t="s">
        <v>79</v>
      </c>
      <c r="D11" s="1160" t="s">
        <v>127</v>
      </c>
      <c r="E11" s="1160" t="s">
        <v>128</v>
      </c>
      <c r="F11" s="1161" t="s">
        <v>104</v>
      </c>
      <c r="G11" s="1162">
        <f t="shared" si="1"/>
        <v>1531396</v>
      </c>
      <c r="H11" s="1162">
        <f t="shared" si="0"/>
        <v>649873</v>
      </c>
      <c r="I11" s="1162"/>
      <c r="J11" s="1162"/>
      <c r="K11" s="1164" t="s">
        <v>129</v>
      </c>
      <c r="L11" s="1164" t="s">
        <v>130</v>
      </c>
      <c r="M11" s="1165">
        <v>412909</v>
      </c>
      <c r="N11" s="1164" t="s">
        <v>54</v>
      </c>
      <c r="O11" s="1164" t="s">
        <v>131</v>
      </c>
      <c r="P11" s="1165">
        <v>645450</v>
      </c>
      <c r="Q11" s="1164" t="s">
        <v>54</v>
      </c>
      <c r="R11" s="1164" t="s">
        <v>59</v>
      </c>
      <c r="S11" s="1162">
        <v>1122910</v>
      </c>
      <c r="T11" s="1160" t="s">
        <v>110</v>
      </c>
      <c r="U11" s="1163"/>
      <c r="V11" s="1161" t="s">
        <v>132</v>
      </c>
    </row>
    <row r="12" spans="1:22" ht="60">
      <c r="A12" s="1159">
        <v>7</v>
      </c>
      <c r="B12" s="1160" t="s">
        <v>62</v>
      </c>
      <c r="C12" s="1160" t="s">
        <v>133</v>
      </c>
      <c r="D12" s="1160" t="s">
        <v>134</v>
      </c>
      <c r="E12" s="1160" t="s">
        <v>135</v>
      </c>
      <c r="F12" s="1161" t="s">
        <v>104</v>
      </c>
      <c r="G12" s="1162">
        <f t="shared" si="1"/>
        <v>1296686.75</v>
      </c>
      <c r="H12" s="1162">
        <f t="shared" si="0"/>
        <v>49263.25</v>
      </c>
      <c r="I12" s="1162"/>
      <c r="J12" s="1162"/>
      <c r="K12" s="1164" t="s">
        <v>136</v>
      </c>
      <c r="L12" s="1164" t="s">
        <v>137</v>
      </c>
      <c r="M12" s="1165">
        <v>360685</v>
      </c>
      <c r="N12" s="1164" t="s">
        <v>138</v>
      </c>
      <c r="O12" s="1164" t="s">
        <v>52</v>
      </c>
      <c r="P12" s="1165">
        <v>985265</v>
      </c>
      <c r="Q12" s="1164"/>
      <c r="R12" s="1164"/>
      <c r="S12" s="1162"/>
      <c r="T12" s="1160" t="s">
        <v>110</v>
      </c>
      <c r="U12" s="1163"/>
      <c r="V12" s="1161" t="s">
        <v>139</v>
      </c>
    </row>
    <row r="13" spans="1:22" ht="60">
      <c r="A13" s="1159">
        <v>8</v>
      </c>
      <c r="B13" s="1160" t="s">
        <v>62</v>
      </c>
      <c r="C13" s="1160" t="s">
        <v>76</v>
      </c>
      <c r="D13" s="1160" t="s">
        <v>140</v>
      </c>
      <c r="E13" s="1160" t="s">
        <v>141</v>
      </c>
      <c r="F13" s="1161" t="s">
        <v>104</v>
      </c>
      <c r="G13" s="1162">
        <f t="shared" si="1"/>
        <v>1275063.5</v>
      </c>
      <c r="H13" s="1162">
        <f t="shared" si="0"/>
        <v>480820.50000000006</v>
      </c>
      <c r="I13" s="1162"/>
      <c r="J13" s="1162"/>
      <c r="K13" s="1164" t="s">
        <v>142</v>
      </c>
      <c r="L13" s="1164" t="s">
        <v>143</v>
      </c>
      <c r="M13" s="1165">
        <v>282574</v>
      </c>
      <c r="N13" s="1164" t="s">
        <v>54</v>
      </c>
      <c r="O13" s="1164" t="s">
        <v>56</v>
      </c>
      <c r="P13" s="1165">
        <v>659000</v>
      </c>
      <c r="Q13" s="1164" t="s">
        <v>60</v>
      </c>
      <c r="R13" s="1164" t="s">
        <v>144</v>
      </c>
      <c r="S13" s="1162">
        <v>814310</v>
      </c>
      <c r="T13" s="1160" t="s">
        <v>110</v>
      </c>
      <c r="U13" s="1163"/>
      <c r="V13" s="1161" t="s">
        <v>145</v>
      </c>
    </row>
    <row r="14" spans="1:22" ht="45">
      <c r="A14" s="1053">
        <v>9</v>
      </c>
      <c r="B14" s="1166" t="s">
        <v>62</v>
      </c>
      <c r="C14" s="1166" t="s">
        <v>63</v>
      </c>
      <c r="D14" s="1166" t="s">
        <v>146</v>
      </c>
      <c r="E14" s="1166" t="s">
        <v>147</v>
      </c>
      <c r="F14" s="1167" t="s">
        <v>104</v>
      </c>
      <c r="G14" s="1168">
        <f t="shared" si="1"/>
        <v>135000</v>
      </c>
      <c r="H14" s="1169">
        <f t="shared" si="0"/>
        <v>165000</v>
      </c>
      <c r="I14" s="1170"/>
      <c r="J14" s="1170"/>
      <c r="K14" s="1134"/>
      <c r="L14" s="1134"/>
      <c r="M14" s="1165"/>
      <c r="N14" s="1134"/>
      <c r="O14" s="1134"/>
      <c r="P14" s="1165"/>
      <c r="Q14" s="1134" t="s">
        <v>107</v>
      </c>
      <c r="R14" s="1134" t="s">
        <v>108</v>
      </c>
      <c r="S14" s="1170">
        <v>300000</v>
      </c>
      <c r="T14" s="1166" t="s">
        <v>110</v>
      </c>
      <c r="U14" s="1119"/>
      <c r="V14" s="1167" t="s">
        <v>148</v>
      </c>
    </row>
    <row r="15" spans="1:22" ht="60">
      <c r="A15" s="1053">
        <v>10</v>
      </c>
      <c r="B15" s="1166" t="s">
        <v>62</v>
      </c>
      <c r="C15" s="1166" t="s">
        <v>79</v>
      </c>
      <c r="D15" s="1166" t="s">
        <v>149</v>
      </c>
      <c r="E15" s="1166" t="s">
        <v>150</v>
      </c>
      <c r="F15" s="1167" t="s">
        <v>104</v>
      </c>
      <c r="G15" s="1168">
        <f t="shared" si="1"/>
        <v>112500</v>
      </c>
      <c r="H15" s="1169">
        <f t="shared" si="0"/>
        <v>137500</v>
      </c>
      <c r="I15" s="1170"/>
      <c r="J15" s="1170"/>
      <c r="K15" s="1134"/>
      <c r="L15" s="1134"/>
      <c r="M15" s="1165"/>
      <c r="N15" s="1134"/>
      <c r="O15" s="1134"/>
      <c r="P15" s="1165"/>
      <c r="Q15" s="1134" t="s">
        <v>107</v>
      </c>
      <c r="R15" s="1134" t="s">
        <v>55</v>
      </c>
      <c r="S15" s="1170">
        <v>250000</v>
      </c>
      <c r="T15" s="1166" t="s">
        <v>110</v>
      </c>
      <c r="U15" s="1119"/>
      <c r="V15" s="1171" t="s">
        <v>151</v>
      </c>
    </row>
    <row r="16" spans="1:22" ht="60">
      <c r="A16" s="1053">
        <v>11</v>
      </c>
      <c r="B16" s="1172" t="s">
        <v>62</v>
      </c>
      <c r="C16" s="1172" t="s">
        <v>79</v>
      </c>
      <c r="D16" s="1166" t="s">
        <v>152</v>
      </c>
      <c r="E16" s="1166" t="s">
        <v>153</v>
      </c>
      <c r="F16" s="1167" t="s">
        <v>104</v>
      </c>
      <c r="G16" s="1168">
        <f>S16+M16+P16-H16</f>
        <v>58477.5</v>
      </c>
      <c r="H16" s="1169">
        <f>P16*0.05+S16*0.55</f>
        <v>71472.5</v>
      </c>
      <c r="I16" s="1170"/>
      <c r="J16" s="1170"/>
      <c r="K16" s="1134"/>
      <c r="L16" s="1134"/>
      <c r="M16" s="1165"/>
      <c r="N16" s="1134"/>
      <c r="O16" s="1134"/>
      <c r="P16" s="1165"/>
      <c r="Q16" s="1134" t="s">
        <v>54</v>
      </c>
      <c r="R16" s="1134" t="s">
        <v>55</v>
      </c>
      <c r="S16" s="1170">
        <v>129950</v>
      </c>
      <c r="T16" s="1166" t="s">
        <v>110</v>
      </c>
      <c r="U16" s="1119"/>
      <c r="V16" s="1167" t="s">
        <v>154</v>
      </c>
    </row>
    <row r="17" spans="1:22" ht="60">
      <c r="A17" s="1053">
        <v>12</v>
      </c>
      <c r="B17" s="1172" t="s">
        <v>62</v>
      </c>
      <c r="C17" s="1172" t="s">
        <v>79</v>
      </c>
      <c r="D17" s="1166" t="s">
        <v>155</v>
      </c>
      <c r="E17" s="1166" t="s">
        <v>156</v>
      </c>
      <c r="F17" s="1167" t="s">
        <v>104</v>
      </c>
      <c r="G17" s="1168">
        <f>S17+M17+P17-H17</f>
        <v>202499.99999999997</v>
      </c>
      <c r="H17" s="1169">
        <f t="shared" si="0"/>
        <v>247500.00000000003</v>
      </c>
      <c r="I17" s="1170"/>
      <c r="J17" s="1170"/>
      <c r="K17" s="1134"/>
      <c r="L17" s="1134"/>
      <c r="M17" s="1165"/>
      <c r="N17" s="1134"/>
      <c r="O17" s="1134"/>
      <c r="P17" s="1165"/>
      <c r="Q17" s="1134" t="s">
        <v>57</v>
      </c>
      <c r="R17" s="1134" t="s">
        <v>157</v>
      </c>
      <c r="S17" s="1170">
        <v>450000</v>
      </c>
      <c r="T17" s="1166" t="s">
        <v>110</v>
      </c>
      <c r="U17" s="1119"/>
      <c r="V17" s="1167" t="s">
        <v>158</v>
      </c>
    </row>
    <row r="18" spans="1:22" ht="60">
      <c r="A18" s="1053">
        <v>13</v>
      </c>
      <c r="B18" s="1172" t="s">
        <v>97</v>
      </c>
      <c r="C18" s="1172" t="s">
        <v>43</v>
      </c>
      <c r="D18" s="1166" t="s">
        <v>159</v>
      </c>
      <c r="E18" s="1166" t="s">
        <v>160</v>
      </c>
      <c r="F18" s="1167" t="s">
        <v>104</v>
      </c>
      <c r="G18" s="1168">
        <f>S18+M18+P18-H18</f>
        <v>49045.499999999993</v>
      </c>
      <c r="H18" s="1169">
        <f>P18*0.05+S18*0.55</f>
        <v>59944.500000000007</v>
      </c>
      <c r="I18" s="1170"/>
      <c r="J18" s="1170"/>
      <c r="K18" s="1134"/>
      <c r="L18" s="1134"/>
      <c r="M18" s="1165"/>
      <c r="N18" s="1134"/>
      <c r="O18" s="1134"/>
      <c r="P18" s="1165"/>
      <c r="Q18" s="1134" t="s">
        <v>54</v>
      </c>
      <c r="R18" s="1134" t="s">
        <v>55</v>
      </c>
      <c r="S18" s="1170">
        <v>108990</v>
      </c>
      <c r="T18" s="1166" t="s">
        <v>110</v>
      </c>
      <c r="U18" s="1119"/>
      <c r="V18" s="1167" t="s">
        <v>161</v>
      </c>
    </row>
    <row r="19" spans="1:22" ht="75">
      <c r="A19" s="1053">
        <v>14</v>
      </c>
      <c r="B19" s="1172" t="s">
        <v>97</v>
      </c>
      <c r="C19" s="1172" t="s">
        <v>43</v>
      </c>
      <c r="D19" s="1166" t="s">
        <v>1784</v>
      </c>
      <c r="E19" s="1166" t="s">
        <v>1785</v>
      </c>
      <c r="F19" s="1167" t="s">
        <v>104</v>
      </c>
      <c r="G19" s="1168">
        <f>S19+M19+P19-H19</f>
        <v>157499.99999999997</v>
      </c>
      <c r="H19" s="1169">
        <f>P19*0.05+S19*0.55</f>
        <v>192500.00000000003</v>
      </c>
      <c r="I19" s="1170"/>
      <c r="J19" s="1170"/>
      <c r="K19" s="1134"/>
      <c r="L19" s="1134"/>
      <c r="M19" s="1165"/>
      <c r="N19" s="1134"/>
      <c r="O19" s="1134"/>
      <c r="P19" s="1165"/>
      <c r="Q19" s="1134" t="s">
        <v>1786</v>
      </c>
      <c r="R19" s="1134" t="s">
        <v>1787</v>
      </c>
      <c r="S19" s="1170">
        <v>350000</v>
      </c>
      <c r="T19" s="1166" t="s">
        <v>110</v>
      </c>
      <c r="U19" s="1119"/>
      <c r="V19" s="1167" t="s">
        <v>1788</v>
      </c>
    </row>
    <row r="20" spans="1:22" ht="150">
      <c r="A20" s="1053">
        <v>15</v>
      </c>
      <c r="B20" s="1172" t="s">
        <v>70</v>
      </c>
      <c r="C20" s="1172" t="s">
        <v>329</v>
      </c>
      <c r="D20" s="1166" t="s">
        <v>1789</v>
      </c>
      <c r="E20" s="1166" t="s">
        <v>1790</v>
      </c>
      <c r="F20" s="1167" t="s">
        <v>104</v>
      </c>
      <c r="G20" s="1168">
        <f>S20+M20+P20-H20</f>
        <v>395200</v>
      </c>
      <c r="H20" s="1169">
        <f>S20*0.05</f>
        <v>20800</v>
      </c>
      <c r="I20" s="1170"/>
      <c r="J20" s="1170"/>
      <c r="K20" s="1134"/>
      <c r="L20" s="1134"/>
      <c r="M20" s="1165"/>
      <c r="N20" s="1134"/>
      <c r="O20" s="1134"/>
      <c r="P20" s="1165"/>
      <c r="Q20" s="1134" t="s">
        <v>157</v>
      </c>
      <c r="R20" s="1134" t="s">
        <v>52</v>
      </c>
      <c r="S20" s="1170">
        <v>416000</v>
      </c>
      <c r="T20" s="1166" t="s">
        <v>110</v>
      </c>
      <c r="U20" s="1119"/>
      <c r="V20" s="1167" t="s">
        <v>1791</v>
      </c>
    </row>
    <row r="21" spans="1:22" ht="48" customHeight="1">
      <c r="A21" s="1053"/>
      <c r="B21" s="1400" t="s">
        <v>162</v>
      </c>
      <c r="C21" s="1401"/>
      <c r="D21" s="1401"/>
      <c r="E21" s="1401"/>
      <c r="F21" s="1402"/>
      <c r="G21" s="1168">
        <v>162673</v>
      </c>
      <c r="H21" s="1170">
        <f>P21+S21</f>
        <v>63942</v>
      </c>
      <c r="I21" s="1170"/>
      <c r="J21" s="1170"/>
      <c r="K21" s="1134"/>
      <c r="L21" s="1134"/>
      <c r="M21" s="1169">
        <v>162673</v>
      </c>
      <c r="N21" s="1134"/>
      <c r="O21" s="1134"/>
      <c r="P21" s="1169">
        <v>49654</v>
      </c>
      <c r="Q21" s="1134"/>
      <c r="R21" s="1134"/>
      <c r="S21" s="1169">
        <v>14288</v>
      </c>
      <c r="T21" s="1166"/>
      <c r="U21" s="1119"/>
      <c r="V21" s="1167"/>
    </row>
    <row r="22" spans="1:22" ht="45" customHeight="1">
      <c r="A22" s="1053">
        <v>10</v>
      </c>
      <c r="B22" s="1403" t="s">
        <v>37</v>
      </c>
      <c r="C22" s="1403"/>
      <c r="D22" s="1403"/>
      <c r="E22" s="1403"/>
      <c r="F22" s="1403"/>
      <c r="G22" s="1173">
        <f>SUM(G6:G21)</f>
        <v>9651421</v>
      </c>
      <c r="H22" s="1174">
        <f>SUM(H6:H20)</f>
        <v>3007062</v>
      </c>
      <c r="I22" s="1175"/>
      <c r="J22" s="1175"/>
      <c r="K22" s="1175"/>
      <c r="L22" s="1175"/>
      <c r="M22" s="1176">
        <f>SUM(M6:M21)</f>
        <v>3789123</v>
      </c>
      <c r="N22" s="1177"/>
      <c r="O22" s="1177"/>
      <c r="P22" s="1178">
        <f>SUM(P6:P20)</f>
        <v>3326172</v>
      </c>
      <c r="Q22" s="1175"/>
      <c r="R22" s="1175"/>
      <c r="S22" s="1178">
        <f>SUM(S6:S20)</f>
        <v>5543188</v>
      </c>
      <c r="T22" s="1175"/>
      <c r="U22" s="1175"/>
      <c r="V22" s="1175"/>
    </row>
    <row r="23" spans="1:22" ht="33.75" customHeight="1">
      <c r="A23" s="1404" t="s">
        <v>38</v>
      </c>
      <c r="B23" s="1404"/>
      <c r="C23" s="1404"/>
      <c r="D23" s="1404"/>
      <c r="E23" s="1404"/>
      <c r="F23" s="1404"/>
      <c r="G23" s="1404"/>
      <c r="H23" s="1404"/>
      <c r="I23" s="1404"/>
      <c r="J23" s="1404"/>
      <c r="K23" s="1404"/>
      <c r="L23" s="1404"/>
      <c r="M23" s="1404"/>
      <c r="N23" s="1404"/>
      <c r="O23" s="1404"/>
      <c r="P23" s="1404"/>
      <c r="Q23" s="1404"/>
      <c r="R23" s="1404"/>
      <c r="S23" s="1404"/>
      <c r="T23" s="1404"/>
      <c r="U23" s="1404"/>
      <c r="V23" s="1404"/>
    </row>
    <row r="24" spans="1:22" ht="101.25" customHeight="1">
      <c r="A24" s="1179"/>
      <c r="B24" s="1180" t="s">
        <v>68</v>
      </c>
      <c r="C24" s="1180" t="s">
        <v>163</v>
      </c>
      <c r="D24" s="1179"/>
      <c r="E24" s="533"/>
      <c r="F24" s="533"/>
      <c r="G24" s="533"/>
      <c r="H24" s="533"/>
      <c r="I24" s="533"/>
      <c r="J24" s="533"/>
      <c r="K24" s="533"/>
      <c r="L24" s="533"/>
      <c r="M24" s="533"/>
      <c r="N24" s="533"/>
      <c r="O24" s="533"/>
      <c r="P24" s="533"/>
      <c r="Q24" s="1134" t="s">
        <v>107</v>
      </c>
      <c r="R24" s="1134" t="s">
        <v>52</v>
      </c>
      <c r="S24" s="1169">
        <v>2645800</v>
      </c>
      <c r="T24" s="1166" t="s">
        <v>110</v>
      </c>
      <c r="U24" s="533"/>
      <c r="V24" s="533"/>
    </row>
    <row r="25" spans="1:22" ht="47.25" customHeight="1">
      <c r="A25" s="1053">
        <v>1</v>
      </c>
      <c r="B25" s="1166" t="s">
        <v>73</v>
      </c>
      <c r="C25" s="1166" t="s">
        <v>69</v>
      </c>
      <c r="D25" s="1166" t="s">
        <v>74</v>
      </c>
      <c r="E25" s="1166" t="s">
        <v>75</v>
      </c>
      <c r="F25" s="1166" t="s">
        <v>104</v>
      </c>
      <c r="G25" s="1119" t="s">
        <v>34</v>
      </c>
      <c r="H25" s="1170">
        <f>M25+P25+S25</f>
        <v>905100</v>
      </c>
      <c r="I25" s="1119"/>
      <c r="J25" s="1119"/>
      <c r="K25" s="1134" t="s">
        <v>48</v>
      </c>
      <c r="L25" s="1134"/>
      <c r="M25" s="1170">
        <v>300800</v>
      </c>
      <c r="N25" s="1134"/>
      <c r="O25" s="1134"/>
      <c r="P25" s="1181">
        <v>304300</v>
      </c>
      <c r="Q25" s="1134"/>
      <c r="R25" s="1134" t="s">
        <v>49</v>
      </c>
      <c r="S25" s="1169">
        <v>300000</v>
      </c>
      <c r="T25" s="1166" t="s">
        <v>110</v>
      </c>
      <c r="U25" s="1119"/>
      <c r="V25" s="1182" t="s">
        <v>164</v>
      </c>
    </row>
    <row r="26" spans="1:22" ht="60">
      <c r="A26" s="1053">
        <v>2</v>
      </c>
      <c r="B26" s="1166" t="s">
        <v>73</v>
      </c>
      <c r="C26" s="1166" t="s">
        <v>76</v>
      </c>
      <c r="D26" s="1166" t="s">
        <v>77</v>
      </c>
      <c r="E26" s="1166" t="s">
        <v>78</v>
      </c>
      <c r="F26" s="1166" t="s">
        <v>104</v>
      </c>
      <c r="G26" s="1119"/>
      <c r="H26" s="1170">
        <f>M26+P26+S26</f>
        <v>26900</v>
      </c>
      <c r="I26" s="1119"/>
      <c r="J26" s="1119"/>
      <c r="K26" s="1134"/>
      <c r="L26" s="1134"/>
      <c r="M26" s="1170"/>
      <c r="N26" s="1134" t="s">
        <v>48</v>
      </c>
      <c r="O26" s="1134"/>
      <c r="P26" s="1181">
        <v>26900</v>
      </c>
      <c r="Q26" s="1134"/>
      <c r="R26" s="1134"/>
      <c r="S26" s="1170"/>
      <c r="T26" s="1166" t="s">
        <v>110</v>
      </c>
      <c r="U26" s="1119"/>
      <c r="V26" s="1182" t="s">
        <v>165</v>
      </c>
    </row>
    <row r="27" spans="1:22" ht="135">
      <c r="A27" s="1053">
        <v>3</v>
      </c>
      <c r="B27" s="1166" t="s">
        <v>73</v>
      </c>
      <c r="C27" s="1166" t="s">
        <v>79</v>
      </c>
      <c r="D27" s="1166" t="s">
        <v>80</v>
      </c>
      <c r="E27" s="1166" t="s">
        <v>81</v>
      </c>
      <c r="F27" s="1166" t="s">
        <v>104</v>
      </c>
      <c r="G27" s="1119"/>
      <c r="H27" s="1170">
        <f t="shared" ref="H27:H68" si="2">M27+P27+S27</f>
        <v>2730900</v>
      </c>
      <c r="I27" s="1119"/>
      <c r="J27" s="1119"/>
      <c r="K27" s="1134" t="s">
        <v>48</v>
      </c>
      <c r="L27" s="1134"/>
      <c r="M27" s="1170">
        <v>768000</v>
      </c>
      <c r="N27" s="1134"/>
      <c r="O27" s="1134"/>
      <c r="P27" s="1181">
        <v>1062900</v>
      </c>
      <c r="Q27" s="1134"/>
      <c r="R27" s="1134" t="s">
        <v>49</v>
      </c>
      <c r="S27" s="1170">
        <v>900000</v>
      </c>
      <c r="T27" s="1166" t="s">
        <v>110</v>
      </c>
      <c r="U27" s="1119"/>
      <c r="V27" s="1182" t="s">
        <v>166</v>
      </c>
    </row>
    <row r="28" spans="1:22" ht="75">
      <c r="A28" s="1053">
        <v>4</v>
      </c>
      <c r="B28" s="1166" t="s">
        <v>82</v>
      </c>
      <c r="C28" s="1166" t="s">
        <v>83</v>
      </c>
      <c r="D28" s="1166" t="s">
        <v>84</v>
      </c>
      <c r="E28" s="1166" t="s">
        <v>85</v>
      </c>
      <c r="F28" s="1166" t="s">
        <v>104</v>
      </c>
      <c r="G28" s="1119"/>
      <c r="H28" s="1170">
        <f t="shared" si="2"/>
        <v>6268441</v>
      </c>
      <c r="I28" s="1119"/>
      <c r="J28" s="1119"/>
      <c r="K28" s="1134" t="s">
        <v>48</v>
      </c>
      <c r="L28" s="1134"/>
      <c r="M28" s="1170">
        <v>2782241</v>
      </c>
      <c r="N28" s="1134"/>
      <c r="O28" s="1134"/>
      <c r="P28" s="1181">
        <v>1836200</v>
      </c>
      <c r="Q28" s="1134"/>
      <c r="R28" s="1134" t="s">
        <v>49</v>
      </c>
      <c r="S28" s="1170">
        <v>1650000</v>
      </c>
      <c r="T28" s="1166" t="s">
        <v>110</v>
      </c>
      <c r="U28" s="1167"/>
      <c r="V28" s="1182" t="s">
        <v>167</v>
      </c>
    </row>
    <row r="29" spans="1:22" ht="225">
      <c r="A29" s="1053">
        <v>5</v>
      </c>
      <c r="B29" s="1166" t="s">
        <v>86</v>
      </c>
      <c r="C29" s="1166" t="s">
        <v>76</v>
      </c>
      <c r="D29" s="1166" t="s">
        <v>168</v>
      </c>
      <c r="E29" s="1166" t="s">
        <v>87</v>
      </c>
      <c r="F29" s="1166" t="s">
        <v>104</v>
      </c>
      <c r="G29" s="1119"/>
      <c r="H29" s="1170">
        <f t="shared" si="2"/>
        <v>317900</v>
      </c>
      <c r="I29" s="1119"/>
      <c r="J29" s="1119"/>
      <c r="K29" s="1134" t="s">
        <v>48</v>
      </c>
      <c r="L29" s="1134"/>
      <c r="M29" s="1170">
        <v>8900</v>
      </c>
      <c r="N29" s="1134"/>
      <c r="O29" s="1134"/>
      <c r="P29" s="1181">
        <v>109000</v>
      </c>
      <c r="Q29" s="1134"/>
      <c r="R29" s="1134" t="s">
        <v>49</v>
      </c>
      <c r="S29" s="1170">
        <v>200000</v>
      </c>
      <c r="T29" s="1166" t="s">
        <v>110</v>
      </c>
      <c r="U29" s="1119"/>
      <c r="V29" s="1182" t="s">
        <v>169</v>
      </c>
    </row>
    <row r="30" spans="1:22" ht="102.75">
      <c r="A30" s="1053">
        <v>6</v>
      </c>
      <c r="B30" s="1166" t="s">
        <v>86</v>
      </c>
      <c r="C30" s="1166" t="s">
        <v>76</v>
      </c>
      <c r="D30" s="1166" t="s">
        <v>170</v>
      </c>
      <c r="E30" s="1166" t="s">
        <v>171</v>
      </c>
      <c r="F30" s="1166" t="s">
        <v>104</v>
      </c>
      <c r="G30" s="1119"/>
      <c r="H30" s="1170">
        <f t="shared" si="2"/>
        <v>494800</v>
      </c>
      <c r="I30" s="1119"/>
      <c r="J30" s="1119"/>
      <c r="K30" s="1134" t="s">
        <v>48</v>
      </c>
      <c r="L30" s="1134"/>
      <c r="M30" s="1170">
        <v>144800</v>
      </c>
      <c r="N30" s="1134"/>
      <c r="O30" s="1134"/>
      <c r="P30" s="1181">
        <v>185000</v>
      </c>
      <c r="Q30" s="1134"/>
      <c r="R30" s="1134" t="s">
        <v>49</v>
      </c>
      <c r="S30" s="1170">
        <v>165000</v>
      </c>
      <c r="T30" s="1166" t="s">
        <v>110</v>
      </c>
      <c r="U30" s="1119"/>
      <c r="V30" s="1182" t="s">
        <v>172</v>
      </c>
    </row>
    <row r="31" spans="1:22" ht="90">
      <c r="A31" s="1053">
        <v>7</v>
      </c>
      <c r="B31" s="1166" t="s">
        <v>173</v>
      </c>
      <c r="C31" s="1166" t="s">
        <v>174</v>
      </c>
      <c r="D31" s="1166" t="s">
        <v>175</v>
      </c>
      <c r="E31" s="1166" t="s">
        <v>176</v>
      </c>
      <c r="F31" s="1166" t="s">
        <v>104</v>
      </c>
      <c r="G31" s="1119"/>
      <c r="H31" s="1170">
        <f t="shared" si="2"/>
        <v>39200</v>
      </c>
      <c r="I31" s="1119"/>
      <c r="J31" s="1119"/>
      <c r="K31" s="1134" t="s">
        <v>48</v>
      </c>
      <c r="L31" s="1134"/>
      <c r="M31" s="1170">
        <v>10000</v>
      </c>
      <c r="N31" s="1134"/>
      <c r="O31" s="1134"/>
      <c r="P31" s="1181">
        <v>14200</v>
      </c>
      <c r="Q31" s="1134"/>
      <c r="R31" s="1134" t="s">
        <v>49</v>
      </c>
      <c r="S31" s="1170">
        <v>15000</v>
      </c>
      <c r="T31" s="1166" t="s">
        <v>110</v>
      </c>
      <c r="U31" s="1119"/>
      <c r="V31" s="1182" t="s">
        <v>177</v>
      </c>
    </row>
    <row r="32" spans="1:22" ht="285">
      <c r="A32" s="1053">
        <v>8</v>
      </c>
      <c r="B32" s="1166" t="s">
        <v>73</v>
      </c>
      <c r="C32" s="1166" t="s">
        <v>133</v>
      </c>
      <c r="D32" s="1166" t="s">
        <v>178</v>
      </c>
      <c r="E32" s="1166" t="s">
        <v>179</v>
      </c>
      <c r="F32" s="1166" t="s">
        <v>104</v>
      </c>
      <c r="G32" s="1119"/>
      <c r="H32" s="1170">
        <f t="shared" si="2"/>
        <v>3445000</v>
      </c>
      <c r="I32" s="1119"/>
      <c r="J32" s="1119"/>
      <c r="K32" s="1134" t="s">
        <v>48</v>
      </c>
      <c r="L32" s="1134"/>
      <c r="M32" s="1170">
        <v>1122000</v>
      </c>
      <c r="N32" s="1134"/>
      <c r="O32" s="1134"/>
      <c r="P32" s="1181">
        <v>1310000</v>
      </c>
      <c r="Q32" s="1134"/>
      <c r="R32" s="1134" t="s">
        <v>49</v>
      </c>
      <c r="S32" s="1170">
        <v>1013000</v>
      </c>
      <c r="T32" s="1166" t="s">
        <v>110</v>
      </c>
      <c r="U32" s="1119"/>
      <c r="V32" s="1182" t="s">
        <v>180</v>
      </c>
    </row>
    <row r="33" spans="1:22" ht="105">
      <c r="A33" s="1053">
        <v>9</v>
      </c>
      <c r="B33" s="1166" t="s">
        <v>73</v>
      </c>
      <c r="C33" s="1166" t="s">
        <v>76</v>
      </c>
      <c r="D33" s="1166" t="s">
        <v>88</v>
      </c>
      <c r="E33" s="1166" t="s">
        <v>89</v>
      </c>
      <c r="F33" s="1166" t="s">
        <v>104</v>
      </c>
      <c r="G33" s="1124"/>
      <c r="H33" s="1170">
        <f t="shared" si="2"/>
        <v>485700</v>
      </c>
      <c r="I33" s="1124"/>
      <c r="J33" s="1124"/>
      <c r="K33" s="1134" t="s">
        <v>48</v>
      </c>
      <c r="L33" s="1134"/>
      <c r="M33" s="1170">
        <v>110000</v>
      </c>
      <c r="N33" s="1134"/>
      <c r="O33" s="1134"/>
      <c r="P33" s="1181">
        <v>300000</v>
      </c>
      <c r="Q33" s="1134"/>
      <c r="R33" s="1134" t="s">
        <v>49</v>
      </c>
      <c r="S33" s="1170">
        <v>75700</v>
      </c>
      <c r="T33" s="1166" t="s">
        <v>110</v>
      </c>
      <c r="U33" s="1124"/>
      <c r="V33" s="1183" t="s">
        <v>181</v>
      </c>
    </row>
    <row r="34" spans="1:22" ht="120">
      <c r="A34" s="1053">
        <v>10</v>
      </c>
      <c r="B34" s="1166" t="s">
        <v>90</v>
      </c>
      <c r="C34" s="1166" t="s">
        <v>91</v>
      </c>
      <c r="D34" s="1166" t="s">
        <v>182</v>
      </c>
      <c r="E34" s="1166" t="s">
        <v>92</v>
      </c>
      <c r="F34" s="1166" t="s">
        <v>104</v>
      </c>
      <c r="G34" s="1124"/>
      <c r="H34" s="1170">
        <f t="shared" si="2"/>
        <v>196800</v>
      </c>
      <c r="I34" s="1124"/>
      <c r="J34" s="1124"/>
      <c r="K34" s="1134" t="s">
        <v>48</v>
      </c>
      <c r="L34" s="1134"/>
      <c r="M34" s="1170">
        <v>96800</v>
      </c>
      <c r="N34" s="1134"/>
      <c r="O34" s="1134"/>
      <c r="P34" s="1181">
        <v>50000</v>
      </c>
      <c r="Q34" s="1134"/>
      <c r="R34" s="1134" t="s">
        <v>49</v>
      </c>
      <c r="S34" s="1170">
        <v>50000</v>
      </c>
      <c r="T34" s="1166" t="s">
        <v>110</v>
      </c>
      <c r="U34" s="1124"/>
      <c r="V34" s="1184" t="s">
        <v>183</v>
      </c>
    </row>
    <row r="35" spans="1:22" ht="165">
      <c r="A35" s="1053">
        <v>11</v>
      </c>
      <c r="B35" s="1166"/>
      <c r="C35" s="1166"/>
      <c r="D35" s="1166" t="s">
        <v>50</v>
      </c>
      <c r="E35" s="1166" t="s">
        <v>93</v>
      </c>
      <c r="F35" s="1166" t="s">
        <v>104</v>
      </c>
      <c r="G35" s="1124"/>
      <c r="H35" s="1170">
        <f t="shared" si="2"/>
        <v>576100</v>
      </c>
      <c r="I35" s="1124"/>
      <c r="J35" s="1124"/>
      <c r="K35" s="1134" t="s">
        <v>48</v>
      </c>
      <c r="L35" s="1134"/>
      <c r="M35" s="1170">
        <v>60100</v>
      </c>
      <c r="N35" s="1134"/>
      <c r="O35" s="1134"/>
      <c r="P35" s="1181">
        <v>366000</v>
      </c>
      <c r="Q35" s="1134"/>
      <c r="R35" s="1134" t="s">
        <v>49</v>
      </c>
      <c r="S35" s="1170">
        <v>150000</v>
      </c>
      <c r="T35" s="1166" t="s">
        <v>110</v>
      </c>
      <c r="U35" s="1124"/>
      <c r="V35" s="1184" t="s">
        <v>184</v>
      </c>
    </row>
    <row r="36" spans="1:22" ht="165">
      <c r="A36" s="1053">
        <v>12</v>
      </c>
      <c r="B36" s="1166" t="s">
        <v>185</v>
      </c>
      <c r="C36" s="1166" t="s">
        <v>186</v>
      </c>
      <c r="D36" s="1166" t="s">
        <v>187</v>
      </c>
      <c r="E36" s="28" t="s">
        <v>188</v>
      </c>
      <c r="F36" s="1166" t="s">
        <v>104</v>
      </c>
      <c r="G36" s="1124"/>
      <c r="H36" s="1170">
        <f t="shared" si="2"/>
        <v>178500</v>
      </c>
      <c r="I36" s="1124"/>
      <c r="J36" s="1124"/>
      <c r="K36" s="1134"/>
      <c r="L36" s="1134"/>
      <c r="M36" s="1170"/>
      <c r="N36" s="1134" t="s">
        <v>54</v>
      </c>
      <c r="O36" s="1134" t="s">
        <v>59</v>
      </c>
      <c r="P36" s="1181">
        <v>178500</v>
      </c>
      <c r="Q36" s="1134"/>
      <c r="R36" s="1134"/>
      <c r="S36" s="1170"/>
      <c r="T36" s="1166" t="s">
        <v>110</v>
      </c>
      <c r="U36" s="1124"/>
      <c r="V36" s="1184"/>
    </row>
    <row r="37" spans="1:22" ht="120">
      <c r="A37" s="1053">
        <v>13</v>
      </c>
      <c r="B37" s="1166" t="s">
        <v>72</v>
      </c>
      <c r="C37" s="1166" t="s">
        <v>94</v>
      </c>
      <c r="D37" s="1166" t="s">
        <v>189</v>
      </c>
      <c r="E37" s="1166" t="s">
        <v>190</v>
      </c>
      <c r="F37" s="1166" t="s">
        <v>104</v>
      </c>
      <c r="G37" s="1124"/>
      <c r="H37" s="1170">
        <f t="shared" si="2"/>
        <v>5706983</v>
      </c>
      <c r="I37" s="1124"/>
      <c r="J37" s="1124"/>
      <c r="K37" s="1134" t="s">
        <v>48</v>
      </c>
      <c r="L37" s="1134"/>
      <c r="M37" s="1170">
        <v>1491983</v>
      </c>
      <c r="N37" s="1134"/>
      <c r="O37" s="1134"/>
      <c r="P37" s="1181">
        <v>1957000</v>
      </c>
      <c r="Q37" s="1134"/>
      <c r="R37" s="1134" t="s">
        <v>49</v>
      </c>
      <c r="S37" s="1170">
        <v>2258000</v>
      </c>
      <c r="T37" s="1166" t="s">
        <v>110</v>
      </c>
      <c r="U37" s="1124"/>
      <c r="V37" s="1124"/>
    </row>
    <row r="38" spans="1:22" ht="120">
      <c r="A38" s="1053">
        <v>14</v>
      </c>
      <c r="B38" s="1166" t="s">
        <v>72</v>
      </c>
      <c r="C38" s="1166" t="s">
        <v>94</v>
      </c>
      <c r="D38" s="1166" t="s">
        <v>95</v>
      </c>
      <c r="E38" s="1166" t="s">
        <v>96</v>
      </c>
      <c r="F38" s="1166" t="s">
        <v>104</v>
      </c>
      <c r="G38" s="1124"/>
      <c r="H38" s="1170">
        <f t="shared" si="2"/>
        <v>175241</v>
      </c>
      <c r="I38" s="1124"/>
      <c r="J38" s="1124"/>
      <c r="K38" s="1134" t="s">
        <v>48</v>
      </c>
      <c r="L38" s="1134"/>
      <c r="M38" s="1170">
        <v>65241</v>
      </c>
      <c r="N38" s="1134"/>
      <c r="O38" s="1134"/>
      <c r="P38" s="1181">
        <v>60000</v>
      </c>
      <c r="Q38" s="1134"/>
      <c r="R38" s="1134" t="s">
        <v>49</v>
      </c>
      <c r="S38" s="1170">
        <v>50000</v>
      </c>
      <c r="T38" s="1166" t="s">
        <v>110</v>
      </c>
      <c r="U38" s="1124"/>
      <c r="V38" s="1124"/>
    </row>
    <row r="39" spans="1:22" ht="180">
      <c r="A39" s="1053">
        <v>15</v>
      </c>
      <c r="B39" s="1166" t="s">
        <v>72</v>
      </c>
      <c r="C39" s="1166"/>
      <c r="D39" s="1166" t="s">
        <v>191</v>
      </c>
      <c r="E39" s="1166" t="s">
        <v>192</v>
      </c>
      <c r="F39" s="1166" t="s">
        <v>104</v>
      </c>
      <c r="G39" s="1124"/>
      <c r="H39" s="1170">
        <f t="shared" si="2"/>
        <v>1036218</v>
      </c>
      <c r="I39" s="1124"/>
      <c r="J39" s="1124"/>
      <c r="K39" s="1134" t="s">
        <v>48</v>
      </c>
      <c r="L39" s="1134"/>
      <c r="M39" s="1170">
        <v>346218</v>
      </c>
      <c r="N39" s="1134"/>
      <c r="O39" s="1134"/>
      <c r="P39" s="1181">
        <v>365000</v>
      </c>
      <c r="Q39" s="1134"/>
      <c r="R39" s="1134" t="s">
        <v>49</v>
      </c>
      <c r="S39" s="1170">
        <v>325000</v>
      </c>
      <c r="T39" s="1166" t="s">
        <v>110</v>
      </c>
      <c r="U39" s="1124"/>
      <c r="V39" s="1124"/>
    </row>
    <row r="40" spans="1:22" ht="90">
      <c r="A40" s="1053">
        <v>16</v>
      </c>
      <c r="B40" s="1166" t="s">
        <v>72</v>
      </c>
      <c r="C40" s="1166"/>
      <c r="D40" s="1166" t="s">
        <v>193</v>
      </c>
      <c r="E40" s="1166" t="s">
        <v>194</v>
      </c>
      <c r="F40" s="1166" t="s">
        <v>104</v>
      </c>
      <c r="G40" s="1124"/>
      <c r="H40" s="1170">
        <f t="shared" si="2"/>
        <v>103341</v>
      </c>
      <c r="I40" s="1124"/>
      <c r="J40" s="1124"/>
      <c r="K40" s="1134" t="s">
        <v>48</v>
      </c>
      <c r="L40" s="1134"/>
      <c r="M40" s="1170">
        <v>24041</v>
      </c>
      <c r="N40" s="1134"/>
      <c r="O40" s="1134"/>
      <c r="P40" s="1181">
        <v>39300</v>
      </c>
      <c r="Q40" s="1134"/>
      <c r="R40" s="1134" t="s">
        <v>49</v>
      </c>
      <c r="S40" s="1170">
        <v>40000</v>
      </c>
      <c r="T40" s="1166" t="s">
        <v>110</v>
      </c>
      <c r="U40" s="1124"/>
      <c r="V40" s="1124"/>
    </row>
    <row r="41" spans="1:22" ht="60">
      <c r="A41" s="1053">
        <v>17</v>
      </c>
      <c r="B41" s="1166" t="s">
        <v>97</v>
      </c>
      <c r="C41" s="1166" t="s">
        <v>101</v>
      </c>
      <c r="D41" s="1184" t="s">
        <v>195</v>
      </c>
      <c r="E41" s="1167" t="s">
        <v>196</v>
      </c>
      <c r="F41" s="1166" t="s">
        <v>104</v>
      </c>
      <c r="G41" s="1124"/>
      <c r="H41" s="1170">
        <f t="shared" si="2"/>
        <v>161905</v>
      </c>
      <c r="I41" s="1124"/>
      <c r="J41" s="1124"/>
      <c r="K41" s="1134" t="s">
        <v>137</v>
      </c>
      <c r="L41" s="1134"/>
      <c r="M41" s="1170">
        <v>90905</v>
      </c>
      <c r="N41" s="1134"/>
      <c r="O41" s="1134" t="s">
        <v>197</v>
      </c>
      <c r="P41" s="1181">
        <v>71000</v>
      </c>
      <c r="Q41" s="1134"/>
      <c r="R41" s="1134"/>
      <c r="S41" s="1170"/>
      <c r="T41" s="1166" t="s">
        <v>110</v>
      </c>
      <c r="U41" s="1124"/>
      <c r="V41" s="1124"/>
    </row>
    <row r="42" spans="1:22" ht="165" customHeight="1">
      <c r="A42" s="1053">
        <v>18</v>
      </c>
      <c r="B42" s="1166" t="s">
        <v>72</v>
      </c>
      <c r="C42" s="1166" t="s">
        <v>198</v>
      </c>
      <c r="D42" s="1166" t="s">
        <v>199</v>
      </c>
      <c r="E42" s="1166" t="s">
        <v>200</v>
      </c>
      <c r="F42" s="1166" t="s">
        <v>104</v>
      </c>
      <c r="G42" s="1124"/>
      <c r="H42" s="1170">
        <f t="shared" si="2"/>
        <v>2569817</v>
      </c>
      <c r="I42" s="1124"/>
      <c r="J42" s="1124"/>
      <c r="K42" s="1134" t="s">
        <v>48</v>
      </c>
      <c r="L42" s="1134"/>
      <c r="M42" s="1170">
        <v>709817</v>
      </c>
      <c r="N42" s="1134"/>
      <c r="O42" s="1134"/>
      <c r="P42" s="1181">
        <v>900000</v>
      </c>
      <c r="Q42" s="1134"/>
      <c r="R42" s="1134" t="s">
        <v>49</v>
      </c>
      <c r="S42" s="1170">
        <v>960000</v>
      </c>
      <c r="T42" s="1166" t="s">
        <v>110</v>
      </c>
      <c r="U42" s="1124"/>
      <c r="V42" s="1124"/>
    </row>
    <row r="43" spans="1:22" ht="234.75" customHeight="1">
      <c r="A43" s="1053">
        <v>19</v>
      </c>
      <c r="B43" s="1166" t="s">
        <v>72</v>
      </c>
      <c r="C43" s="1166"/>
      <c r="D43" s="1166" t="s">
        <v>201</v>
      </c>
      <c r="E43" s="1166" t="s">
        <v>202</v>
      </c>
      <c r="F43" s="1166" t="s">
        <v>104</v>
      </c>
      <c r="G43" s="1124"/>
      <c r="H43" s="1170">
        <f t="shared" si="2"/>
        <v>75537</v>
      </c>
      <c r="I43" s="1124"/>
      <c r="J43" s="1124"/>
      <c r="K43" s="1134" t="s">
        <v>48</v>
      </c>
      <c r="L43" s="1134"/>
      <c r="M43" s="1170">
        <v>15537</v>
      </c>
      <c r="N43" s="1134"/>
      <c r="O43" s="1134"/>
      <c r="P43" s="1181">
        <v>30000</v>
      </c>
      <c r="Q43" s="1134"/>
      <c r="R43" s="1134" t="s">
        <v>49</v>
      </c>
      <c r="S43" s="1170">
        <v>30000</v>
      </c>
      <c r="T43" s="1166" t="s">
        <v>110</v>
      </c>
      <c r="U43" s="1124"/>
      <c r="V43" s="1124"/>
    </row>
    <row r="44" spans="1:22" ht="75">
      <c r="A44" s="1053">
        <v>20</v>
      </c>
      <c r="B44" s="1166" t="s">
        <v>97</v>
      </c>
      <c r="C44" s="1166" t="s">
        <v>43</v>
      </c>
      <c r="D44" s="1166" t="s">
        <v>203</v>
      </c>
      <c r="E44" s="1166" t="s">
        <v>204</v>
      </c>
      <c r="F44" s="1166" t="s">
        <v>104</v>
      </c>
      <c r="G44" s="1124"/>
      <c r="H44" s="1170">
        <f t="shared" si="2"/>
        <v>508100</v>
      </c>
      <c r="I44" s="1124"/>
      <c r="J44" s="1124"/>
      <c r="K44" s="1134"/>
      <c r="L44" s="1134"/>
      <c r="M44" s="1170"/>
      <c r="N44" s="1134" t="s">
        <v>48</v>
      </c>
      <c r="O44" s="1134"/>
      <c r="P44" s="1181">
        <v>307800</v>
      </c>
      <c r="Q44" s="1134"/>
      <c r="R44" s="1134" t="s">
        <v>49</v>
      </c>
      <c r="S44" s="1170">
        <v>200300</v>
      </c>
      <c r="T44" s="1166" t="s">
        <v>110</v>
      </c>
      <c r="U44" s="1124"/>
      <c r="V44" s="1124"/>
    </row>
    <row r="45" spans="1:22" ht="45">
      <c r="A45" s="1053">
        <v>21</v>
      </c>
      <c r="B45" s="1166" t="s">
        <v>72</v>
      </c>
      <c r="C45" s="1166"/>
      <c r="D45" s="1166" t="s">
        <v>205</v>
      </c>
      <c r="E45" s="1166" t="s">
        <v>206</v>
      </c>
      <c r="F45" s="1166" t="s">
        <v>104</v>
      </c>
      <c r="G45" s="1124"/>
      <c r="H45" s="1170">
        <f t="shared" si="2"/>
        <v>2930800</v>
      </c>
      <c r="I45" s="1124"/>
      <c r="J45" s="1124"/>
      <c r="K45" s="1134" t="s">
        <v>48</v>
      </c>
      <c r="L45" s="1134"/>
      <c r="M45" s="1170">
        <v>1385800</v>
      </c>
      <c r="N45" s="1134"/>
      <c r="O45" s="1134"/>
      <c r="P45" s="1181">
        <v>1295000</v>
      </c>
      <c r="Q45" s="1134"/>
      <c r="R45" s="1134" t="s">
        <v>49</v>
      </c>
      <c r="S45" s="1170">
        <v>250000</v>
      </c>
      <c r="T45" s="1166" t="s">
        <v>110</v>
      </c>
      <c r="U45" s="1124"/>
      <c r="V45" s="1124"/>
    </row>
    <row r="46" spans="1:22" ht="90">
      <c r="A46" s="1053">
        <v>22</v>
      </c>
      <c r="B46" s="1166" t="s">
        <v>72</v>
      </c>
      <c r="C46" s="1166"/>
      <c r="D46" s="1166" t="s">
        <v>207</v>
      </c>
      <c r="E46" s="1166" t="s">
        <v>208</v>
      </c>
      <c r="F46" s="1166" t="s">
        <v>104</v>
      </c>
      <c r="G46" s="1124"/>
      <c r="H46" s="1170">
        <f t="shared" si="2"/>
        <v>458160</v>
      </c>
      <c r="I46" s="1124"/>
      <c r="J46" s="1124"/>
      <c r="K46" s="1134" t="s">
        <v>48</v>
      </c>
      <c r="L46" s="1134"/>
      <c r="M46" s="1170">
        <v>122160</v>
      </c>
      <c r="N46" s="1134"/>
      <c r="O46" s="1134"/>
      <c r="P46" s="1181">
        <v>166000</v>
      </c>
      <c r="Q46" s="1134"/>
      <c r="R46" s="1134" t="s">
        <v>49</v>
      </c>
      <c r="S46" s="1170">
        <v>170000</v>
      </c>
      <c r="T46" s="1166" t="s">
        <v>110</v>
      </c>
      <c r="U46" s="1124"/>
      <c r="V46" s="1124"/>
    </row>
    <row r="47" spans="1:22" ht="135">
      <c r="A47" s="1053">
        <v>23</v>
      </c>
      <c r="B47" s="1166" t="s">
        <v>72</v>
      </c>
      <c r="C47" s="1166"/>
      <c r="D47" s="1166" t="s">
        <v>209</v>
      </c>
      <c r="E47" s="1166" t="s">
        <v>210</v>
      </c>
      <c r="F47" s="1166" t="s">
        <v>104</v>
      </c>
      <c r="G47" s="1124"/>
      <c r="H47" s="1170">
        <f t="shared" si="2"/>
        <v>1024443</v>
      </c>
      <c r="I47" s="1124"/>
      <c r="J47" s="1124"/>
      <c r="K47" s="1134" t="s">
        <v>48</v>
      </c>
      <c r="L47" s="1134"/>
      <c r="M47" s="1170">
        <v>323043</v>
      </c>
      <c r="N47" s="1134"/>
      <c r="O47" s="1134"/>
      <c r="P47" s="1181">
        <v>371400</v>
      </c>
      <c r="Q47" s="1134"/>
      <c r="R47" s="1134" t="s">
        <v>49</v>
      </c>
      <c r="S47" s="1170">
        <v>330000</v>
      </c>
      <c r="T47" s="1166" t="s">
        <v>110</v>
      </c>
      <c r="U47" s="1124"/>
      <c r="V47" s="1124"/>
    </row>
    <row r="48" spans="1:22" ht="105">
      <c r="A48" s="1053">
        <v>24</v>
      </c>
      <c r="B48" s="1166" t="s">
        <v>72</v>
      </c>
      <c r="C48" s="1166"/>
      <c r="D48" s="1166" t="s">
        <v>211</v>
      </c>
      <c r="E48" s="1166" t="s">
        <v>212</v>
      </c>
      <c r="F48" s="1166" t="s">
        <v>104</v>
      </c>
      <c r="G48" s="1124"/>
      <c r="H48" s="1170">
        <f t="shared" si="2"/>
        <v>206398</v>
      </c>
      <c r="I48" s="1124"/>
      <c r="J48" s="1124"/>
      <c r="K48" s="1134" t="s">
        <v>48</v>
      </c>
      <c r="L48" s="1134"/>
      <c r="M48" s="1170">
        <v>68598</v>
      </c>
      <c r="N48" s="1134"/>
      <c r="O48" s="1134"/>
      <c r="P48" s="1181">
        <v>67800</v>
      </c>
      <c r="Q48" s="1134"/>
      <c r="R48" s="1134" t="s">
        <v>49</v>
      </c>
      <c r="S48" s="1170">
        <v>70000</v>
      </c>
      <c r="T48" s="1166" t="s">
        <v>110</v>
      </c>
      <c r="U48" s="1124"/>
      <c r="V48" s="1124"/>
    </row>
    <row r="49" spans="1:22" ht="120">
      <c r="A49" s="1053">
        <v>25</v>
      </c>
      <c r="B49" s="1166" t="s">
        <v>72</v>
      </c>
      <c r="C49" s="1166"/>
      <c r="D49" s="1166" t="s">
        <v>213</v>
      </c>
      <c r="E49" s="1166" t="s">
        <v>214</v>
      </c>
      <c r="F49" s="1166" t="s">
        <v>104</v>
      </c>
      <c r="G49" s="1124"/>
      <c r="H49" s="1170">
        <f t="shared" si="2"/>
        <v>1025079</v>
      </c>
      <c r="I49" s="1124"/>
      <c r="J49" s="1124"/>
      <c r="K49" s="1134" t="s">
        <v>48</v>
      </c>
      <c r="L49" s="1134"/>
      <c r="M49" s="1170">
        <v>325079</v>
      </c>
      <c r="N49" s="1134"/>
      <c r="O49" s="1134"/>
      <c r="P49" s="1181">
        <v>370000</v>
      </c>
      <c r="Q49" s="1134"/>
      <c r="R49" s="1134" t="s">
        <v>49</v>
      </c>
      <c r="S49" s="1170">
        <v>330000</v>
      </c>
      <c r="T49" s="1166" t="s">
        <v>110</v>
      </c>
      <c r="U49" s="1124"/>
      <c r="V49" s="1124"/>
    </row>
    <row r="50" spans="1:22" ht="120">
      <c r="A50" s="1053">
        <v>26</v>
      </c>
      <c r="B50" s="1166" t="s">
        <v>72</v>
      </c>
      <c r="C50" s="1166"/>
      <c r="D50" s="1166" t="s">
        <v>215</v>
      </c>
      <c r="E50" s="1166" t="s">
        <v>216</v>
      </c>
      <c r="F50" s="1166" t="s">
        <v>104</v>
      </c>
      <c r="G50" s="1124"/>
      <c r="H50" s="1170">
        <f t="shared" si="2"/>
        <v>535196</v>
      </c>
      <c r="I50" s="1124"/>
      <c r="J50" s="1124"/>
      <c r="K50" s="1134" t="s">
        <v>48</v>
      </c>
      <c r="L50" s="1134"/>
      <c r="M50" s="1170">
        <v>64596</v>
      </c>
      <c r="N50" s="1134"/>
      <c r="O50" s="1134"/>
      <c r="P50" s="1181">
        <v>250600</v>
      </c>
      <c r="Q50" s="1134"/>
      <c r="R50" s="1134" t="s">
        <v>49</v>
      </c>
      <c r="S50" s="1170">
        <v>220000</v>
      </c>
      <c r="T50" s="1166" t="s">
        <v>110</v>
      </c>
      <c r="U50" s="1124"/>
      <c r="V50" s="1124"/>
    </row>
    <row r="51" spans="1:22" ht="105">
      <c r="A51" s="1053">
        <v>27</v>
      </c>
      <c r="B51" s="1166" t="s">
        <v>98</v>
      </c>
      <c r="C51" s="1166" t="s">
        <v>99</v>
      </c>
      <c r="D51" s="1166" t="s">
        <v>217</v>
      </c>
      <c r="E51" s="1166" t="s">
        <v>100</v>
      </c>
      <c r="F51" s="1166" t="s">
        <v>104</v>
      </c>
      <c r="G51" s="1124"/>
      <c r="H51" s="1170">
        <f t="shared" si="2"/>
        <v>54195</v>
      </c>
      <c r="I51" s="1124"/>
      <c r="J51" s="1124"/>
      <c r="K51" s="1134" t="s">
        <v>48</v>
      </c>
      <c r="L51" s="1134"/>
      <c r="M51" s="1170">
        <v>14195</v>
      </c>
      <c r="N51" s="1134"/>
      <c r="O51" s="1134"/>
      <c r="P51" s="1181">
        <v>20000</v>
      </c>
      <c r="Q51" s="1134"/>
      <c r="R51" s="1134" t="s">
        <v>49</v>
      </c>
      <c r="S51" s="1170">
        <v>20000</v>
      </c>
      <c r="T51" s="1166" t="s">
        <v>110</v>
      </c>
      <c r="U51" s="1124"/>
      <c r="V51" s="1124"/>
    </row>
    <row r="52" spans="1:22" ht="150">
      <c r="A52" s="1053">
        <v>28</v>
      </c>
      <c r="B52" s="1166" t="s">
        <v>72</v>
      </c>
      <c r="C52" s="1166"/>
      <c r="D52" s="1166" t="s">
        <v>218</v>
      </c>
      <c r="E52" s="1166" t="s">
        <v>219</v>
      </c>
      <c r="F52" s="1166" t="s">
        <v>104</v>
      </c>
      <c r="G52" s="1124"/>
      <c r="H52" s="1170">
        <f t="shared" si="2"/>
        <v>738000</v>
      </c>
      <c r="I52" s="1124"/>
      <c r="J52" s="1124"/>
      <c r="K52" s="1134" t="s">
        <v>48</v>
      </c>
      <c r="L52" s="1134"/>
      <c r="M52" s="1170">
        <v>300000</v>
      </c>
      <c r="N52" s="1134"/>
      <c r="O52" s="1134"/>
      <c r="P52" s="1181">
        <v>438000</v>
      </c>
      <c r="Q52" s="1134"/>
      <c r="R52" s="1134" t="s">
        <v>49</v>
      </c>
      <c r="S52" s="1170"/>
      <c r="T52" s="1166" t="s">
        <v>110</v>
      </c>
      <c r="U52" s="1124"/>
      <c r="V52" s="1124"/>
    </row>
    <row r="53" spans="1:22" ht="409.5">
      <c r="A53" s="1053">
        <v>29</v>
      </c>
      <c r="B53" s="1166" t="s">
        <v>72</v>
      </c>
      <c r="C53" s="1166"/>
      <c r="D53" s="1166" t="s">
        <v>61</v>
      </c>
      <c r="E53" s="1166" t="s">
        <v>220</v>
      </c>
      <c r="F53" s="1166" t="s">
        <v>104</v>
      </c>
      <c r="G53" s="1124"/>
      <c r="H53" s="1170">
        <f t="shared" si="2"/>
        <v>160441.14000000001</v>
      </c>
      <c r="I53" s="1124"/>
      <c r="J53" s="1124"/>
      <c r="K53" s="1134" t="s">
        <v>48</v>
      </c>
      <c r="L53" s="1134"/>
      <c r="M53" s="1170">
        <v>29441.14</v>
      </c>
      <c r="N53" s="1134"/>
      <c r="O53" s="1134"/>
      <c r="P53" s="1181">
        <v>56000</v>
      </c>
      <c r="Q53" s="1134"/>
      <c r="R53" s="1134" t="s">
        <v>49</v>
      </c>
      <c r="S53" s="1170">
        <v>75000</v>
      </c>
      <c r="T53" s="1166" t="s">
        <v>110</v>
      </c>
      <c r="U53" s="1124"/>
      <c r="V53" s="1124"/>
    </row>
    <row r="54" spans="1:22" ht="75">
      <c r="A54" s="1053">
        <v>30</v>
      </c>
      <c r="B54" s="1166" t="s">
        <v>70</v>
      </c>
      <c r="C54" s="1166" t="s">
        <v>221</v>
      </c>
      <c r="D54" s="1166" t="s">
        <v>222</v>
      </c>
      <c r="E54" s="1166" t="s">
        <v>223</v>
      </c>
      <c r="F54" s="1166" t="s">
        <v>104</v>
      </c>
      <c r="G54" s="1124"/>
      <c r="H54" s="1170">
        <f t="shared" si="2"/>
        <v>53500</v>
      </c>
      <c r="I54" s="1124"/>
      <c r="J54" s="1124"/>
      <c r="K54" s="1134" t="s">
        <v>48</v>
      </c>
      <c r="L54" s="1134"/>
      <c r="M54" s="1170">
        <v>27000</v>
      </c>
      <c r="N54" s="1134"/>
      <c r="O54" s="1134"/>
      <c r="P54" s="1181">
        <v>26500</v>
      </c>
      <c r="Q54" s="1134"/>
      <c r="R54" s="1134" t="s">
        <v>49</v>
      </c>
      <c r="S54" s="1170"/>
      <c r="T54" s="1166" t="s">
        <v>110</v>
      </c>
      <c r="U54" s="1124"/>
      <c r="V54" s="1184" t="s">
        <v>224</v>
      </c>
    </row>
    <row r="55" spans="1:22" ht="60">
      <c r="A55" s="1053">
        <v>31</v>
      </c>
      <c r="B55" s="1166" t="s">
        <v>70</v>
      </c>
      <c r="C55" s="1166" t="s">
        <v>225</v>
      </c>
      <c r="D55" s="1166" t="s">
        <v>226</v>
      </c>
      <c r="E55" s="1166" t="s">
        <v>227</v>
      </c>
      <c r="F55" s="1166" t="s">
        <v>104</v>
      </c>
      <c r="G55" s="1124"/>
      <c r="H55" s="1170">
        <f t="shared" si="2"/>
        <v>334400</v>
      </c>
      <c r="I55" s="1124"/>
      <c r="J55" s="1124"/>
      <c r="K55" s="1134" t="s">
        <v>48</v>
      </c>
      <c r="L55" s="1134"/>
      <c r="M55" s="1170">
        <v>104400</v>
      </c>
      <c r="N55" s="1134"/>
      <c r="O55" s="1134"/>
      <c r="P55" s="1181">
        <v>115000</v>
      </c>
      <c r="Q55" s="1134"/>
      <c r="R55" s="1134" t="s">
        <v>49</v>
      </c>
      <c r="S55" s="1170">
        <v>115000</v>
      </c>
      <c r="T55" s="1166" t="s">
        <v>110</v>
      </c>
      <c r="U55" s="1124"/>
      <c r="V55" s="1124"/>
    </row>
    <row r="56" spans="1:22" ht="75">
      <c r="A56" s="1053">
        <v>32</v>
      </c>
      <c r="B56" s="1166" t="s">
        <v>70</v>
      </c>
      <c r="C56" s="1166"/>
      <c r="D56" s="1166" t="s">
        <v>228</v>
      </c>
      <c r="E56" s="1166" t="s">
        <v>229</v>
      </c>
      <c r="F56" s="1166" t="s">
        <v>104</v>
      </c>
      <c r="G56" s="1124"/>
      <c r="H56" s="1170">
        <f t="shared" si="2"/>
        <v>114022</v>
      </c>
      <c r="I56" s="1124"/>
      <c r="J56" s="1124"/>
      <c r="K56" s="1134" t="s">
        <v>48</v>
      </c>
      <c r="L56" s="1134"/>
      <c r="M56" s="1170">
        <v>34022</v>
      </c>
      <c r="N56" s="1134"/>
      <c r="O56" s="1134"/>
      <c r="P56" s="1181">
        <v>40000</v>
      </c>
      <c r="Q56" s="1134"/>
      <c r="R56" s="1134" t="s">
        <v>49</v>
      </c>
      <c r="S56" s="1170">
        <v>40000</v>
      </c>
      <c r="T56" s="1166" t="s">
        <v>110</v>
      </c>
      <c r="U56" s="1124"/>
      <c r="V56" s="1166" t="s">
        <v>230</v>
      </c>
    </row>
    <row r="57" spans="1:22" ht="150">
      <c r="A57" s="1053">
        <v>33</v>
      </c>
      <c r="B57" s="1166" t="s">
        <v>70</v>
      </c>
      <c r="C57" s="1166" t="s">
        <v>231</v>
      </c>
      <c r="D57" s="1166" t="s">
        <v>232</v>
      </c>
      <c r="E57" s="1166" t="s">
        <v>233</v>
      </c>
      <c r="F57" s="1166" t="s">
        <v>104</v>
      </c>
      <c r="G57" s="1124"/>
      <c r="H57" s="1170">
        <f t="shared" si="2"/>
        <v>123270</v>
      </c>
      <c r="I57" s="1124"/>
      <c r="J57" s="1124"/>
      <c r="K57" s="1134" t="s">
        <v>48</v>
      </c>
      <c r="L57" s="1134"/>
      <c r="M57" s="1170">
        <v>26270</v>
      </c>
      <c r="N57" s="1134"/>
      <c r="O57" s="1134"/>
      <c r="P57" s="1181">
        <v>57000</v>
      </c>
      <c r="Q57" s="1134"/>
      <c r="R57" s="1134" t="s">
        <v>49</v>
      </c>
      <c r="S57" s="1170">
        <v>40000</v>
      </c>
      <c r="T57" s="1166" t="s">
        <v>110</v>
      </c>
      <c r="U57" s="1124"/>
      <c r="V57" s="1166" t="s">
        <v>234</v>
      </c>
    </row>
    <row r="58" spans="1:22" ht="90">
      <c r="A58" s="1053">
        <v>34</v>
      </c>
      <c r="B58" s="1166" t="s">
        <v>70</v>
      </c>
      <c r="C58" s="1166" t="s">
        <v>71</v>
      </c>
      <c r="D58" s="1166" t="s">
        <v>235</v>
      </c>
      <c r="E58" s="1166" t="s">
        <v>236</v>
      </c>
      <c r="F58" s="1166" t="s">
        <v>104</v>
      </c>
      <c r="G58" s="1124"/>
      <c r="H58" s="1170">
        <f t="shared" si="2"/>
        <v>265000</v>
      </c>
      <c r="I58" s="1124"/>
      <c r="J58" s="1124"/>
      <c r="K58" s="1134" t="s">
        <v>48</v>
      </c>
      <c r="L58" s="1124"/>
      <c r="M58" s="1170">
        <v>83000</v>
      </c>
      <c r="N58" s="1124"/>
      <c r="O58" s="1124"/>
      <c r="P58" s="1181">
        <v>107000</v>
      </c>
      <c r="Q58" s="1124"/>
      <c r="R58" s="1134" t="s">
        <v>49</v>
      </c>
      <c r="S58" s="1170">
        <v>75000</v>
      </c>
      <c r="T58" s="1166" t="s">
        <v>110</v>
      </c>
      <c r="U58" s="1124"/>
      <c r="V58" s="1166" t="s">
        <v>237</v>
      </c>
    </row>
    <row r="59" spans="1:22" ht="45">
      <c r="A59" s="1053">
        <v>35</v>
      </c>
      <c r="B59" s="1166" t="s">
        <v>70</v>
      </c>
      <c r="C59" s="1166"/>
      <c r="D59" s="1166" t="s">
        <v>238</v>
      </c>
      <c r="E59" s="1166" t="s">
        <v>239</v>
      </c>
      <c r="F59" s="1166" t="s">
        <v>104</v>
      </c>
      <c r="G59" s="1124"/>
      <c r="H59" s="1170">
        <f t="shared" si="2"/>
        <v>106800</v>
      </c>
      <c r="I59" s="1124"/>
      <c r="J59" s="1124"/>
      <c r="K59" s="1134" t="s">
        <v>48</v>
      </c>
      <c r="L59" s="1124"/>
      <c r="M59" s="1170">
        <v>33800</v>
      </c>
      <c r="N59" s="1124"/>
      <c r="O59" s="1124"/>
      <c r="P59" s="1181">
        <v>38000</v>
      </c>
      <c r="Q59" s="1124"/>
      <c r="R59" s="1134" t="s">
        <v>49</v>
      </c>
      <c r="S59" s="1170">
        <v>35000</v>
      </c>
      <c r="T59" s="1166" t="s">
        <v>110</v>
      </c>
      <c r="U59" s="1124"/>
      <c r="V59" s="1166" t="s">
        <v>240</v>
      </c>
    </row>
    <row r="60" spans="1:22" ht="90">
      <c r="A60" s="1053">
        <v>36</v>
      </c>
      <c r="B60" s="1166" t="s">
        <v>70</v>
      </c>
      <c r="C60" s="1166" t="s">
        <v>71</v>
      </c>
      <c r="D60" s="1166" t="s">
        <v>241</v>
      </c>
      <c r="E60" s="1166" t="s">
        <v>242</v>
      </c>
      <c r="F60" s="1166" t="s">
        <v>104</v>
      </c>
      <c r="G60" s="1124"/>
      <c r="H60" s="1170">
        <f t="shared" si="2"/>
        <v>12000</v>
      </c>
      <c r="I60" s="1124"/>
      <c r="J60" s="1124"/>
      <c r="K60" s="1134" t="s">
        <v>48</v>
      </c>
      <c r="L60" s="1124"/>
      <c r="M60" s="1170">
        <v>2000</v>
      </c>
      <c r="N60" s="1124"/>
      <c r="O60" s="1124"/>
      <c r="P60" s="1181">
        <v>5000</v>
      </c>
      <c r="Q60" s="1124"/>
      <c r="R60" s="1134" t="s">
        <v>49</v>
      </c>
      <c r="S60" s="1170">
        <v>5000</v>
      </c>
      <c r="T60" s="1166" t="s">
        <v>110</v>
      </c>
      <c r="U60" s="1124"/>
      <c r="V60" s="1166" t="s">
        <v>243</v>
      </c>
    </row>
    <row r="61" spans="1:22" ht="90">
      <c r="A61" s="1053">
        <v>37</v>
      </c>
      <c r="B61" s="1166" t="s">
        <v>70</v>
      </c>
      <c r="C61" s="1166"/>
      <c r="D61" s="1166" t="s">
        <v>244</v>
      </c>
      <c r="E61" s="1166" t="s">
        <v>245</v>
      </c>
      <c r="F61" s="1166" t="s">
        <v>104</v>
      </c>
      <c r="G61" s="1124"/>
      <c r="H61" s="1170">
        <f t="shared" si="2"/>
        <v>114440</v>
      </c>
      <c r="I61" s="1124"/>
      <c r="J61" s="1124"/>
      <c r="K61" s="1134" t="s">
        <v>48</v>
      </c>
      <c r="L61" s="1124"/>
      <c r="M61" s="1170">
        <v>34440</v>
      </c>
      <c r="N61" s="1124"/>
      <c r="O61" s="1124"/>
      <c r="P61" s="1181">
        <v>40000</v>
      </c>
      <c r="Q61" s="1124"/>
      <c r="R61" s="1134" t="s">
        <v>49</v>
      </c>
      <c r="S61" s="1170">
        <v>40000</v>
      </c>
      <c r="T61" s="1166" t="s">
        <v>110</v>
      </c>
      <c r="U61" s="1124"/>
      <c r="V61" s="1166" t="s">
        <v>246</v>
      </c>
    </row>
    <row r="62" spans="1:22" ht="75">
      <c r="A62" s="1053">
        <v>38</v>
      </c>
      <c r="B62" s="1166" t="s">
        <v>70</v>
      </c>
      <c r="C62" s="1166"/>
      <c r="D62" s="1166" t="s">
        <v>247</v>
      </c>
      <c r="E62" s="1166" t="s">
        <v>248</v>
      </c>
      <c r="F62" s="1166" t="s">
        <v>104</v>
      </c>
      <c r="G62" s="1124"/>
      <c r="H62" s="1170">
        <f t="shared" si="2"/>
        <v>110116</v>
      </c>
      <c r="I62" s="1124"/>
      <c r="J62" s="1124"/>
      <c r="K62" s="1134" t="s">
        <v>48</v>
      </c>
      <c r="L62" s="1124"/>
      <c r="M62" s="1170">
        <v>12316</v>
      </c>
      <c r="N62" s="1124"/>
      <c r="O62" s="1124"/>
      <c r="P62" s="1181">
        <v>47800</v>
      </c>
      <c r="Q62" s="1124"/>
      <c r="R62" s="1134" t="s">
        <v>49</v>
      </c>
      <c r="S62" s="1170">
        <v>50000</v>
      </c>
      <c r="T62" s="1166" t="s">
        <v>110</v>
      </c>
      <c r="U62" s="1124"/>
      <c r="V62" s="1166" t="s">
        <v>249</v>
      </c>
    </row>
    <row r="63" spans="1:22" ht="105">
      <c r="A63" s="1053">
        <v>39</v>
      </c>
      <c r="B63" s="1166" t="s">
        <v>70</v>
      </c>
      <c r="C63" s="1166" t="s">
        <v>71</v>
      </c>
      <c r="D63" s="1166" t="s">
        <v>250</v>
      </c>
      <c r="E63" s="1166" t="s">
        <v>251</v>
      </c>
      <c r="F63" s="1166" t="s">
        <v>104</v>
      </c>
      <c r="G63" s="1124"/>
      <c r="H63" s="1170">
        <f t="shared" si="2"/>
        <v>284700</v>
      </c>
      <c r="I63" s="1124"/>
      <c r="J63" s="1124"/>
      <c r="K63" s="1134" t="s">
        <v>48</v>
      </c>
      <c r="L63" s="1124"/>
      <c r="M63" s="1170">
        <v>84700</v>
      </c>
      <c r="N63" s="1124"/>
      <c r="O63" s="1124"/>
      <c r="P63" s="1181">
        <v>100000</v>
      </c>
      <c r="Q63" s="1124"/>
      <c r="R63" s="1134" t="s">
        <v>49</v>
      </c>
      <c r="S63" s="1170">
        <v>100000</v>
      </c>
      <c r="T63" s="1166" t="s">
        <v>110</v>
      </c>
      <c r="U63" s="1124"/>
      <c r="V63" s="1166" t="s">
        <v>252</v>
      </c>
    </row>
    <row r="64" spans="1:22" ht="45">
      <c r="A64" s="1053">
        <v>40</v>
      </c>
      <c r="B64" s="1166" t="s">
        <v>70</v>
      </c>
      <c r="C64" s="1166"/>
      <c r="D64" s="1166" t="s">
        <v>253</v>
      </c>
      <c r="E64" s="1166" t="s">
        <v>254</v>
      </c>
      <c r="F64" s="1166" t="s">
        <v>104</v>
      </c>
      <c r="G64" s="1124"/>
      <c r="H64" s="1170">
        <f t="shared" si="2"/>
        <v>35400</v>
      </c>
      <c r="I64" s="1124"/>
      <c r="J64" s="1124"/>
      <c r="K64" s="1134" t="s">
        <v>48</v>
      </c>
      <c r="L64" s="1124"/>
      <c r="M64" s="1170">
        <v>15400</v>
      </c>
      <c r="N64" s="1124"/>
      <c r="O64" s="1124"/>
      <c r="P64" s="1181">
        <v>10000</v>
      </c>
      <c r="Q64" s="1124"/>
      <c r="R64" s="1134" t="s">
        <v>49</v>
      </c>
      <c r="S64" s="1170">
        <v>10000</v>
      </c>
      <c r="T64" s="1166" t="s">
        <v>110</v>
      </c>
      <c r="U64" s="1124"/>
      <c r="V64" s="1166" t="s">
        <v>255</v>
      </c>
    </row>
    <row r="65" spans="1:22" ht="75">
      <c r="A65" s="1053">
        <v>41</v>
      </c>
      <c r="B65" s="1166" t="s">
        <v>70</v>
      </c>
      <c r="C65" s="1166"/>
      <c r="D65" s="1166" t="s">
        <v>256</v>
      </c>
      <c r="E65" s="1166" t="s">
        <v>257</v>
      </c>
      <c r="F65" s="1166" t="s">
        <v>104</v>
      </c>
      <c r="G65" s="1124"/>
      <c r="H65" s="1170">
        <f t="shared" si="2"/>
        <v>225100</v>
      </c>
      <c r="I65" s="1124"/>
      <c r="J65" s="1124"/>
      <c r="K65" s="1134" t="s">
        <v>48</v>
      </c>
      <c r="L65" s="1124"/>
      <c r="M65" s="1170">
        <v>65100</v>
      </c>
      <c r="N65" s="1124"/>
      <c r="O65" s="1124"/>
      <c r="P65" s="1181">
        <v>80000</v>
      </c>
      <c r="Q65" s="1124"/>
      <c r="R65" s="1134" t="s">
        <v>49</v>
      </c>
      <c r="S65" s="1170">
        <v>80000</v>
      </c>
      <c r="T65" s="1166" t="s">
        <v>110</v>
      </c>
      <c r="U65" s="1124"/>
      <c r="V65" s="1166" t="s">
        <v>258</v>
      </c>
    </row>
    <row r="66" spans="1:22" ht="90">
      <c r="A66" s="1053">
        <v>42</v>
      </c>
      <c r="B66" s="1166" t="s">
        <v>70</v>
      </c>
      <c r="C66" s="1166" t="s">
        <v>221</v>
      </c>
      <c r="D66" s="1166" t="s">
        <v>259</v>
      </c>
      <c r="E66" s="1166" t="s">
        <v>260</v>
      </c>
      <c r="F66" s="1166" t="s">
        <v>104</v>
      </c>
      <c r="G66" s="1124"/>
      <c r="H66" s="1170">
        <f t="shared" si="2"/>
        <v>1651645</v>
      </c>
      <c r="I66" s="1124"/>
      <c r="J66" s="1124"/>
      <c r="K66" s="1134" t="s">
        <v>48</v>
      </c>
      <c r="L66" s="1124"/>
      <c r="M66" s="1170">
        <v>406045</v>
      </c>
      <c r="N66" s="1124"/>
      <c r="O66" s="1124"/>
      <c r="P66" s="1181">
        <v>745600</v>
      </c>
      <c r="Q66" s="1124"/>
      <c r="R66" s="1134" t="s">
        <v>49</v>
      </c>
      <c r="S66" s="1170">
        <v>500000</v>
      </c>
      <c r="T66" s="1166" t="s">
        <v>110</v>
      </c>
      <c r="U66" s="1124"/>
      <c r="V66" s="1166" t="s">
        <v>261</v>
      </c>
    </row>
    <row r="67" spans="1:22" ht="90">
      <c r="A67" s="1053">
        <v>43</v>
      </c>
      <c r="B67" s="1166" t="s">
        <v>70</v>
      </c>
      <c r="C67" s="1166" t="s">
        <v>71</v>
      </c>
      <c r="D67" s="1166" t="s">
        <v>262</v>
      </c>
      <c r="E67" s="1166" t="s">
        <v>263</v>
      </c>
      <c r="F67" s="1166" t="s">
        <v>104</v>
      </c>
      <c r="G67" s="1124"/>
      <c r="H67" s="1170">
        <f t="shared" si="2"/>
        <v>34739</v>
      </c>
      <c r="I67" s="1124"/>
      <c r="J67" s="1124"/>
      <c r="K67" s="1134" t="s">
        <v>48</v>
      </c>
      <c r="L67" s="1124"/>
      <c r="M67" s="1170">
        <v>10339</v>
      </c>
      <c r="N67" s="1124"/>
      <c r="O67" s="1124"/>
      <c r="P67" s="1181">
        <v>9400</v>
      </c>
      <c r="Q67" s="1124"/>
      <c r="R67" s="1134" t="s">
        <v>49</v>
      </c>
      <c r="S67" s="1170">
        <v>15000</v>
      </c>
      <c r="T67" s="1166" t="s">
        <v>110</v>
      </c>
      <c r="U67" s="1124"/>
      <c r="V67" s="1166" t="s">
        <v>264</v>
      </c>
    </row>
    <row r="68" spans="1:22" ht="165">
      <c r="A68" s="1053">
        <v>44</v>
      </c>
      <c r="B68" s="1166" t="s">
        <v>70</v>
      </c>
      <c r="C68" s="1166"/>
      <c r="D68" s="1166" t="s">
        <v>265</v>
      </c>
      <c r="E68" s="1166" t="s">
        <v>266</v>
      </c>
      <c r="F68" s="1166" t="s">
        <v>104</v>
      </c>
      <c r="G68" s="1124"/>
      <c r="H68" s="1170">
        <f t="shared" si="2"/>
        <v>109093</v>
      </c>
      <c r="I68" s="1124"/>
      <c r="J68" s="1124"/>
      <c r="K68" s="1134" t="s">
        <v>48</v>
      </c>
      <c r="L68" s="1124"/>
      <c r="M68" s="1170">
        <v>29093</v>
      </c>
      <c r="N68" s="1124"/>
      <c r="O68" s="1124"/>
      <c r="P68" s="1181">
        <v>50000</v>
      </c>
      <c r="Q68" s="1124"/>
      <c r="R68" s="1134" t="s">
        <v>49</v>
      </c>
      <c r="S68" s="1170">
        <v>30000</v>
      </c>
      <c r="T68" s="1166" t="s">
        <v>110</v>
      </c>
      <c r="U68" s="1124"/>
      <c r="V68" s="1166" t="s">
        <v>267</v>
      </c>
    </row>
    <row r="69" spans="1:22" ht="24" customHeight="1">
      <c r="A69" s="1124"/>
      <c r="B69" s="1405" t="s">
        <v>37</v>
      </c>
      <c r="C69" s="1405"/>
      <c r="D69" s="1405"/>
      <c r="E69" s="1405"/>
      <c r="F69" s="1405"/>
      <c r="G69" s="1124"/>
      <c r="H69" s="1185">
        <f>SUM(H25:H68)</f>
        <v>36709420.140000001</v>
      </c>
      <c r="I69" s="1175"/>
      <c r="J69" s="1175"/>
      <c r="K69" s="1175"/>
      <c r="L69" s="1175"/>
      <c r="M69" s="1185">
        <f>SUM(M25:M68)</f>
        <v>11748220.140000001</v>
      </c>
      <c r="N69" s="1186"/>
      <c r="O69" s="1186"/>
      <c r="P69" s="1187">
        <f>SUM(P25:P68)</f>
        <v>13979200</v>
      </c>
      <c r="Q69" s="1186"/>
      <c r="R69" s="1188"/>
      <c r="S69" s="1185">
        <f>SUM(S24:S68)</f>
        <v>13627800</v>
      </c>
      <c r="T69" s="1124"/>
      <c r="U69" s="1124"/>
      <c r="V69" s="1124"/>
    </row>
  </sheetData>
  <mergeCells count="23">
    <mergeCell ref="B21:F21"/>
    <mergeCell ref="B22:F22"/>
    <mergeCell ref="A23:V23"/>
    <mergeCell ref="B69:F69"/>
    <mergeCell ref="U1:U3"/>
    <mergeCell ref="V1:V3"/>
    <mergeCell ref="G2:G3"/>
    <mergeCell ref="H2:H3"/>
    <mergeCell ref="I2:I3"/>
    <mergeCell ref="J2:J3"/>
    <mergeCell ref="K2:M2"/>
    <mergeCell ref="N2:P2"/>
    <mergeCell ref="Q2:S2"/>
    <mergeCell ref="A5:V5"/>
    <mergeCell ref="A1:A3"/>
    <mergeCell ref="B1:B3"/>
    <mergeCell ref="K1:S1"/>
    <mergeCell ref="T1:T3"/>
    <mergeCell ref="C1:C3"/>
    <mergeCell ref="D1:D3"/>
    <mergeCell ref="E1:E3"/>
    <mergeCell ref="F1:F3"/>
    <mergeCell ref="G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opLeftCell="A13" zoomScale="106" zoomScaleNormal="106" workbookViewId="0">
      <selection activeCell="D14" sqref="D14"/>
    </sheetView>
  </sheetViews>
  <sheetFormatPr defaultColWidth="8.85546875" defaultRowHeight="15"/>
  <cols>
    <col min="1" max="1" width="2.85546875" customWidth="1"/>
    <col min="2" max="2" width="24.85546875" customWidth="1"/>
    <col min="3" max="3" width="22.28515625" customWidth="1"/>
    <col min="4" max="4" width="23.140625" customWidth="1"/>
    <col min="5" max="5" width="28" customWidth="1"/>
    <col min="6" max="6" width="21.4257812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customWidth="1"/>
    <col min="14" max="14" width="12.85546875" customWidth="1"/>
    <col min="15" max="15" width="14.5703125" customWidth="1"/>
    <col min="16" max="16" width="15.85546875" customWidth="1"/>
    <col min="17" max="17" width="12.7109375" customWidth="1"/>
    <col min="18" max="18" width="13.85546875" customWidth="1"/>
    <col min="19" max="19" width="14" customWidth="1"/>
    <col min="20" max="20" width="16.8554687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ht="30" customHeight="1">
      <c r="A1" s="1413" t="s">
        <v>0</v>
      </c>
      <c r="B1" s="1414" t="s">
        <v>1</v>
      </c>
      <c r="C1" s="1414" t="s">
        <v>2</v>
      </c>
      <c r="D1" s="1414" t="s">
        <v>3</v>
      </c>
      <c r="E1" s="1414" t="s">
        <v>4</v>
      </c>
      <c r="F1" s="1414" t="s">
        <v>5</v>
      </c>
      <c r="G1" s="1414" t="s">
        <v>6</v>
      </c>
      <c r="H1" s="1414"/>
      <c r="I1" s="1414"/>
      <c r="J1" s="1414"/>
      <c r="K1" s="1414" t="s">
        <v>7</v>
      </c>
      <c r="L1" s="1414"/>
      <c r="M1" s="1414"/>
      <c r="N1" s="1414"/>
      <c r="O1" s="1414"/>
      <c r="P1" s="1414"/>
      <c r="Q1" s="1414"/>
      <c r="R1" s="1414"/>
      <c r="S1" s="1414"/>
      <c r="T1" s="1424" t="s">
        <v>8</v>
      </c>
      <c r="U1" s="1414" t="s">
        <v>9</v>
      </c>
      <c r="V1" s="1425" t="s">
        <v>10</v>
      </c>
    </row>
    <row r="2" spans="1:22" ht="15.75" customHeight="1">
      <c r="A2" s="1413"/>
      <c r="B2" s="1414"/>
      <c r="C2" s="1414"/>
      <c r="D2" s="1414"/>
      <c r="E2" s="1414"/>
      <c r="F2" s="1414"/>
      <c r="G2" s="1428" t="s">
        <v>11</v>
      </c>
      <c r="H2" s="1428" t="s">
        <v>12</v>
      </c>
      <c r="I2" s="1428" t="s">
        <v>13</v>
      </c>
      <c r="J2" s="1428" t="s">
        <v>14</v>
      </c>
      <c r="K2" s="1388" t="s">
        <v>15</v>
      </c>
      <c r="L2" s="1388"/>
      <c r="M2" s="1388"/>
      <c r="N2" s="1388" t="s">
        <v>16</v>
      </c>
      <c r="O2" s="1388"/>
      <c r="P2" s="1388"/>
      <c r="Q2" s="1388" t="s">
        <v>17</v>
      </c>
      <c r="R2" s="1388"/>
      <c r="S2" s="1388"/>
      <c r="T2" s="1424"/>
      <c r="U2" s="1414"/>
      <c r="V2" s="1426"/>
    </row>
    <row r="3" spans="1:22" ht="83.25" customHeight="1">
      <c r="A3" s="1413"/>
      <c r="B3" s="1414"/>
      <c r="C3" s="1414"/>
      <c r="D3" s="1414"/>
      <c r="E3" s="1414"/>
      <c r="F3" s="1414"/>
      <c r="G3" s="1428"/>
      <c r="H3" s="1428"/>
      <c r="I3" s="1428"/>
      <c r="J3" s="1428"/>
      <c r="K3" s="1155" t="s">
        <v>18</v>
      </c>
      <c r="L3" s="1155" t="s">
        <v>19</v>
      </c>
      <c r="M3" s="1155" t="s">
        <v>20</v>
      </c>
      <c r="N3" s="1155" t="s">
        <v>18</v>
      </c>
      <c r="O3" s="1155" t="s">
        <v>19</v>
      </c>
      <c r="P3" s="1155" t="s">
        <v>20</v>
      </c>
      <c r="Q3" s="1155" t="s">
        <v>18</v>
      </c>
      <c r="R3" s="1155" t="s">
        <v>19</v>
      </c>
      <c r="S3" s="1155" t="s">
        <v>20</v>
      </c>
      <c r="T3" s="1424"/>
      <c r="U3" s="1414"/>
      <c r="V3" s="1427"/>
    </row>
    <row r="4" spans="1:22">
      <c r="A4" s="845"/>
      <c r="B4" s="557">
        <v>1</v>
      </c>
      <c r="C4" s="557">
        <v>2</v>
      </c>
      <c r="D4" s="557">
        <v>3</v>
      </c>
      <c r="E4" s="557">
        <v>4</v>
      </c>
      <c r="F4" s="557">
        <v>5</v>
      </c>
      <c r="G4" s="557">
        <v>6.1</v>
      </c>
      <c r="H4" s="557">
        <v>6.2</v>
      </c>
      <c r="I4" s="557">
        <v>6.3</v>
      </c>
      <c r="J4" s="557">
        <v>6.4</v>
      </c>
      <c r="K4" s="559" t="s">
        <v>21</v>
      </c>
      <c r="L4" s="559" t="s">
        <v>22</v>
      </c>
      <c r="M4" s="559" t="s">
        <v>23</v>
      </c>
      <c r="N4" s="559" t="s">
        <v>24</v>
      </c>
      <c r="O4" s="559" t="s">
        <v>25</v>
      </c>
      <c r="P4" s="559" t="s">
        <v>26</v>
      </c>
      <c r="Q4" s="559" t="s">
        <v>27</v>
      </c>
      <c r="R4" s="559" t="s">
        <v>28</v>
      </c>
      <c r="S4" s="559" t="s">
        <v>29</v>
      </c>
      <c r="T4" s="557">
        <v>8</v>
      </c>
      <c r="U4" s="557">
        <v>9</v>
      </c>
      <c r="V4" s="557">
        <v>10</v>
      </c>
    </row>
    <row r="5" spans="1:22" ht="25.5" customHeight="1">
      <c r="A5" s="1429" t="s">
        <v>30</v>
      </c>
      <c r="B5" s="1430"/>
      <c r="C5" s="1430"/>
      <c r="D5" s="1430"/>
      <c r="E5" s="1430"/>
      <c r="F5" s="1430"/>
      <c r="G5" s="1430"/>
      <c r="H5" s="1430"/>
      <c r="I5" s="1430"/>
      <c r="J5" s="1430"/>
      <c r="K5" s="1430"/>
      <c r="L5" s="1430"/>
      <c r="M5" s="1430"/>
      <c r="N5" s="1430"/>
      <c r="O5" s="1430"/>
      <c r="P5" s="1430"/>
      <c r="Q5" s="1430"/>
      <c r="R5" s="1430"/>
      <c r="S5" s="1430"/>
      <c r="T5" s="1430"/>
      <c r="U5" s="1430"/>
      <c r="V5" s="1431"/>
    </row>
    <row r="6" spans="1:22" s="534" customFormat="1" ht="96" customHeight="1">
      <c r="A6" s="722">
        <v>1</v>
      </c>
      <c r="B6" s="1189" t="s">
        <v>1061</v>
      </c>
      <c r="C6" s="1189" t="s">
        <v>1062</v>
      </c>
      <c r="D6" s="1190" t="s">
        <v>1063</v>
      </c>
      <c r="E6" s="1189" t="s">
        <v>1064</v>
      </c>
      <c r="F6" s="1189" t="s">
        <v>1065</v>
      </c>
      <c r="G6" s="1191">
        <f>1417518-H6</f>
        <v>1167655</v>
      </c>
      <c r="H6" s="1191">
        <f>217000+32863</f>
        <v>249863</v>
      </c>
      <c r="I6" s="1191"/>
      <c r="J6" s="1191"/>
      <c r="K6" s="1191"/>
      <c r="L6" s="1191"/>
      <c r="M6" s="1191"/>
      <c r="N6" s="1191" t="s">
        <v>326</v>
      </c>
      <c r="O6" s="1191" t="s">
        <v>36</v>
      </c>
      <c r="P6" s="1191">
        <v>657261.69999999995</v>
      </c>
      <c r="Q6" s="1191" t="s">
        <v>39</v>
      </c>
      <c r="R6" s="1191" t="s">
        <v>40</v>
      </c>
      <c r="S6" s="1192">
        <v>760256</v>
      </c>
      <c r="T6" s="1193" t="s">
        <v>1066</v>
      </c>
      <c r="U6" s="1193"/>
      <c r="V6" s="1193" t="s">
        <v>1067</v>
      </c>
    </row>
    <row r="7" spans="1:22" s="534" customFormat="1" ht="183" customHeight="1">
      <c r="A7" s="722">
        <v>2</v>
      </c>
      <c r="B7" s="1189" t="s">
        <v>1068</v>
      </c>
      <c r="C7" s="1189" t="s">
        <v>1069</v>
      </c>
      <c r="D7" s="1190" t="s">
        <v>1070</v>
      </c>
      <c r="E7" s="1189" t="s">
        <v>1071</v>
      </c>
      <c r="F7" s="1189" t="s">
        <v>1072</v>
      </c>
      <c r="G7" s="1191">
        <f>6296268-775000</f>
        <v>5521268</v>
      </c>
      <c r="H7" s="1191">
        <f>641000+134000</f>
        <v>775000</v>
      </c>
      <c r="I7" s="1191"/>
      <c r="J7" s="1191"/>
      <c r="K7" s="1191" t="s">
        <v>1073</v>
      </c>
      <c r="L7" s="1191"/>
      <c r="M7" s="1191">
        <v>1500000</v>
      </c>
      <c r="N7" s="1191"/>
      <c r="O7" s="1191"/>
      <c r="P7" s="1191">
        <v>2680000</v>
      </c>
      <c r="Q7" s="1191" t="s">
        <v>31</v>
      </c>
      <c r="R7" s="1191" t="s">
        <v>33</v>
      </c>
      <c r="S7" s="535">
        <v>2116268</v>
      </c>
      <c r="T7" s="1193" t="s">
        <v>1066</v>
      </c>
      <c r="U7" s="1193"/>
      <c r="V7" s="1193" t="s">
        <v>1074</v>
      </c>
    </row>
    <row r="8" spans="1:22" s="534" customFormat="1" ht="215.25" customHeight="1">
      <c r="A8" s="722">
        <v>3</v>
      </c>
      <c r="B8" s="1189" t="s">
        <v>1075</v>
      </c>
      <c r="C8" s="1189" t="s">
        <v>1058</v>
      </c>
      <c r="D8" s="1190" t="s">
        <v>1076</v>
      </c>
      <c r="E8" s="1194" t="s">
        <v>1077</v>
      </c>
      <c r="F8" s="1194" t="s">
        <v>1078</v>
      </c>
      <c r="G8" s="1191">
        <f>M8+P8+S8</f>
        <v>1694211.9</v>
      </c>
      <c r="H8" s="1191"/>
      <c r="I8" s="1191"/>
      <c r="J8" s="1191"/>
      <c r="K8" s="1191" t="s">
        <v>41</v>
      </c>
      <c r="L8" s="1191"/>
      <c r="M8" s="1195">
        <v>1025000</v>
      </c>
      <c r="N8" s="1191"/>
      <c r="O8" s="1191" t="s">
        <v>35</v>
      </c>
      <c r="P8" s="1195">
        <v>669211.9</v>
      </c>
      <c r="Q8" s="1191" t="s">
        <v>31</v>
      </c>
      <c r="R8" s="1191" t="s">
        <v>35</v>
      </c>
      <c r="S8" s="1192">
        <v>0</v>
      </c>
      <c r="T8" s="1193" t="s">
        <v>1066</v>
      </c>
      <c r="U8" s="1193"/>
      <c r="V8" s="1196" t="s">
        <v>1079</v>
      </c>
    </row>
    <row r="9" spans="1:22" s="534" customFormat="1" ht="132">
      <c r="A9" s="722">
        <v>4</v>
      </c>
      <c r="B9" s="1189" t="s">
        <v>1075</v>
      </c>
      <c r="C9" s="1189" t="s">
        <v>1080</v>
      </c>
      <c r="D9" s="1190" t="s">
        <v>1081</v>
      </c>
      <c r="E9" s="1194" t="s">
        <v>1082</v>
      </c>
      <c r="F9" s="1194" t="s">
        <v>1083</v>
      </c>
      <c r="G9" s="1191">
        <f>1054806-176047</f>
        <v>878759</v>
      </c>
      <c r="H9" s="1191">
        <f>149000+27047</f>
        <v>176047</v>
      </c>
      <c r="I9" s="1191"/>
      <c r="J9" s="1191"/>
      <c r="K9" s="1191" t="s">
        <v>326</v>
      </c>
      <c r="L9" s="1191" t="s">
        <v>40</v>
      </c>
      <c r="M9" s="1191">
        <v>540943</v>
      </c>
      <c r="N9" s="1191"/>
      <c r="O9" s="1191"/>
      <c r="P9" s="1191"/>
      <c r="Q9" s="1192" t="s">
        <v>326</v>
      </c>
      <c r="R9" s="1192" t="s">
        <v>41</v>
      </c>
      <c r="S9" s="1192">
        <v>513863</v>
      </c>
      <c r="T9" s="1193" t="s">
        <v>1066</v>
      </c>
      <c r="U9" s="1193"/>
      <c r="V9" s="1193" t="s">
        <v>1084</v>
      </c>
    </row>
    <row r="10" spans="1:22" s="534" customFormat="1" ht="178.5">
      <c r="A10" s="1197">
        <v>10</v>
      </c>
      <c r="B10" s="1189" t="s">
        <v>1085</v>
      </c>
      <c r="C10" s="1189" t="s">
        <v>1086</v>
      </c>
      <c r="D10" s="1189" t="s">
        <v>1087</v>
      </c>
      <c r="E10" s="1198" t="s">
        <v>1088</v>
      </c>
      <c r="F10" s="1194" t="s">
        <v>1089</v>
      </c>
      <c r="G10" s="1191">
        <f>M10+S10</f>
        <v>176256</v>
      </c>
      <c r="H10" s="1191"/>
      <c r="I10" s="1191"/>
      <c r="J10" s="1191"/>
      <c r="K10" s="1191" t="s">
        <v>40</v>
      </c>
      <c r="L10" s="1191" t="s">
        <v>35</v>
      </c>
      <c r="M10" s="1191">
        <v>176256</v>
      </c>
      <c r="N10" s="1191"/>
      <c r="O10" s="1191"/>
      <c r="P10" s="1191"/>
      <c r="Q10" s="1191"/>
      <c r="R10" s="1191"/>
      <c r="S10" s="1192"/>
      <c r="T10" s="1193" t="s">
        <v>1066</v>
      </c>
      <c r="U10" s="1193"/>
      <c r="V10" s="1193" t="s">
        <v>1090</v>
      </c>
    </row>
    <row r="11" spans="1:22" s="534" customFormat="1" ht="120">
      <c r="A11" s="1197">
        <v>9</v>
      </c>
      <c r="B11" s="1190" t="s">
        <v>1091</v>
      </c>
      <c r="C11" s="1190" t="s">
        <v>1092</v>
      </c>
      <c r="D11" s="1190" t="s">
        <v>1093</v>
      </c>
      <c r="E11" s="1199" t="s">
        <v>1094</v>
      </c>
      <c r="F11" s="1199" t="s">
        <v>1095</v>
      </c>
      <c r="G11" s="1192">
        <f>2364952-256124</f>
        <v>2108828</v>
      </c>
      <c r="H11" s="1192">
        <f>217000+39124</f>
        <v>256124</v>
      </c>
      <c r="I11" s="1192"/>
      <c r="J11" s="1192"/>
      <c r="K11" s="1192" t="s">
        <v>326</v>
      </c>
      <c r="L11" s="1192" t="s">
        <v>40</v>
      </c>
      <c r="M11" s="1192">
        <v>800000</v>
      </c>
      <c r="N11" s="1192"/>
      <c r="O11" s="1192"/>
      <c r="P11" s="1192">
        <v>782476</v>
      </c>
      <c r="Q11" s="1192" t="s">
        <v>326</v>
      </c>
      <c r="R11" s="1192" t="s">
        <v>41</v>
      </c>
      <c r="S11" s="535">
        <v>782476</v>
      </c>
      <c r="T11" s="1200" t="s">
        <v>1066</v>
      </c>
      <c r="U11" s="1200"/>
      <c r="V11" s="1200" t="s">
        <v>1096</v>
      </c>
    </row>
    <row r="12" spans="1:22" s="534" customFormat="1" ht="76.5">
      <c r="A12" s="1197">
        <v>11</v>
      </c>
      <c r="B12" s="1190" t="s">
        <v>1097</v>
      </c>
      <c r="C12" s="1190" t="s">
        <v>1098</v>
      </c>
      <c r="D12" s="1190" t="s">
        <v>1099</v>
      </c>
      <c r="E12" s="1201" t="s">
        <v>1100</v>
      </c>
      <c r="F12" s="1190" t="s">
        <v>1101</v>
      </c>
      <c r="G12" s="1192">
        <f>M12+S12</f>
        <v>600000</v>
      </c>
      <c r="H12" s="1192">
        <v>163000</v>
      </c>
      <c r="I12" s="1192"/>
      <c r="J12" s="1192"/>
      <c r="K12" s="1192"/>
      <c r="L12" s="1192"/>
      <c r="M12" s="1192"/>
      <c r="N12" s="1192"/>
      <c r="O12" s="1192"/>
      <c r="P12" s="1192"/>
      <c r="Q12" s="1192" t="s">
        <v>326</v>
      </c>
      <c r="R12" s="1192" t="s">
        <v>32</v>
      </c>
      <c r="S12" s="1192">
        <v>600000</v>
      </c>
      <c r="T12" s="1193" t="s">
        <v>1066</v>
      </c>
      <c r="U12" s="1193"/>
      <c r="V12" s="1193" t="s">
        <v>1102</v>
      </c>
    </row>
    <row r="13" spans="1:22" s="534" customFormat="1" ht="157.5" customHeight="1">
      <c r="A13" s="1197">
        <v>14</v>
      </c>
      <c r="B13" s="1190" t="s">
        <v>1075</v>
      </c>
      <c r="C13" s="1190" t="s">
        <v>1058</v>
      </c>
      <c r="D13" s="1190" t="s">
        <v>1103</v>
      </c>
      <c r="E13" s="1201" t="s">
        <v>1104</v>
      </c>
      <c r="F13" s="1201" t="s">
        <v>1105</v>
      </c>
      <c r="G13" s="1192">
        <f>M13+P13+S13</f>
        <v>1506090</v>
      </c>
      <c r="H13" s="1192"/>
      <c r="I13" s="1192"/>
      <c r="J13" s="1192"/>
      <c r="K13" s="1192" t="s">
        <v>326</v>
      </c>
      <c r="L13" s="1192"/>
      <c r="M13" s="1192">
        <v>900000</v>
      </c>
      <c r="N13" s="1192"/>
      <c r="O13" s="1192"/>
      <c r="P13" s="1192">
        <v>606090</v>
      </c>
      <c r="Q13" s="1192" t="s">
        <v>326</v>
      </c>
      <c r="R13" s="1192" t="s">
        <v>32</v>
      </c>
      <c r="S13" s="1192">
        <v>0</v>
      </c>
      <c r="T13" s="1200" t="s">
        <v>1066</v>
      </c>
      <c r="U13" s="1200"/>
      <c r="V13" s="1202" t="s">
        <v>1106</v>
      </c>
    </row>
    <row r="14" spans="1:22" s="534" customFormat="1" ht="157.5" customHeight="1">
      <c r="A14" s="1197"/>
      <c r="B14" s="1190" t="s">
        <v>1075</v>
      </c>
      <c r="C14" s="1190" t="s">
        <v>1058</v>
      </c>
      <c r="D14" s="1190" t="s">
        <v>1792</v>
      </c>
      <c r="E14" s="1190" t="s">
        <v>1793</v>
      </c>
      <c r="F14" s="1201" t="s">
        <v>1794</v>
      </c>
      <c r="G14" s="1192">
        <v>415344</v>
      </c>
      <c r="H14" s="1192">
        <v>20787</v>
      </c>
      <c r="I14" s="1192"/>
      <c r="J14" s="1192"/>
      <c r="K14" s="1192"/>
      <c r="L14" s="1192"/>
      <c r="M14" s="1192"/>
      <c r="N14" s="1192"/>
      <c r="O14" s="1192"/>
      <c r="P14" s="1192"/>
      <c r="Q14" s="1192" t="s">
        <v>32</v>
      </c>
      <c r="R14" s="1192" t="s">
        <v>33</v>
      </c>
      <c r="S14" s="1192">
        <v>415344</v>
      </c>
      <c r="T14" s="1200" t="s">
        <v>1066</v>
      </c>
      <c r="U14" s="1200"/>
      <c r="V14" s="1190" t="s">
        <v>1793</v>
      </c>
    </row>
    <row r="15" spans="1:22" s="534" customFormat="1" ht="184.5" customHeight="1">
      <c r="A15" s="1197"/>
      <c r="B15" s="1190"/>
      <c r="C15" s="1190"/>
      <c r="D15" s="1190" t="s">
        <v>1107</v>
      </c>
      <c r="E15" s="1201" t="s">
        <v>1108</v>
      </c>
      <c r="F15" s="1201" t="s">
        <v>1109</v>
      </c>
      <c r="G15" s="1192">
        <v>190000</v>
      </c>
      <c r="H15" s="1192">
        <v>40000</v>
      </c>
      <c r="I15" s="1192"/>
      <c r="J15" s="1192"/>
      <c r="K15" s="1192"/>
      <c r="L15" s="1192"/>
      <c r="M15" s="1192"/>
      <c r="N15" s="1192"/>
      <c r="O15" s="1192"/>
      <c r="P15" s="1192"/>
      <c r="Q15" s="1192"/>
      <c r="R15" s="1192"/>
      <c r="S15" s="1192">
        <v>190000</v>
      </c>
      <c r="T15" s="1200" t="s">
        <v>1066</v>
      </c>
      <c r="U15" s="1200"/>
      <c r="V15" s="1202" t="s">
        <v>1110</v>
      </c>
    </row>
    <row r="16" spans="1:22" s="534" customFormat="1" ht="194.25" customHeight="1">
      <c r="A16" s="1197"/>
      <c r="B16" s="1190"/>
      <c r="C16" s="1190"/>
      <c r="D16" s="1190" t="s">
        <v>1111</v>
      </c>
      <c r="E16" s="1201" t="s">
        <v>1112</v>
      </c>
      <c r="F16" s="1190" t="s">
        <v>1111</v>
      </c>
      <c r="G16" s="1192">
        <f>S16-H16</f>
        <v>1124500</v>
      </c>
      <c r="H16" s="1192">
        <v>120000</v>
      </c>
      <c r="I16" s="1192"/>
      <c r="J16" s="1192"/>
      <c r="K16" s="1192"/>
      <c r="L16" s="1192"/>
      <c r="M16" s="1192"/>
      <c r="N16" s="1192"/>
      <c r="O16" s="1192"/>
      <c r="P16" s="1192"/>
      <c r="Q16" s="1192"/>
      <c r="R16" s="1192"/>
      <c r="S16" s="1192">
        <v>1244500</v>
      </c>
      <c r="T16" s="1200" t="s">
        <v>1066</v>
      </c>
      <c r="U16" s="1200"/>
      <c r="V16" s="1201" t="s">
        <v>1112</v>
      </c>
    </row>
    <row r="17" spans="1:22" s="536" customFormat="1" ht="122.25" customHeight="1">
      <c r="A17" s="1197">
        <v>16</v>
      </c>
      <c r="B17" s="1189" t="s">
        <v>1113</v>
      </c>
      <c r="C17" s="1189" t="s">
        <v>1114</v>
      </c>
      <c r="D17" s="1189" t="s">
        <v>1115</v>
      </c>
      <c r="E17" s="1189"/>
      <c r="F17" s="1189" t="s">
        <v>1795</v>
      </c>
      <c r="G17" s="1191">
        <f>M17+P17+S17</f>
        <v>185000</v>
      </c>
      <c r="H17" s="1191"/>
      <c r="I17" s="1191"/>
      <c r="J17" s="1191"/>
      <c r="K17" s="1191" t="s">
        <v>326</v>
      </c>
      <c r="L17" s="1191" t="s">
        <v>35</v>
      </c>
      <c r="M17" s="1191">
        <v>185000</v>
      </c>
      <c r="N17" s="1191"/>
      <c r="O17" s="1191"/>
      <c r="P17" s="1191"/>
      <c r="Q17" s="1191"/>
      <c r="R17" s="1191"/>
      <c r="S17" s="1191"/>
      <c r="T17" s="1193" t="s">
        <v>1066</v>
      </c>
      <c r="U17" s="1203"/>
      <c r="V17" s="1193" t="s">
        <v>1116</v>
      </c>
    </row>
    <row r="18" spans="1:22" s="536" customFormat="1" ht="141.75" customHeight="1">
      <c r="A18" s="1204"/>
      <c r="B18" s="1415" t="s">
        <v>1117</v>
      </c>
      <c r="C18" s="1416"/>
      <c r="D18" s="1416"/>
      <c r="E18" s="1416"/>
      <c r="F18" s="1417"/>
      <c r="G18" s="1205">
        <v>201400</v>
      </c>
      <c r="H18" s="1206">
        <v>1800821</v>
      </c>
      <c r="I18" s="1191"/>
      <c r="J18" s="1191"/>
      <c r="K18" s="1191"/>
      <c r="L18" s="1191"/>
      <c r="M18" s="1207">
        <v>201400</v>
      </c>
      <c r="N18" s="1191"/>
      <c r="O18" s="1191"/>
      <c r="P18" s="1207">
        <v>30000</v>
      </c>
      <c r="Q18" s="1191"/>
      <c r="R18" s="1191"/>
      <c r="S18" s="1207" t="s">
        <v>1118</v>
      </c>
      <c r="T18" s="1193"/>
      <c r="U18" s="1203"/>
      <c r="V18" s="1193"/>
    </row>
    <row r="19" spans="1:22" s="538" customFormat="1" ht="22.5" customHeight="1">
      <c r="A19" s="537"/>
      <c r="B19" s="1208"/>
      <c r="C19" s="1208"/>
      <c r="D19" s="1208"/>
      <c r="E19" s="1208"/>
      <c r="F19" s="1208"/>
      <c r="G19" s="1209">
        <f>SUM(G6:G17)</f>
        <v>15567911.9</v>
      </c>
      <c r="H19" s="1209"/>
      <c r="I19" s="1209"/>
      <c r="J19" s="1210"/>
      <c r="K19" s="1210"/>
      <c r="L19" s="1210"/>
      <c r="M19" s="1209">
        <f>SUM(M6:M18)</f>
        <v>5328599</v>
      </c>
      <c r="N19" s="1209"/>
      <c r="O19" s="1209"/>
      <c r="P19" s="1209">
        <f>SUM(P6:P17)</f>
        <v>5395039.5999999996</v>
      </c>
      <c r="Q19" s="1209"/>
      <c r="R19" s="1209"/>
      <c r="S19" s="1209">
        <f>SUM(S6:S17)</f>
        <v>6622707</v>
      </c>
      <c r="T19" s="1208"/>
      <c r="U19" s="1211"/>
      <c r="V19" s="1208"/>
    </row>
    <row r="20" spans="1:22" s="538" customFormat="1" ht="36.75" customHeight="1">
      <c r="A20" s="537"/>
      <c r="B20" s="1418" t="s">
        <v>44</v>
      </c>
      <c r="C20" s="1419"/>
      <c r="D20" s="1419"/>
      <c r="E20" s="1419"/>
      <c r="F20" s="1419"/>
      <c r="G20" s="1419"/>
      <c r="H20" s="1419"/>
      <c r="I20" s="1419"/>
      <c r="J20" s="1419"/>
      <c r="K20" s="1419"/>
      <c r="L20" s="1419"/>
      <c r="M20" s="1419"/>
      <c r="N20" s="1419"/>
      <c r="O20" s="1419"/>
      <c r="P20" s="1419"/>
      <c r="Q20" s="1419"/>
      <c r="R20" s="1419"/>
      <c r="S20" s="1419"/>
      <c r="T20" s="1419"/>
      <c r="U20" s="1419"/>
      <c r="V20" s="1420"/>
    </row>
    <row r="21" spans="1:22" s="538" customFormat="1" ht="178.5">
      <c r="A21" s="1212">
        <v>1</v>
      </c>
      <c r="B21" s="1190" t="s">
        <v>1085</v>
      </c>
      <c r="C21" s="1190" t="s">
        <v>1086</v>
      </c>
      <c r="D21" s="1190" t="s">
        <v>1087</v>
      </c>
      <c r="E21" s="1213" t="s">
        <v>1088</v>
      </c>
      <c r="F21" s="1201" t="s">
        <v>1089</v>
      </c>
      <c r="G21" s="1214"/>
      <c r="H21" s="1192"/>
      <c r="I21" s="1192"/>
      <c r="J21" s="1192"/>
      <c r="K21" s="1192"/>
      <c r="L21" s="1192"/>
      <c r="M21" s="1192"/>
      <c r="N21" s="1192"/>
      <c r="O21" s="1192"/>
      <c r="P21" s="1214">
        <v>1245168.3999999999</v>
      </c>
      <c r="Q21" s="1192"/>
      <c r="R21" s="1192"/>
      <c r="S21" s="1192">
        <v>1290000</v>
      </c>
      <c r="T21" s="1200" t="s">
        <v>1066</v>
      </c>
      <c r="U21" s="1200"/>
      <c r="V21" s="1202" t="s">
        <v>1119</v>
      </c>
    </row>
    <row r="22" spans="1:22" s="538" customFormat="1" ht="156" customHeight="1">
      <c r="A22" s="1212"/>
      <c r="B22" s="1190" t="s">
        <v>1091</v>
      </c>
      <c r="C22" s="1190" t="s">
        <v>1092</v>
      </c>
      <c r="D22" s="1190" t="s">
        <v>1120</v>
      </c>
      <c r="E22" s="1199" t="s">
        <v>1094</v>
      </c>
      <c r="F22" s="1199" t="s">
        <v>1121</v>
      </c>
      <c r="G22" s="1214"/>
      <c r="H22" s="1192"/>
      <c r="I22" s="1192"/>
      <c r="J22" s="1192"/>
      <c r="K22" s="1192"/>
      <c r="L22" s="1192"/>
      <c r="M22" s="1192"/>
      <c r="N22" s="1192"/>
      <c r="O22" s="1192"/>
      <c r="P22" s="1214"/>
      <c r="Q22" s="539"/>
      <c r="R22" s="1192"/>
      <c r="S22" s="1192">
        <v>680000</v>
      </c>
      <c r="T22" s="1200"/>
      <c r="U22" s="1200"/>
      <c r="V22" s="1202"/>
    </row>
    <row r="23" spans="1:22" s="534" customFormat="1" ht="102">
      <c r="A23" s="1212">
        <v>12</v>
      </c>
      <c r="B23" s="1190" t="s">
        <v>1097</v>
      </c>
      <c r="C23" s="1190" t="s">
        <v>1098</v>
      </c>
      <c r="D23" s="1190" t="s">
        <v>1122</v>
      </c>
      <c r="E23" s="1215" t="s">
        <v>1123</v>
      </c>
      <c r="F23" s="1216" t="s">
        <v>1124</v>
      </c>
      <c r="G23" s="1217">
        <f>M23+P23+S23</f>
        <v>5945477.4000000004</v>
      </c>
      <c r="H23" s="1218"/>
      <c r="I23" s="1218"/>
      <c r="J23" s="1218"/>
      <c r="K23" s="1218" t="s">
        <v>1125</v>
      </c>
      <c r="L23" s="1218"/>
      <c r="M23" s="1218"/>
      <c r="N23" s="1218"/>
      <c r="O23" s="1218"/>
      <c r="P23" s="1217">
        <v>1245168.3999999999</v>
      </c>
      <c r="Q23" s="1218"/>
      <c r="R23" s="1218" t="s">
        <v>33</v>
      </c>
      <c r="S23" s="1218">
        <v>4700309</v>
      </c>
      <c r="T23" s="1219" t="s">
        <v>1066</v>
      </c>
      <c r="U23" s="1219"/>
      <c r="V23" s="1220" t="s">
        <v>1126</v>
      </c>
    </row>
    <row r="24" spans="1:22" s="534" customFormat="1" ht="72" customHeight="1">
      <c r="A24" s="1212"/>
      <c r="B24" s="1190"/>
      <c r="C24" s="1190"/>
      <c r="D24" s="1190"/>
      <c r="E24" s="1215"/>
      <c r="F24" s="1216"/>
      <c r="G24" s="1217"/>
      <c r="H24" s="1218"/>
      <c r="I24" s="1218"/>
      <c r="J24" s="1218"/>
      <c r="K24" s="1218"/>
      <c r="L24" s="1218"/>
      <c r="M24" s="1218"/>
      <c r="N24" s="1218"/>
      <c r="O24" s="1218"/>
      <c r="P24" s="1217"/>
      <c r="Q24" s="1218"/>
      <c r="R24" s="1218"/>
      <c r="S24" s="1218"/>
      <c r="T24" s="1219"/>
      <c r="U24" s="1219"/>
      <c r="V24" s="1220"/>
    </row>
    <row r="25" spans="1:22" s="534" customFormat="1" ht="72" customHeight="1">
      <c r="A25" s="1421" t="s">
        <v>1127</v>
      </c>
      <c r="B25" s="1422"/>
      <c r="C25" s="1422"/>
      <c r="D25" s="1422"/>
      <c r="E25" s="1422"/>
      <c r="F25" s="1422"/>
      <c r="G25" s="1422"/>
      <c r="H25" s="1422"/>
      <c r="I25" s="1422"/>
      <c r="J25" s="1422"/>
      <c r="K25" s="1422"/>
      <c r="L25" s="1422"/>
      <c r="M25" s="1422"/>
      <c r="N25" s="1422"/>
      <c r="O25" s="1422"/>
      <c r="P25" s="1422"/>
      <c r="Q25" s="1422"/>
      <c r="R25" s="1422"/>
      <c r="S25" s="1422"/>
      <c r="T25" s="1422"/>
      <c r="U25" s="1422"/>
      <c r="V25" s="1423"/>
    </row>
    <row r="26" spans="1:22" s="534" customFormat="1" ht="72" customHeight="1">
      <c r="A26" s="1179"/>
      <c r="B26" s="1221" t="s">
        <v>68</v>
      </c>
      <c r="C26" s="1221" t="s">
        <v>1128</v>
      </c>
      <c r="D26" s="1179"/>
      <c r="E26" s="533"/>
      <c r="F26" s="533"/>
      <c r="G26" s="533"/>
      <c r="H26" s="533"/>
      <c r="I26" s="533"/>
      <c r="J26" s="533"/>
      <c r="K26" s="533"/>
      <c r="L26" s="533"/>
      <c r="M26" s="533"/>
      <c r="N26" s="533"/>
      <c r="O26" s="533"/>
      <c r="P26" s="533"/>
      <c r="Q26" s="533"/>
      <c r="R26" s="533"/>
      <c r="S26" s="1222">
        <v>1565066</v>
      </c>
      <c r="T26" s="533"/>
      <c r="U26" s="533"/>
      <c r="V26" s="533"/>
    </row>
    <row r="27" spans="1:22" s="534" customFormat="1" ht="229.5" customHeight="1">
      <c r="A27" s="1197">
        <v>1</v>
      </c>
      <c r="B27" s="1223" t="s">
        <v>1129</v>
      </c>
      <c r="C27" s="1224" t="s">
        <v>69</v>
      </c>
      <c r="D27" s="1166" t="s">
        <v>1130</v>
      </c>
      <c r="E27" s="1225" t="s">
        <v>1131</v>
      </c>
      <c r="F27" s="1193" t="s">
        <v>1132</v>
      </c>
      <c r="G27" s="1191" t="s">
        <v>34</v>
      </c>
      <c r="H27" s="1226">
        <f t="shared" ref="H27:H50" si="0">M27+P27+S27</f>
        <v>1473900</v>
      </c>
      <c r="I27" s="1191"/>
      <c r="J27" s="1191"/>
      <c r="K27" s="1191" t="s">
        <v>987</v>
      </c>
      <c r="L27" s="1191" t="s">
        <v>919</v>
      </c>
      <c r="M27" s="1191">
        <v>153200</v>
      </c>
      <c r="N27" s="1191" t="s">
        <v>268</v>
      </c>
      <c r="O27" s="1191" t="s">
        <v>1133</v>
      </c>
      <c r="P27" s="1191">
        <v>980700</v>
      </c>
      <c r="Q27" s="1191"/>
      <c r="R27" s="1191"/>
      <c r="S27" s="1227">
        <v>340000</v>
      </c>
      <c r="T27" s="1193" t="s">
        <v>1066</v>
      </c>
      <c r="U27" s="1193"/>
      <c r="V27" s="1193" t="s">
        <v>1134</v>
      </c>
    </row>
    <row r="28" spans="1:22" s="540" customFormat="1" ht="205.5" customHeight="1">
      <c r="A28" s="1228"/>
      <c r="B28" s="1229" t="s">
        <v>1129</v>
      </c>
      <c r="C28" s="1230" t="s">
        <v>1135</v>
      </c>
      <c r="D28" s="1231" t="s">
        <v>1136</v>
      </c>
      <c r="E28" s="1230" t="s">
        <v>1137</v>
      </c>
      <c r="F28" s="1196" t="s">
        <v>1132</v>
      </c>
      <c r="G28" s="1226"/>
      <c r="H28" s="1226">
        <f t="shared" si="0"/>
        <v>1245800</v>
      </c>
      <c r="I28" s="1226"/>
      <c r="J28" s="1226"/>
      <c r="K28" s="1226" t="s">
        <v>1138</v>
      </c>
      <c r="L28" s="1226" t="s">
        <v>1038</v>
      </c>
      <c r="M28" s="1226">
        <v>270800</v>
      </c>
      <c r="N28" s="1226"/>
      <c r="O28" s="1226"/>
      <c r="P28" s="1226">
        <v>447000</v>
      </c>
      <c r="Q28" s="1226"/>
      <c r="R28" s="1226"/>
      <c r="S28" s="1232">
        <v>528000</v>
      </c>
      <c r="T28" s="1196"/>
      <c r="U28" s="1196"/>
      <c r="V28" s="1196"/>
    </row>
    <row r="29" spans="1:22" s="540" customFormat="1" ht="99.75" customHeight="1">
      <c r="A29" s="1228"/>
      <c r="B29" s="1229" t="s">
        <v>1129</v>
      </c>
      <c r="C29" s="1230" t="s">
        <v>1135</v>
      </c>
      <c r="D29" s="1231" t="s">
        <v>1139</v>
      </c>
      <c r="E29" s="1196" t="s">
        <v>1140</v>
      </c>
      <c r="F29" s="1196" t="s">
        <v>1132</v>
      </c>
      <c r="G29" s="1226"/>
      <c r="H29" s="1226">
        <f t="shared" si="0"/>
        <v>2802300</v>
      </c>
      <c r="I29" s="1226"/>
      <c r="J29" s="1226"/>
      <c r="K29" s="1226" t="s">
        <v>1141</v>
      </c>
      <c r="L29" s="1226" t="s">
        <v>1142</v>
      </c>
      <c r="M29" s="1226">
        <v>822700</v>
      </c>
      <c r="N29" s="1226"/>
      <c r="O29" s="1226"/>
      <c r="P29" s="1226">
        <v>1089600</v>
      </c>
      <c r="Q29" s="1226"/>
      <c r="R29" s="1226"/>
      <c r="S29" s="1232">
        <v>890000</v>
      </c>
      <c r="T29" s="1196"/>
      <c r="U29" s="1196"/>
      <c r="V29" s="1196"/>
    </row>
    <row r="30" spans="1:22" s="540" customFormat="1" ht="81" customHeight="1">
      <c r="A30" s="1228"/>
      <c r="B30" s="1231" t="s">
        <v>1143</v>
      </c>
      <c r="C30" s="1231" t="s">
        <v>1144</v>
      </c>
      <c r="D30" s="1231" t="s">
        <v>1145</v>
      </c>
      <c r="E30" s="1196" t="s">
        <v>1146</v>
      </c>
      <c r="F30" s="1196" t="s">
        <v>1132</v>
      </c>
      <c r="G30" s="1226"/>
      <c r="H30" s="1226">
        <f t="shared" si="0"/>
        <v>2759500</v>
      </c>
      <c r="I30" s="1226"/>
      <c r="J30" s="1226"/>
      <c r="K30" s="1226" t="s">
        <v>1147</v>
      </c>
      <c r="L30" s="1226" t="s">
        <v>928</v>
      </c>
      <c r="M30" s="1226">
        <v>809800</v>
      </c>
      <c r="N30" s="1226" t="s">
        <v>1147</v>
      </c>
      <c r="O30" s="1226" t="s">
        <v>928</v>
      </c>
      <c r="P30" s="1226">
        <v>794700</v>
      </c>
      <c r="Q30" s="1226" t="s">
        <v>1147</v>
      </c>
      <c r="R30" s="1226" t="s">
        <v>928</v>
      </c>
      <c r="S30" s="1232">
        <v>1155000</v>
      </c>
      <c r="T30" s="1196"/>
      <c r="U30" s="1196"/>
      <c r="V30" s="1196" t="s">
        <v>1148</v>
      </c>
    </row>
    <row r="31" spans="1:22" s="540" customFormat="1" ht="60" customHeight="1">
      <c r="A31" s="1228"/>
      <c r="B31" s="1231" t="s">
        <v>1143</v>
      </c>
      <c r="C31" s="1233"/>
      <c r="D31" s="1231" t="s">
        <v>1149</v>
      </c>
      <c r="E31" s="1231" t="s">
        <v>1149</v>
      </c>
      <c r="F31" s="1196" t="s">
        <v>1132</v>
      </c>
      <c r="G31" s="1226"/>
      <c r="H31" s="1226">
        <f t="shared" si="0"/>
        <v>157500</v>
      </c>
      <c r="I31" s="1226"/>
      <c r="J31" s="1226"/>
      <c r="K31" s="1226" t="s">
        <v>1147</v>
      </c>
      <c r="L31" s="1226" t="s">
        <v>928</v>
      </c>
      <c r="M31" s="1226">
        <v>12500</v>
      </c>
      <c r="N31" s="1226" t="s">
        <v>1147</v>
      </c>
      <c r="O31" s="1226" t="s">
        <v>928</v>
      </c>
      <c r="P31" s="1226">
        <v>65000</v>
      </c>
      <c r="Q31" s="1226" t="s">
        <v>1147</v>
      </c>
      <c r="R31" s="1226" t="s">
        <v>928</v>
      </c>
      <c r="S31" s="1232">
        <v>80000</v>
      </c>
      <c r="T31" s="1196"/>
      <c r="U31" s="1196"/>
      <c r="V31" s="1196" t="s">
        <v>1148</v>
      </c>
    </row>
    <row r="32" spans="1:22" s="540" customFormat="1" ht="207" customHeight="1">
      <c r="A32" s="1228"/>
      <c r="B32" s="1231" t="s">
        <v>1143</v>
      </c>
      <c r="C32" s="1233"/>
      <c r="D32" s="1231" t="s">
        <v>1150</v>
      </c>
      <c r="E32" s="1230" t="s">
        <v>1151</v>
      </c>
      <c r="F32" s="1196" t="s">
        <v>1132</v>
      </c>
      <c r="G32" s="1226"/>
      <c r="H32" s="1226">
        <f t="shared" si="0"/>
        <v>1409300</v>
      </c>
      <c r="I32" s="1226"/>
      <c r="J32" s="1226"/>
      <c r="K32" s="1226" t="s">
        <v>1152</v>
      </c>
      <c r="L32" s="1226" t="s">
        <v>1153</v>
      </c>
      <c r="M32" s="1226">
        <v>386300</v>
      </c>
      <c r="N32" s="1226" t="s">
        <v>1154</v>
      </c>
      <c r="O32" s="1226" t="s">
        <v>1057</v>
      </c>
      <c r="P32" s="1226">
        <v>558000</v>
      </c>
      <c r="Q32" s="1226"/>
      <c r="R32" s="1226"/>
      <c r="S32" s="1232">
        <v>465000</v>
      </c>
      <c r="T32" s="1196"/>
      <c r="U32" s="1196"/>
      <c r="V32" s="1196"/>
    </row>
    <row r="33" spans="1:22" s="540" customFormat="1" ht="262.5" customHeight="1">
      <c r="A33" s="1228"/>
      <c r="B33" s="1233" t="s">
        <v>1155</v>
      </c>
      <c r="C33" s="1231" t="s">
        <v>1156</v>
      </c>
      <c r="D33" s="1231" t="s">
        <v>1157</v>
      </c>
      <c r="E33" s="1230" t="s">
        <v>1158</v>
      </c>
      <c r="F33" s="1196" t="s">
        <v>1132</v>
      </c>
      <c r="G33" s="1226"/>
      <c r="H33" s="1226">
        <f t="shared" si="0"/>
        <v>1801500</v>
      </c>
      <c r="I33" s="1226"/>
      <c r="J33" s="1226"/>
      <c r="K33" s="1226" t="s">
        <v>1159</v>
      </c>
      <c r="L33" s="1226"/>
      <c r="M33" s="1226">
        <v>276400</v>
      </c>
      <c r="N33" s="1226"/>
      <c r="O33" s="1226" t="s">
        <v>1160</v>
      </c>
      <c r="P33" s="1226">
        <v>783600</v>
      </c>
      <c r="Q33" s="1226"/>
      <c r="R33" s="1226"/>
      <c r="S33" s="1232">
        <v>741500</v>
      </c>
      <c r="T33" s="1196"/>
      <c r="U33" s="1196"/>
      <c r="V33" s="1196"/>
    </row>
    <row r="34" spans="1:22" s="540" customFormat="1" ht="96" customHeight="1">
      <c r="A34" s="1228">
        <v>2</v>
      </c>
      <c r="B34" s="1229" t="s">
        <v>1129</v>
      </c>
      <c r="C34" s="1233" t="s">
        <v>69</v>
      </c>
      <c r="D34" s="1196" t="s">
        <v>1161</v>
      </c>
      <c r="E34" s="1196" t="s">
        <v>1162</v>
      </c>
      <c r="F34" s="1196" t="s">
        <v>1132</v>
      </c>
      <c r="G34" s="1226" t="s">
        <v>34</v>
      </c>
      <c r="H34" s="1226">
        <f t="shared" si="0"/>
        <v>250000</v>
      </c>
      <c r="I34" s="1226"/>
      <c r="J34" s="1226"/>
      <c r="K34" s="1226" t="s">
        <v>987</v>
      </c>
      <c r="L34" s="1226" t="s">
        <v>1163</v>
      </c>
      <c r="M34" s="1226">
        <v>50000</v>
      </c>
      <c r="N34" s="1226" t="s">
        <v>268</v>
      </c>
      <c r="O34" s="1226" t="s">
        <v>1164</v>
      </c>
      <c r="P34" s="1226">
        <v>100000</v>
      </c>
      <c r="Q34" s="1226"/>
      <c r="R34" s="1226"/>
      <c r="S34" s="1232">
        <v>100000</v>
      </c>
      <c r="T34" s="1196" t="s">
        <v>1066</v>
      </c>
      <c r="U34" s="1196"/>
      <c r="V34" s="1196" t="s">
        <v>1165</v>
      </c>
    </row>
    <row r="35" spans="1:22" s="540" customFormat="1" ht="132">
      <c r="A35" s="1228">
        <v>3</v>
      </c>
      <c r="B35" s="1229" t="s">
        <v>1129</v>
      </c>
      <c r="C35" s="1229" t="s">
        <v>1166</v>
      </c>
      <c r="D35" s="1196" t="s">
        <v>1167</v>
      </c>
      <c r="E35" s="1233" t="s">
        <v>1082</v>
      </c>
      <c r="F35" s="1233" t="s">
        <v>1083</v>
      </c>
      <c r="G35" s="1226"/>
      <c r="H35" s="1226">
        <f t="shared" si="0"/>
        <v>170500</v>
      </c>
      <c r="I35" s="1226"/>
      <c r="J35" s="1226"/>
      <c r="K35" s="1226" t="s">
        <v>1138</v>
      </c>
      <c r="L35" s="1226" t="s">
        <v>1038</v>
      </c>
      <c r="M35" s="1226">
        <v>30500</v>
      </c>
      <c r="N35" s="1226"/>
      <c r="O35" s="1226"/>
      <c r="P35" s="1226">
        <v>80000</v>
      </c>
      <c r="Q35" s="1226"/>
      <c r="R35" s="1226"/>
      <c r="S35" s="1232">
        <v>60000</v>
      </c>
      <c r="T35" s="1196" t="s">
        <v>1066</v>
      </c>
      <c r="U35" s="1196"/>
      <c r="V35" s="1196" t="s">
        <v>1168</v>
      </c>
    </row>
    <row r="36" spans="1:22" s="540" customFormat="1" ht="72">
      <c r="A36" s="1228">
        <v>4</v>
      </c>
      <c r="B36" s="1229" t="s">
        <v>1129</v>
      </c>
      <c r="C36" s="1229" t="s">
        <v>1169</v>
      </c>
      <c r="D36" s="1196" t="s">
        <v>1170</v>
      </c>
      <c r="E36" s="1196" t="s">
        <v>1171</v>
      </c>
      <c r="F36" s="1233" t="s">
        <v>1083</v>
      </c>
      <c r="G36" s="1226"/>
      <c r="H36" s="1226">
        <f t="shared" si="0"/>
        <v>130000</v>
      </c>
      <c r="I36" s="1226"/>
      <c r="J36" s="1226"/>
      <c r="K36" s="1226" t="s">
        <v>1172</v>
      </c>
      <c r="L36" s="1226" t="s">
        <v>1173</v>
      </c>
      <c r="M36" s="1226">
        <v>30000</v>
      </c>
      <c r="N36" s="1226"/>
      <c r="O36" s="1226"/>
      <c r="P36" s="1226"/>
      <c r="Q36" s="1226"/>
      <c r="R36" s="1226"/>
      <c r="S36" s="1232">
        <v>100000</v>
      </c>
      <c r="T36" s="1196" t="s">
        <v>1066</v>
      </c>
      <c r="U36" s="1196"/>
      <c r="V36" s="1196" t="s">
        <v>1174</v>
      </c>
    </row>
    <row r="37" spans="1:22" s="540" customFormat="1" ht="48">
      <c r="A37" s="1228">
        <v>5</v>
      </c>
      <c r="B37" s="1229" t="s">
        <v>1175</v>
      </c>
      <c r="C37" s="1229" t="s">
        <v>1176</v>
      </c>
      <c r="D37" s="1196" t="s">
        <v>1177</v>
      </c>
      <c r="E37" s="1233" t="s">
        <v>1178</v>
      </c>
      <c r="F37" s="1196" t="s">
        <v>1179</v>
      </c>
      <c r="G37" s="1226"/>
      <c r="H37" s="1226">
        <f t="shared" si="0"/>
        <v>120000</v>
      </c>
      <c r="I37" s="1226"/>
      <c r="J37" s="1226"/>
      <c r="K37" s="1226"/>
      <c r="L37" s="1226"/>
      <c r="M37" s="1226"/>
      <c r="N37" s="1226"/>
      <c r="O37" s="1226"/>
      <c r="P37" s="1226">
        <v>120000</v>
      </c>
      <c r="Q37" s="1226"/>
      <c r="R37" s="1226"/>
      <c r="S37" s="1232"/>
      <c r="T37" s="1196" t="s">
        <v>1066</v>
      </c>
      <c r="U37" s="1196"/>
      <c r="V37" s="1196" t="s">
        <v>1180</v>
      </c>
    </row>
    <row r="38" spans="1:22" s="540" customFormat="1" ht="111.75" customHeight="1">
      <c r="A38" s="1228">
        <v>6</v>
      </c>
      <c r="B38" s="1229" t="s">
        <v>1129</v>
      </c>
      <c r="C38" s="1229" t="s">
        <v>1181</v>
      </c>
      <c r="D38" s="1196" t="s">
        <v>1182</v>
      </c>
      <c r="E38" s="1233" t="s">
        <v>1064</v>
      </c>
      <c r="F38" s="1196" t="s">
        <v>1132</v>
      </c>
      <c r="G38" s="1226"/>
      <c r="H38" s="1226">
        <f t="shared" si="0"/>
        <v>105345</v>
      </c>
      <c r="I38" s="1226"/>
      <c r="J38" s="1226"/>
      <c r="K38" s="1226"/>
      <c r="L38" s="1226"/>
      <c r="M38" s="1226"/>
      <c r="N38" s="1226" t="s">
        <v>858</v>
      </c>
      <c r="O38" s="1226" t="s">
        <v>268</v>
      </c>
      <c r="P38" s="1226">
        <v>105345</v>
      </c>
      <c r="Q38" s="1226"/>
      <c r="R38" s="1226"/>
      <c r="S38" s="1232"/>
      <c r="T38" s="1196" t="s">
        <v>1066</v>
      </c>
      <c r="U38" s="1196"/>
      <c r="V38" s="1196" t="s">
        <v>1183</v>
      </c>
    </row>
    <row r="39" spans="1:22" s="540" customFormat="1" ht="78" customHeight="1">
      <c r="A39" s="1228">
        <v>7</v>
      </c>
      <c r="B39" s="1229" t="s">
        <v>1129</v>
      </c>
      <c r="C39" s="1229" t="s">
        <v>1169</v>
      </c>
      <c r="D39" s="1196" t="s">
        <v>1184</v>
      </c>
      <c r="E39" s="1196" t="s">
        <v>1185</v>
      </c>
      <c r="F39" s="1196"/>
      <c r="G39" s="1226"/>
      <c r="H39" s="1226">
        <f t="shared" si="0"/>
        <v>55000</v>
      </c>
      <c r="I39" s="1226"/>
      <c r="J39" s="1226"/>
      <c r="K39" s="1226"/>
      <c r="L39" s="1226"/>
      <c r="M39" s="1226"/>
      <c r="N39" s="1226"/>
      <c r="O39" s="1226"/>
      <c r="P39" s="1226">
        <v>35000</v>
      </c>
      <c r="Q39" s="1226"/>
      <c r="R39" s="1226"/>
      <c r="S39" s="1232">
        <v>20000</v>
      </c>
      <c r="T39" s="1196" t="s">
        <v>1066</v>
      </c>
      <c r="U39" s="1196"/>
      <c r="V39" s="1196" t="s">
        <v>1186</v>
      </c>
    </row>
    <row r="40" spans="1:22" s="540" customFormat="1" ht="64.5" customHeight="1">
      <c r="A40" s="1228">
        <v>8</v>
      </c>
      <c r="B40" s="1229" t="s">
        <v>1129</v>
      </c>
      <c r="C40" s="1233" t="s">
        <v>1187</v>
      </c>
      <c r="D40" s="1196" t="s">
        <v>1188</v>
      </c>
      <c r="E40" s="1196" t="s">
        <v>1189</v>
      </c>
      <c r="F40" s="1196" t="s">
        <v>1190</v>
      </c>
      <c r="G40" s="1226"/>
      <c r="H40" s="1226">
        <f t="shared" si="0"/>
        <v>410000</v>
      </c>
      <c r="I40" s="1226"/>
      <c r="J40" s="1226"/>
      <c r="K40" s="1226"/>
      <c r="L40" s="1226"/>
      <c r="M40" s="1226"/>
      <c r="N40" s="1226"/>
      <c r="O40" s="1226"/>
      <c r="P40" s="1226">
        <v>410000</v>
      </c>
      <c r="Q40" s="1226"/>
      <c r="R40" s="1226"/>
      <c r="S40" s="1232"/>
      <c r="T40" s="1196" t="s">
        <v>1066</v>
      </c>
      <c r="U40" s="1196"/>
      <c r="V40" s="1196" t="s">
        <v>1191</v>
      </c>
    </row>
    <row r="41" spans="1:22" s="541" customFormat="1" ht="48" customHeight="1">
      <c r="A41" s="1228">
        <v>9</v>
      </c>
      <c r="B41" s="1229" t="s">
        <v>1129</v>
      </c>
      <c r="C41" s="1233" t="s">
        <v>1187</v>
      </c>
      <c r="D41" s="1196" t="s">
        <v>1192</v>
      </c>
      <c r="E41" s="1196" t="s">
        <v>1189</v>
      </c>
      <c r="F41" s="1196" t="s">
        <v>1193</v>
      </c>
      <c r="G41" s="1234"/>
      <c r="H41" s="1226">
        <f t="shared" si="0"/>
        <v>172000</v>
      </c>
      <c r="I41" s="1234"/>
      <c r="J41" s="1234"/>
      <c r="K41" s="1234"/>
      <c r="L41" s="1234"/>
      <c r="M41" s="1234">
        <v>3000</v>
      </c>
      <c r="N41" s="1234" t="s">
        <v>1194</v>
      </c>
      <c r="O41" s="1234" t="s">
        <v>1195</v>
      </c>
      <c r="P41" s="1226">
        <v>169000</v>
      </c>
      <c r="Q41" s="1234"/>
      <c r="R41" s="1234"/>
      <c r="S41" s="1235"/>
      <c r="T41" s="1196" t="s">
        <v>1066</v>
      </c>
      <c r="U41" s="1236"/>
      <c r="V41" s="1196" t="s">
        <v>1196</v>
      </c>
    </row>
    <row r="42" spans="1:22" s="541" customFormat="1" ht="51" customHeight="1">
      <c r="A42" s="1228">
        <v>10</v>
      </c>
      <c r="B42" s="1229" t="s">
        <v>1129</v>
      </c>
      <c r="C42" s="1233" t="s">
        <v>1187</v>
      </c>
      <c r="D42" s="1196" t="s">
        <v>1197</v>
      </c>
      <c r="E42" s="1196" t="s">
        <v>1189</v>
      </c>
      <c r="F42" s="1196" t="s">
        <v>1198</v>
      </c>
      <c r="G42" s="1234"/>
      <c r="H42" s="1226">
        <f t="shared" si="0"/>
        <v>0</v>
      </c>
      <c r="I42" s="1234"/>
      <c r="J42" s="1234"/>
      <c r="K42" s="1234"/>
      <c r="L42" s="1234"/>
      <c r="M42" s="1234"/>
      <c r="N42" s="1234"/>
      <c r="O42" s="1234"/>
      <c r="P42" s="1226"/>
      <c r="Q42" s="1234"/>
      <c r="R42" s="1234"/>
      <c r="S42" s="1235"/>
      <c r="T42" s="1196" t="s">
        <v>1066</v>
      </c>
      <c r="U42" s="1236"/>
      <c r="V42" s="1196" t="s">
        <v>1199</v>
      </c>
    </row>
    <row r="43" spans="1:22" s="541" customFormat="1" ht="89.25">
      <c r="A43" s="1237">
        <v>11</v>
      </c>
      <c r="B43" s="1229" t="s">
        <v>1129</v>
      </c>
      <c r="C43" s="1233" t="s">
        <v>1200</v>
      </c>
      <c r="D43" s="1238" t="s">
        <v>1150</v>
      </c>
      <c r="E43" s="1238" t="s">
        <v>1094</v>
      </c>
      <c r="F43" s="1238" t="s">
        <v>1095</v>
      </c>
      <c r="G43" s="1239"/>
      <c r="H43" s="1226">
        <f t="shared" si="0"/>
        <v>1023000</v>
      </c>
      <c r="I43" s="1240"/>
      <c r="J43" s="1240"/>
      <c r="K43" s="1240"/>
      <c r="L43" s="1240"/>
      <c r="M43" s="1239"/>
      <c r="N43" s="1240"/>
      <c r="O43" s="1240"/>
      <c r="P43" s="1239">
        <v>558000</v>
      </c>
      <c r="Q43" s="1240"/>
      <c r="R43" s="1240"/>
      <c r="S43" s="1232">
        <v>465000</v>
      </c>
      <c r="T43" s="1233" t="s">
        <v>1066</v>
      </c>
      <c r="U43" s="1238"/>
      <c r="V43" s="1229" t="s">
        <v>1201</v>
      </c>
    </row>
    <row r="44" spans="1:22" s="542" customFormat="1" ht="72">
      <c r="A44" s="1241">
        <v>12</v>
      </c>
      <c r="B44" s="1223" t="s">
        <v>1129</v>
      </c>
      <c r="C44" s="1223" t="s">
        <v>1114</v>
      </c>
      <c r="D44" s="1224" t="s">
        <v>1202</v>
      </c>
      <c r="E44" s="1223" t="s">
        <v>1203</v>
      </c>
      <c r="F44" s="1224" t="s">
        <v>1204</v>
      </c>
      <c r="G44" s="1242"/>
      <c r="H44" s="1191">
        <f t="shared" si="0"/>
        <v>27600</v>
      </c>
      <c r="I44" s="1243"/>
      <c r="J44" s="1243"/>
      <c r="K44" s="1243"/>
      <c r="L44" s="1243"/>
      <c r="M44" s="1243">
        <v>27600</v>
      </c>
      <c r="N44" s="1243"/>
      <c r="O44" s="1243"/>
      <c r="P44" s="1243"/>
      <c r="Q44" s="1243"/>
      <c r="R44" s="1243"/>
      <c r="S44" s="1227"/>
      <c r="T44" s="1224" t="s">
        <v>1066</v>
      </c>
      <c r="U44" s="1244"/>
      <c r="V44" s="1223" t="s">
        <v>1205</v>
      </c>
    </row>
    <row r="45" spans="1:22" s="542" customFormat="1" ht="170.25" customHeight="1">
      <c r="A45" s="1197">
        <v>13</v>
      </c>
      <c r="B45" s="1223" t="s">
        <v>1129</v>
      </c>
      <c r="C45" s="1223" t="s">
        <v>1135</v>
      </c>
      <c r="D45" s="1193" t="s">
        <v>1139</v>
      </c>
      <c r="E45" s="1193" t="s">
        <v>1189</v>
      </c>
      <c r="F45" s="1193" t="s">
        <v>1078</v>
      </c>
      <c r="G45" s="1245"/>
      <c r="H45" s="1191">
        <f t="shared" si="0"/>
        <v>80000</v>
      </c>
      <c r="I45" s="1245"/>
      <c r="J45" s="1245"/>
      <c r="K45" s="1245"/>
      <c r="L45" s="1245"/>
      <c r="M45" s="1191">
        <v>80000</v>
      </c>
      <c r="N45" s="1245"/>
      <c r="O45" s="1245"/>
      <c r="P45" s="1191"/>
      <c r="Q45" s="1245"/>
      <c r="R45" s="1245"/>
      <c r="S45" s="1246"/>
      <c r="T45" s="1193" t="s">
        <v>1066</v>
      </c>
      <c r="U45" s="1203"/>
      <c r="V45" s="1193" t="s">
        <v>1206</v>
      </c>
    </row>
    <row r="46" spans="1:22" s="542" customFormat="1" ht="173.25" customHeight="1">
      <c r="A46" s="1197"/>
      <c r="B46" s="1225" t="s">
        <v>1207</v>
      </c>
      <c r="C46" s="1247"/>
      <c r="D46" s="1193" t="s">
        <v>1059</v>
      </c>
      <c r="E46" s="1225" t="s">
        <v>1208</v>
      </c>
      <c r="F46" s="1193" t="s">
        <v>1078</v>
      </c>
      <c r="G46" s="1245"/>
      <c r="H46" s="1191">
        <f t="shared" si="0"/>
        <v>4382100</v>
      </c>
      <c r="I46" s="1245"/>
      <c r="J46" s="1245"/>
      <c r="K46" s="1245"/>
      <c r="L46" s="1245"/>
      <c r="M46" s="1191">
        <v>1763500</v>
      </c>
      <c r="N46" s="1245"/>
      <c r="O46" s="1245"/>
      <c r="P46" s="1191">
        <v>1583600</v>
      </c>
      <c r="Q46" s="1245"/>
      <c r="R46" s="1245"/>
      <c r="S46" s="1246">
        <v>1035000</v>
      </c>
      <c r="T46" s="1193"/>
      <c r="U46" s="1203"/>
      <c r="V46" s="1193"/>
    </row>
    <row r="47" spans="1:22" s="542" customFormat="1" ht="48.75" customHeight="1">
      <c r="A47" s="1197"/>
      <c r="B47" s="1225" t="s">
        <v>1207</v>
      </c>
      <c r="C47" s="1247"/>
      <c r="D47" s="1193" t="s">
        <v>1209</v>
      </c>
      <c r="E47" s="1193" t="s">
        <v>1210</v>
      </c>
      <c r="F47" s="1193" t="s">
        <v>1078</v>
      </c>
      <c r="G47" s="1245"/>
      <c r="H47" s="1191">
        <f t="shared" si="0"/>
        <v>2240500</v>
      </c>
      <c r="I47" s="1245"/>
      <c r="J47" s="1245"/>
      <c r="K47" s="1245"/>
      <c r="L47" s="1245"/>
      <c r="M47" s="1191">
        <v>1136600</v>
      </c>
      <c r="N47" s="1245"/>
      <c r="O47" s="1245"/>
      <c r="P47" s="1191">
        <v>925900</v>
      </c>
      <c r="Q47" s="1245"/>
      <c r="R47" s="1245"/>
      <c r="S47" s="1246">
        <v>178000</v>
      </c>
      <c r="T47" s="1193"/>
      <c r="U47" s="1203"/>
      <c r="V47" s="1193"/>
    </row>
    <row r="48" spans="1:22" s="542" customFormat="1" ht="110.25" customHeight="1">
      <c r="A48" s="1197"/>
      <c r="B48" s="1225" t="s">
        <v>1207</v>
      </c>
      <c r="C48" s="1247"/>
      <c r="D48" s="1193" t="s">
        <v>1211</v>
      </c>
      <c r="E48" s="1193" t="s">
        <v>1212</v>
      </c>
      <c r="F48" s="1193" t="s">
        <v>1078</v>
      </c>
      <c r="G48" s="1245"/>
      <c r="H48" s="1191">
        <f t="shared" si="0"/>
        <v>4197000</v>
      </c>
      <c r="I48" s="1245"/>
      <c r="J48" s="1245"/>
      <c r="K48" s="1245"/>
      <c r="L48" s="1245"/>
      <c r="M48" s="1191">
        <v>1717800</v>
      </c>
      <c r="N48" s="1245"/>
      <c r="O48" s="1245"/>
      <c r="P48" s="1191">
        <v>1480200</v>
      </c>
      <c r="Q48" s="1245"/>
      <c r="R48" s="1245"/>
      <c r="S48" s="1246">
        <v>999000</v>
      </c>
      <c r="T48" s="1193"/>
      <c r="U48" s="1203"/>
      <c r="V48" s="1193"/>
    </row>
    <row r="49" spans="1:22" s="542" customFormat="1" ht="40.5" customHeight="1">
      <c r="A49" s="1197"/>
      <c r="B49" s="1225" t="s">
        <v>1213</v>
      </c>
      <c r="C49" s="1247"/>
      <c r="D49" s="1193" t="s">
        <v>1214</v>
      </c>
      <c r="E49" s="1193" t="s">
        <v>1215</v>
      </c>
      <c r="F49" s="1193" t="s">
        <v>1078</v>
      </c>
      <c r="G49" s="1245"/>
      <c r="H49" s="1191">
        <f t="shared" si="0"/>
        <v>1271100</v>
      </c>
      <c r="I49" s="1245"/>
      <c r="J49" s="1245"/>
      <c r="K49" s="1245"/>
      <c r="L49" s="1245"/>
      <c r="M49" s="1191">
        <v>576900</v>
      </c>
      <c r="N49" s="1245"/>
      <c r="O49" s="1245"/>
      <c r="P49" s="1191">
        <v>494200</v>
      </c>
      <c r="Q49" s="1245"/>
      <c r="R49" s="1245"/>
      <c r="S49" s="1246">
        <v>200000</v>
      </c>
      <c r="T49" s="1193"/>
      <c r="U49" s="1203"/>
      <c r="V49" s="1193"/>
    </row>
    <row r="50" spans="1:22" s="542" customFormat="1" ht="166.5" customHeight="1">
      <c r="A50" s="543"/>
      <c r="B50" s="544" t="s">
        <v>1216</v>
      </c>
      <c r="C50" s="544" t="s">
        <v>1217</v>
      </c>
      <c r="D50" s="544" t="s">
        <v>1218</v>
      </c>
      <c r="E50" s="544" t="s">
        <v>1219</v>
      </c>
      <c r="F50" s="545"/>
      <c r="G50" s="546"/>
      <c r="H50" s="547">
        <f t="shared" si="0"/>
        <v>4584600</v>
      </c>
      <c r="I50" s="546"/>
      <c r="J50" s="546"/>
      <c r="K50" s="546" t="s">
        <v>1147</v>
      </c>
      <c r="L50" s="546" t="s">
        <v>928</v>
      </c>
      <c r="M50" s="547">
        <v>1607800</v>
      </c>
      <c r="N50" s="546" t="s">
        <v>1147</v>
      </c>
      <c r="O50" s="546" t="s">
        <v>928</v>
      </c>
      <c r="P50" s="547">
        <v>1344300</v>
      </c>
      <c r="Q50" s="546" t="s">
        <v>1147</v>
      </c>
      <c r="R50" s="546" t="s">
        <v>928</v>
      </c>
      <c r="S50" s="548">
        <v>1632500</v>
      </c>
      <c r="T50" s="545"/>
      <c r="U50" s="549"/>
      <c r="V50" s="545"/>
    </row>
    <row r="51" spans="1:22">
      <c r="S51" s="550">
        <f>SUM(S27:S50)</f>
        <v>8989000</v>
      </c>
    </row>
    <row r="52" spans="1:22">
      <c r="H52" s="551"/>
    </row>
    <row r="60" spans="1:22">
      <c r="P60" s="552"/>
    </row>
  </sheetData>
  <mergeCells count="22">
    <mergeCell ref="B18:F18"/>
    <mergeCell ref="B20:V20"/>
    <mergeCell ref="A25:V25"/>
    <mergeCell ref="G1:J1"/>
    <mergeCell ref="K1:S1"/>
    <mergeCell ref="T1:T3"/>
    <mergeCell ref="U1:U3"/>
    <mergeCell ref="V1:V3"/>
    <mergeCell ref="G2:G3"/>
    <mergeCell ref="H2:H3"/>
    <mergeCell ref="I2:I3"/>
    <mergeCell ref="J2:J3"/>
    <mergeCell ref="N2:P2"/>
    <mergeCell ref="Q2:S2"/>
    <mergeCell ref="A5:V5"/>
    <mergeCell ref="F1:F3"/>
    <mergeCell ref="K2:M2"/>
    <mergeCell ref="A1:A3"/>
    <mergeCell ref="B1:B3"/>
    <mergeCell ref="C1:C3"/>
    <mergeCell ref="D1:D3"/>
    <mergeCell ref="E1: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topLeftCell="A31" workbookViewId="0">
      <selection activeCell="D7" sqref="D7"/>
    </sheetView>
  </sheetViews>
  <sheetFormatPr defaultColWidth="9.140625" defaultRowHeight="12.75"/>
  <cols>
    <col min="1" max="1" width="3.5703125" style="210" customWidth="1"/>
    <col min="2" max="2" width="21.7109375" style="211" customWidth="1"/>
    <col min="3" max="3" width="51.42578125" style="211" customWidth="1"/>
    <col min="4" max="4" width="41.140625" style="2" customWidth="1"/>
    <col min="5" max="5" width="32.42578125" style="2" customWidth="1"/>
    <col min="6" max="6" width="9.140625" style="2" customWidth="1"/>
    <col min="7" max="7" width="21.28515625" style="2" customWidth="1"/>
    <col min="8" max="8" width="19.140625" style="2" customWidth="1"/>
    <col min="9" max="9" width="14.7109375" style="2" customWidth="1"/>
    <col min="10" max="10" width="9.140625" style="2" customWidth="1"/>
    <col min="11" max="12" width="9.28515625" style="197" customWidth="1"/>
    <col min="13" max="13" width="17.140625" style="83" customWidth="1"/>
    <col min="14" max="14" width="11.7109375" style="2" customWidth="1"/>
    <col min="15" max="15" width="12" style="2" customWidth="1"/>
    <col min="16" max="16" width="23.7109375" style="2" customWidth="1"/>
    <col min="17" max="18" width="12" style="2" customWidth="1"/>
    <col min="19" max="19" width="16.5703125" style="2" customWidth="1"/>
    <col min="20" max="20" width="32.28515625" style="2" bestFit="1" customWidth="1"/>
    <col min="21" max="21" width="9.140625" style="2"/>
    <col min="22" max="22" width="48.5703125" style="2" customWidth="1"/>
    <col min="23" max="16384" width="9.140625" style="2"/>
  </cols>
  <sheetData>
    <row r="1" spans="1:22" ht="30" customHeight="1">
      <c r="A1" s="1456" t="s">
        <v>0</v>
      </c>
      <c r="B1" s="1457" t="s">
        <v>1</v>
      </c>
      <c r="C1" s="1457" t="s">
        <v>2</v>
      </c>
      <c r="D1" s="1460" t="s">
        <v>3</v>
      </c>
      <c r="E1" s="1460" t="s">
        <v>4</v>
      </c>
      <c r="F1" s="1441" t="s">
        <v>5</v>
      </c>
      <c r="G1" s="1438" t="s">
        <v>6</v>
      </c>
      <c r="H1" s="1438"/>
      <c r="I1" s="1438"/>
      <c r="J1" s="1438"/>
      <c r="K1" s="1438" t="s">
        <v>7</v>
      </c>
      <c r="L1" s="1438"/>
      <c r="M1" s="1438"/>
      <c r="N1" s="1438"/>
      <c r="O1" s="1438"/>
      <c r="P1" s="1438"/>
      <c r="Q1" s="1438"/>
      <c r="R1" s="1438"/>
      <c r="S1" s="1438"/>
      <c r="T1" s="1439" t="s">
        <v>8</v>
      </c>
      <c r="U1" s="1440" t="s">
        <v>9</v>
      </c>
      <c r="V1" s="1441" t="s">
        <v>10</v>
      </c>
    </row>
    <row r="2" spans="1:22" ht="15.75" customHeight="1">
      <c r="A2" s="1456"/>
      <c r="B2" s="1458"/>
      <c r="C2" s="1458"/>
      <c r="D2" s="1461"/>
      <c r="E2" s="1461"/>
      <c r="F2" s="1442"/>
      <c r="G2" s="1444" t="s">
        <v>11</v>
      </c>
      <c r="H2" s="1444" t="s">
        <v>12</v>
      </c>
      <c r="I2" s="1444" t="s">
        <v>13</v>
      </c>
      <c r="J2" s="1444" t="s">
        <v>14</v>
      </c>
      <c r="K2" s="1438" t="s">
        <v>15</v>
      </c>
      <c r="L2" s="1438"/>
      <c r="M2" s="1438"/>
      <c r="N2" s="1438" t="s">
        <v>16</v>
      </c>
      <c r="O2" s="1438"/>
      <c r="P2" s="1438"/>
      <c r="Q2" s="1438" t="s">
        <v>17</v>
      </c>
      <c r="R2" s="1438"/>
      <c r="S2" s="1438"/>
      <c r="T2" s="1439"/>
      <c r="U2" s="1440"/>
      <c r="V2" s="1442"/>
    </row>
    <row r="3" spans="1:22" ht="57.75">
      <c r="A3" s="1456"/>
      <c r="B3" s="1459"/>
      <c r="C3" s="1459"/>
      <c r="D3" s="1462"/>
      <c r="E3" s="1462"/>
      <c r="F3" s="1443"/>
      <c r="G3" s="1444"/>
      <c r="H3" s="1444"/>
      <c r="I3" s="1444"/>
      <c r="J3" s="1444"/>
      <c r="K3" s="33" t="s">
        <v>18</v>
      </c>
      <c r="L3" s="33" t="s">
        <v>19</v>
      </c>
      <c r="M3" s="33" t="s">
        <v>20</v>
      </c>
      <c r="N3" s="33" t="s">
        <v>18</v>
      </c>
      <c r="O3" s="33" t="s">
        <v>19</v>
      </c>
      <c r="P3" s="33" t="s">
        <v>20</v>
      </c>
      <c r="Q3" s="33" t="s">
        <v>18</v>
      </c>
      <c r="R3" s="33" t="s">
        <v>19</v>
      </c>
      <c r="S3" s="33" t="s">
        <v>20</v>
      </c>
      <c r="T3" s="1439"/>
      <c r="U3" s="1440"/>
      <c r="V3" s="1443"/>
    </row>
    <row r="4" spans="1:22" ht="18">
      <c r="A4" s="34"/>
      <c r="B4" s="35">
        <v>1</v>
      </c>
      <c r="C4" s="35">
        <v>2</v>
      </c>
      <c r="D4" s="34">
        <v>3</v>
      </c>
      <c r="E4" s="34">
        <v>4</v>
      </c>
      <c r="F4" s="34">
        <v>5</v>
      </c>
      <c r="G4" s="34">
        <v>6.1</v>
      </c>
      <c r="H4" s="34">
        <v>6.2</v>
      </c>
      <c r="I4" s="34">
        <v>6.3</v>
      </c>
      <c r="J4" s="34">
        <v>6.4</v>
      </c>
      <c r="K4" s="36" t="s">
        <v>21</v>
      </c>
      <c r="L4" s="36" t="s">
        <v>22</v>
      </c>
      <c r="M4" s="5" t="s">
        <v>23</v>
      </c>
      <c r="N4" s="37" t="s">
        <v>24</v>
      </c>
      <c r="O4" s="37" t="s">
        <v>25</v>
      </c>
      <c r="P4" s="37" t="s">
        <v>26</v>
      </c>
      <c r="Q4" s="37" t="s">
        <v>27</v>
      </c>
      <c r="R4" s="37" t="s">
        <v>28</v>
      </c>
      <c r="S4" s="37" t="s">
        <v>29</v>
      </c>
      <c r="T4" s="34">
        <v>8</v>
      </c>
      <c r="U4" s="34">
        <v>9</v>
      </c>
      <c r="V4" s="34">
        <v>10</v>
      </c>
    </row>
    <row r="5" spans="1:22" ht="42.75" customHeight="1">
      <c r="A5" s="1447" t="s">
        <v>30</v>
      </c>
      <c r="B5" s="1448"/>
      <c r="C5" s="1448"/>
      <c r="D5" s="1448"/>
      <c r="E5" s="1448"/>
      <c r="F5" s="1448"/>
      <c r="G5" s="1448"/>
      <c r="H5" s="1448"/>
      <c r="I5" s="1448"/>
      <c r="J5" s="1448"/>
      <c r="K5" s="1448"/>
      <c r="L5" s="1448"/>
      <c r="M5" s="1448"/>
      <c r="N5" s="1448"/>
      <c r="O5" s="1448"/>
      <c r="P5" s="1448"/>
      <c r="Q5" s="1448"/>
      <c r="R5" s="1448"/>
      <c r="S5" s="1448"/>
      <c r="T5" s="1448"/>
      <c r="U5" s="1448"/>
      <c r="V5" s="1449"/>
    </row>
    <row r="6" spans="1:22" ht="146.25" customHeight="1">
      <c r="A6" s="38">
        <v>1</v>
      </c>
      <c r="B6" s="39" t="s">
        <v>269</v>
      </c>
      <c r="C6" s="40" t="s">
        <v>270</v>
      </c>
      <c r="D6" s="39" t="s">
        <v>271</v>
      </c>
      <c r="E6" s="39" t="s">
        <v>272</v>
      </c>
      <c r="F6" s="41" t="s">
        <v>273</v>
      </c>
      <c r="G6" s="42">
        <v>1040131</v>
      </c>
      <c r="H6" s="43"/>
      <c r="I6" s="43"/>
      <c r="J6" s="44"/>
      <c r="K6" s="45" t="s">
        <v>31</v>
      </c>
      <c r="L6" s="45" t="s">
        <v>32</v>
      </c>
      <c r="M6" s="46">
        <v>1040131</v>
      </c>
      <c r="N6" s="47"/>
      <c r="O6" s="47"/>
      <c r="P6" s="47"/>
      <c r="Q6" s="47"/>
      <c r="R6" s="47"/>
      <c r="S6" s="47"/>
      <c r="T6" s="38"/>
      <c r="U6" s="38"/>
      <c r="V6" s="38"/>
    </row>
    <row r="7" spans="1:22" ht="146.25" customHeight="1">
      <c r="A7" s="38">
        <v>2</v>
      </c>
      <c r="B7" s="48" t="s">
        <v>274</v>
      </c>
      <c r="C7" s="40" t="s">
        <v>275</v>
      </c>
      <c r="D7" s="39" t="s">
        <v>276</v>
      </c>
      <c r="E7" s="39" t="s">
        <v>277</v>
      </c>
      <c r="F7" s="41" t="s">
        <v>273</v>
      </c>
      <c r="G7" s="42">
        <v>179355</v>
      </c>
      <c r="H7" s="43"/>
      <c r="I7" s="43"/>
      <c r="J7" s="49"/>
      <c r="K7" s="45" t="s">
        <v>31</v>
      </c>
      <c r="L7" s="45" t="s">
        <v>33</v>
      </c>
      <c r="M7" s="50">
        <v>179355</v>
      </c>
      <c r="N7" s="51"/>
      <c r="O7" s="51"/>
      <c r="P7" s="51"/>
      <c r="Q7" s="51"/>
      <c r="R7" s="51"/>
      <c r="S7" s="51"/>
      <c r="T7" s="52"/>
      <c r="U7" s="52"/>
      <c r="V7" s="52"/>
    </row>
    <row r="8" spans="1:22" ht="146.25" customHeight="1">
      <c r="A8" s="38">
        <v>3</v>
      </c>
      <c r="B8" s="48" t="s">
        <v>278</v>
      </c>
      <c r="C8" s="40" t="s">
        <v>279</v>
      </c>
      <c r="D8" s="39" t="s">
        <v>280</v>
      </c>
      <c r="E8" s="39" t="s">
        <v>281</v>
      </c>
      <c r="F8" s="41" t="s">
        <v>273</v>
      </c>
      <c r="G8" s="42">
        <v>301642</v>
      </c>
      <c r="H8" s="43" t="s">
        <v>34</v>
      </c>
      <c r="I8" s="43"/>
      <c r="J8" s="49"/>
      <c r="K8" s="45" t="s">
        <v>31</v>
      </c>
      <c r="L8" s="45" t="s">
        <v>33</v>
      </c>
      <c r="M8" s="50">
        <v>301642</v>
      </c>
      <c r="N8" s="51"/>
      <c r="O8" s="51"/>
      <c r="P8" s="51"/>
      <c r="Q8" s="51"/>
      <c r="R8" s="51"/>
      <c r="S8" s="51"/>
      <c r="T8" s="52"/>
      <c r="U8" s="52"/>
      <c r="V8" s="52"/>
    </row>
    <row r="9" spans="1:22" ht="146.25" customHeight="1">
      <c r="A9" s="38">
        <v>4</v>
      </c>
      <c r="B9" s="48" t="s">
        <v>278</v>
      </c>
      <c r="C9" s="40" t="s">
        <v>282</v>
      </c>
      <c r="D9" s="39" t="s">
        <v>283</v>
      </c>
      <c r="E9" s="39" t="s">
        <v>277</v>
      </c>
      <c r="F9" s="41" t="s">
        <v>273</v>
      </c>
      <c r="G9" s="42">
        <v>181579</v>
      </c>
      <c r="H9" s="43"/>
      <c r="I9" s="43"/>
      <c r="J9" s="44"/>
      <c r="K9" s="45" t="s">
        <v>31</v>
      </c>
      <c r="L9" s="45" t="s">
        <v>33</v>
      </c>
      <c r="M9" s="50">
        <v>181579</v>
      </c>
      <c r="N9" s="51"/>
      <c r="O9" s="51"/>
      <c r="P9" s="51"/>
      <c r="Q9" s="51"/>
      <c r="R9" s="51"/>
      <c r="S9" s="51"/>
      <c r="T9" s="52"/>
      <c r="U9" s="52"/>
      <c r="V9" s="52"/>
    </row>
    <row r="10" spans="1:22" ht="172.5" customHeight="1">
      <c r="A10" s="38">
        <v>5</v>
      </c>
      <c r="B10" s="48" t="s">
        <v>284</v>
      </c>
      <c r="C10" s="53" t="s">
        <v>285</v>
      </c>
      <c r="D10" s="39" t="s">
        <v>286</v>
      </c>
      <c r="E10" s="39" t="s">
        <v>287</v>
      </c>
      <c r="F10" s="41" t="s">
        <v>273</v>
      </c>
      <c r="G10" s="42">
        <v>264485</v>
      </c>
      <c r="H10" s="48" t="s">
        <v>34</v>
      </c>
      <c r="I10" s="48"/>
      <c r="J10" s="54"/>
      <c r="K10" s="45" t="s">
        <v>31</v>
      </c>
      <c r="L10" s="45" t="s">
        <v>35</v>
      </c>
      <c r="M10" s="50">
        <v>264485</v>
      </c>
      <c r="N10" s="51"/>
      <c r="O10" s="51"/>
      <c r="P10" s="51"/>
      <c r="Q10" s="51"/>
      <c r="R10" s="51"/>
      <c r="S10" s="51"/>
      <c r="T10" s="52"/>
      <c r="U10" s="52"/>
      <c r="V10" s="52"/>
    </row>
    <row r="11" spans="1:22" ht="135">
      <c r="A11" s="38">
        <v>6</v>
      </c>
      <c r="B11" s="55" t="s">
        <v>269</v>
      </c>
      <c r="C11" s="56" t="s">
        <v>270</v>
      </c>
      <c r="D11" s="57" t="s">
        <v>288</v>
      </c>
      <c r="E11" s="58" t="s">
        <v>289</v>
      </c>
      <c r="F11" s="59" t="s">
        <v>273</v>
      </c>
      <c r="G11" s="60">
        <f>P11-H11</f>
        <v>598196.94999999995</v>
      </c>
      <c r="H11" s="61">
        <f>P11*0.05</f>
        <v>31484.050000000003</v>
      </c>
      <c r="I11" s="61"/>
      <c r="J11" s="61"/>
      <c r="K11" s="62"/>
      <c r="L11" s="62"/>
      <c r="M11" s="61"/>
      <c r="N11" s="63" t="s">
        <v>31</v>
      </c>
      <c r="O11" s="63" t="s">
        <v>35</v>
      </c>
      <c r="P11" s="60">
        <v>629681</v>
      </c>
      <c r="Q11" s="62"/>
      <c r="R11" s="62"/>
      <c r="S11" s="61"/>
      <c r="T11" s="56" t="s">
        <v>290</v>
      </c>
      <c r="U11" s="64"/>
      <c r="V11" s="65" t="s">
        <v>291</v>
      </c>
    </row>
    <row r="12" spans="1:22" ht="135">
      <c r="A12" s="38">
        <v>7</v>
      </c>
      <c r="B12" s="66" t="s">
        <v>269</v>
      </c>
      <c r="C12" s="67" t="s">
        <v>270</v>
      </c>
      <c r="D12" s="68" t="s">
        <v>292</v>
      </c>
      <c r="E12" s="69" t="s">
        <v>289</v>
      </c>
      <c r="F12" s="70" t="s">
        <v>273</v>
      </c>
      <c r="G12" s="60">
        <f>P12-H12</f>
        <v>478890.25</v>
      </c>
      <c r="H12" s="61">
        <f>P12*0.05</f>
        <v>25204.75</v>
      </c>
      <c r="I12" s="71" t="s">
        <v>34</v>
      </c>
      <c r="J12" s="71"/>
      <c r="K12" s="72"/>
      <c r="L12" s="72"/>
      <c r="M12" s="71"/>
      <c r="N12" s="73" t="s">
        <v>31</v>
      </c>
      <c r="O12" s="73" t="s">
        <v>35</v>
      </c>
      <c r="P12" s="74">
        <v>504095</v>
      </c>
      <c r="Q12" s="72"/>
      <c r="R12" s="72"/>
      <c r="S12" s="71"/>
      <c r="T12" s="67" t="s">
        <v>290</v>
      </c>
      <c r="U12" s="75"/>
      <c r="V12" s="65" t="s">
        <v>291</v>
      </c>
    </row>
    <row r="13" spans="1:22" ht="123">
      <c r="A13" s="38">
        <v>8</v>
      </c>
      <c r="B13" s="66" t="s">
        <v>293</v>
      </c>
      <c r="C13" s="67" t="s">
        <v>294</v>
      </c>
      <c r="D13" s="76" t="s">
        <v>295</v>
      </c>
      <c r="E13" s="69" t="s">
        <v>296</v>
      </c>
      <c r="F13" s="70" t="s">
        <v>273</v>
      </c>
      <c r="G13" s="74">
        <f>P13-H13</f>
        <v>420565</v>
      </c>
      <c r="H13" s="71">
        <v>68199.7</v>
      </c>
      <c r="I13" s="71"/>
      <c r="J13" s="71"/>
      <c r="K13" s="72"/>
      <c r="L13" s="72"/>
      <c r="M13" s="71"/>
      <c r="N13" s="73" t="s">
        <v>297</v>
      </c>
      <c r="O13" s="73" t="s">
        <v>33</v>
      </c>
      <c r="P13" s="74">
        <v>488764.7</v>
      </c>
      <c r="Q13" s="72"/>
      <c r="R13" s="77"/>
      <c r="S13" s="78"/>
      <c r="T13" s="67" t="s">
        <v>290</v>
      </c>
      <c r="U13" s="79"/>
      <c r="V13" s="65" t="s">
        <v>291</v>
      </c>
    </row>
    <row r="14" spans="1:22" s="83" customFormat="1" ht="135">
      <c r="A14" s="38">
        <v>9</v>
      </c>
      <c r="B14" s="66" t="s">
        <v>269</v>
      </c>
      <c r="C14" s="67" t="s">
        <v>270</v>
      </c>
      <c r="D14" s="80" t="s">
        <v>298</v>
      </c>
      <c r="E14" s="69" t="s">
        <v>289</v>
      </c>
      <c r="F14" s="70" t="s">
        <v>273</v>
      </c>
      <c r="G14" s="60">
        <f>P14-H14</f>
        <v>380000</v>
      </c>
      <c r="H14" s="61">
        <f>P14*0.05</f>
        <v>20000</v>
      </c>
      <c r="I14" s="71"/>
      <c r="J14" s="71"/>
      <c r="K14" s="72"/>
      <c r="L14" s="72"/>
      <c r="M14" s="71"/>
      <c r="N14" s="73" t="s">
        <v>31</v>
      </c>
      <c r="O14" s="73" t="s">
        <v>35</v>
      </c>
      <c r="P14" s="81">
        <v>400000</v>
      </c>
      <c r="Q14" s="73"/>
      <c r="R14" s="73"/>
      <c r="S14" s="82"/>
      <c r="T14" s="67" t="s">
        <v>290</v>
      </c>
      <c r="U14" s="75"/>
      <c r="V14" s="65" t="s">
        <v>291</v>
      </c>
    </row>
    <row r="15" spans="1:22" s="83" customFormat="1" ht="135">
      <c r="A15" s="38">
        <v>11</v>
      </c>
      <c r="B15" s="84" t="s">
        <v>269</v>
      </c>
      <c r="C15" s="85" t="s">
        <v>270</v>
      </c>
      <c r="D15" s="86" t="s">
        <v>299</v>
      </c>
      <c r="E15" s="87" t="s">
        <v>289</v>
      </c>
      <c r="F15" s="88" t="s">
        <v>273</v>
      </c>
      <c r="G15" s="89">
        <v>422301.7</v>
      </c>
      <c r="H15" s="89">
        <v>42110.5</v>
      </c>
      <c r="I15" s="90"/>
      <c r="J15" s="90"/>
      <c r="K15" s="91"/>
      <c r="L15" s="91"/>
      <c r="M15" s="90"/>
      <c r="N15" s="92"/>
      <c r="O15" s="92"/>
      <c r="P15" s="89"/>
      <c r="Q15" s="92" t="s">
        <v>300</v>
      </c>
      <c r="R15" s="92" t="s">
        <v>36</v>
      </c>
      <c r="S15" s="93">
        <f t="shared" ref="S15:S33" si="0">G15+H15</f>
        <v>464412.2</v>
      </c>
      <c r="T15" s="85" t="s">
        <v>290</v>
      </c>
      <c r="U15" s="94"/>
      <c r="V15" s="95" t="s">
        <v>301</v>
      </c>
    </row>
    <row r="16" spans="1:22" s="83" customFormat="1" ht="135">
      <c r="A16" s="38">
        <v>12</v>
      </c>
      <c r="B16" s="84" t="s">
        <v>269</v>
      </c>
      <c r="C16" s="85" t="s">
        <v>270</v>
      </c>
      <c r="D16" s="86" t="s">
        <v>302</v>
      </c>
      <c r="E16" s="87" t="s">
        <v>289</v>
      </c>
      <c r="F16" s="88" t="s">
        <v>273</v>
      </c>
      <c r="G16" s="89">
        <v>150840.9</v>
      </c>
      <c r="H16" s="89">
        <v>52260.1</v>
      </c>
      <c r="I16" s="90"/>
      <c r="J16" s="90"/>
      <c r="K16" s="91"/>
      <c r="L16" s="91"/>
      <c r="M16" s="90"/>
      <c r="N16" s="92"/>
      <c r="O16" s="92"/>
      <c r="P16" s="89"/>
      <c r="Q16" s="92" t="s">
        <v>300</v>
      </c>
      <c r="R16" s="92" t="s">
        <v>36</v>
      </c>
      <c r="S16" s="93">
        <f t="shared" si="0"/>
        <v>203101</v>
      </c>
      <c r="T16" s="85" t="s">
        <v>290</v>
      </c>
      <c r="U16" s="94"/>
      <c r="V16" s="95" t="s">
        <v>303</v>
      </c>
    </row>
    <row r="17" spans="1:22" s="83" customFormat="1" ht="135">
      <c r="A17" s="38">
        <v>13</v>
      </c>
      <c r="B17" s="84" t="s">
        <v>269</v>
      </c>
      <c r="C17" s="85" t="s">
        <v>270</v>
      </c>
      <c r="D17" s="96" t="s">
        <v>304</v>
      </c>
      <c r="E17" s="87" t="s">
        <v>289</v>
      </c>
      <c r="F17" s="88" t="s">
        <v>273</v>
      </c>
      <c r="G17" s="89">
        <v>101877</v>
      </c>
      <c r="H17" s="89">
        <v>49683</v>
      </c>
      <c r="I17" s="90"/>
      <c r="J17" s="90"/>
      <c r="K17" s="91"/>
      <c r="L17" s="91"/>
      <c r="M17" s="90"/>
      <c r="N17" s="92"/>
      <c r="O17" s="92"/>
      <c r="P17" s="89"/>
      <c r="Q17" s="92" t="s">
        <v>300</v>
      </c>
      <c r="R17" s="92" t="s">
        <v>36</v>
      </c>
      <c r="S17" s="93">
        <f t="shared" si="0"/>
        <v>151560</v>
      </c>
      <c r="T17" s="85" t="s">
        <v>290</v>
      </c>
      <c r="U17" s="94"/>
      <c r="V17" s="94"/>
    </row>
    <row r="18" spans="1:22" s="83" customFormat="1" ht="135">
      <c r="A18" s="38">
        <v>14</v>
      </c>
      <c r="B18" s="84" t="s">
        <v>269</v>
      </c>
      <c r="C18" s="85" t="s">
        <v>270</v>
      </c>
      <c r="D18" s="96" t="s">
        <v>305</v>
      </c>
      <c r="E18" s="87" t="s">
        <v>289</v>
      </c>
      <c r="F18" s="88" t="s">
        <v>273</v>
      </c>
      <c r="G18" s="89">
        <v>132630.5</v>
      </c>
      <c r="H18" s="89">
        <v>51301.599999999999</v>
      </c>
      <c r="I18" s="90"/>
      <c r="J18" s="90"/>
      <c r="K18" s="91"/>
      <c r="L18" s="91"/>
      <c r="M18" s="90"/>
      <c r="N18" s="92"/>
      <c r="O18" s="92"/>
      <c r="P18" s="89"/>
      <c r="Q18" s="92" t="s">
        <v>300</v>
      </c>
      <c r="R18" s="92" t="s">
        <v>36</v>
      </c>
      <c r="S18" s="93">
        <f t="shared" si="0"/>
        <v>183932.1</v>
      </c>
      <c r="T18" s="85" t="s">
        <v>290</v>
      </c>
      <c r="U18" s="94"/>
      <c r="V18" s="95" t="s">
        <v>306</v>
      </c>
    </row>
    <row r="19" spans="1:22" s="83" customFormat="1" ht="135">
      <c r="A19" s="38">
        <v>15</v>
      </c>
      <c r="B19" s="84" t="s">
        <v>269</v>
      </c>
      <c r="C19" s="85" t="s">
        <v>270</v>
      </c>
      <c r="D19" s="96" t="s">
        <v>307</v>
      </c>
      <c r="E19" s="87" t="s">
        <v>289</v>
      </c>
      <c r="F19" s="88" t="s">
        <v>273</v>
      </c>
      <c r="G19" s="89">
        <v>105672.2</v>
      </c>
      <c r="H19" s="90">
        <v>49882.8</v>
      </c>
      <c r="I19" s="90"/>
      <c r="J19" s="90"/>
      <c r="K19" s="91"/>
      <c r="L19" s="91"/>
      <c r="M19" s="90"/>
      <c r="N19" s="92"/>
      <c r="O19" s="92"/>
      <c r="P19" s="89"/>
      <c r="Q19" s="92" t="s">
        <v>300</v>
      </c>
      <c r="R19" s="92" t="s">
        <v>36</v>
      </c>
      <c r="S19" s="93">
        <f t="shared" si="0"/>
        <v>155555</v>
      </c>
      <c r="T19" s="85" t="s">
        <v>290</v>
      </c>
      <c r="U19" s="94"/>
      <c r="V19" s="94"/>
    </row>
    <row r="20" spans="1:22" s="83" customFormat="1" ht="135">
      <c r="A20" s="38">
        <v>16</v>
      </c>
      <c r="B20" s="84" t="s">
        <v>269</v>
      </c>
      <c r="C20" s="85" t="s">
        <v>270</v>
      </c>
      <c r="D20" s="97" t="s">
        <v>308</v>
      </c>
      <c r="E20" s="87" t="s">
        <v>289</v>
      </c>
      <c r="F20" s="88" t="s">
        <v>273</v>
      </c>
      <c r="G20" s="89">
        <v>56695</v>
      </c>
      <c r="H20" s="89">
        <v>47305</v>
      </c>
      <c r="I20" s="90"/>
      <c r="J20" s="90"/>
      <c r="K20" s="91"/>
      <c r="L20" s="91"/>
      <c r="M20" s="90"/>
      <c r="N20" s="92"/>
      <c r="O20" s="92"/>
      <c r="P20" s="89"/>
      <c r="Q20" s="92" t="s">
        <v>300</v>
      </c>
      <c r="R20" s="92" t="s">
        <v>36</v>
      </c>
      <c r="S20" s="93">
        <f t="shared" si="0"/>
        <v>104000</v>
      </c>
      <c r="T20" s="85" t="s">
        <v>290</v>
      </c>
      <c r="U20" s="94"/>
      <c r="V20" s="95" t="s">
        <v>309</v>
      </c>
    </row>
    <row r="21" spans="1:22" s="83" customFormat="1" ht="135">
      <c r="A21" s="38">
        <v>17</v>
      </c>
      <c r="B21" s="84" t="s">
        <v>269</v>
      </c>
      <c r="C21" s="85" t="s">
        <v>270</v>
      </c>
      <c r="D21" s="98" t="s">
        <v>310</v>
      </c>
      <c r="E21" s="87" t="s">
        <v>289</v>
      </c>
      <c r="F21" s="88" t="s">
        <v>273</v>
      </c>
      <c r="G21" s="89">
        <v>129300.4</v>
      </c>
      <c r="H21" s="89">
        <v>51126.3</v>
      </c>
      <c r="I21" s="90"/>
      <c r="J21" s="90"/>
      <c r="K21" s="91"/>
      <c r="L21" s="91"/>
      <c r="M21" s="90"/>
      <c r="N21" s="92"/>
      <c r="O21" s="92"/>
      <c r="P21" s="89"/>
      <c r="Q21" s="92" t="s">
        <v>300</v>
      </c>
      <c r="R21" s="92" t="s">
        <v>36</v>
      </c>
      <c r="S21" s="93">
        <f t="shared" si="0"/>
        <v>180426.7</v>
      </c>
      <c r="T21" s="85" t="s">
        <v>290</v>
      </c>
      <c r="U21" s="94"/>
      <c r="V21" s="99" t="s">
        <v>311</v>
      </c>
    </row>
    <row r="22" spans="1:22" s="83" customFormat="1" ht="135">
      <c r="A22" s="38">
        <v>18</v>
      </c>
      <c r="B22" s="84" t="s">
        <v>269</v>
      </c>
      <c r="C22" s="85" t="s">
        <v>270</v>
      </c>
      <c r="D22" s="100" t="s">
        <v>312</v>
      </c>
      <c r="E22" s="87" t="s">
        <v>289</v>
      </c>
      <c r="F22" s="88" t="s">
        <v>273</v>
      </c>
      <c r="G22" s="89">
        <v>101003.7</v>
      </c>
      <c r="H22" s="89">
        <v>49637</v>
      </c>
      <c r="I22" s="90"/>
      <c r="J22" s="90"/>
      <c r="K22" s="91"/>
      <c r="L22" s="91"/>
      <c r="M22" s="90"/>
      <c r="N22" s="92"/>
      <c r="O22" s="92"/>
      <c r="P22" s="89"/>
      <c r="Q22" s="92" t="s">
        <v>300</v>
      </c>
      <c r="R22" s="92" t="s">
        <v>36</v>
      </c>
      <c r="S22" s="93">
        <f t="shared" si="0"/>
        <v>150640.70000000001</v>
      </c>
      <c r="T22" s="85" t="s">
        <v>290</v>
      </c>
      <c r="U22" s="94"/>
      <c r="V22" s="94"/>
    </row>
    <row r="23" spans="1:22" s="83" customFormat="1" ht="135">
      <c r="A23" s="38">
        <v>19</v>
      </c>
      <c r="B23" s="84" t="s">
        <v>269</v>
      </c>
      <c r="C23" s="85" t="s">
        <v>270</v>
      </c>
      <c r="D23" s="100" t="s">
        <v>313</v>
      </c>
      <c r="E23" s="87" t="s">
        <v>289</v>
      </c>
      <c r="F23" s="88" t="s">
        <v>273</v>
      </c>
      <c r="G23" s="89">
        <v>70237.3</v>
      </c>
      <c r="H23" s="90">
        <v>3696.7000000000003</v>
      </c>
      <c r="I23" s="90"/>
      <c r="J23" s="90"/>
      <c r="K23" s="91"/>
      <c r="L23" s="91"/>
      <c r="M23" s="90"/>
      <c r="N23" s="92"/>
      <c r="O23" s="92"/>
      <c r="P23" s="89"/>
      <c r="Q23" s="92" t="s">
        <v>300</v>
      </c>
      <c r="R23" s="92" t="s">
        <v>36</v>
      </c>
      <c r="S23" s="93">
        <f t="shared" si="0"/>
        <v>73934</v>
      </c>
      <c r="T23" s="85" t="s">
        <v>290</v>
      </c>
      <c r="U23" s="94"/>
      <c r="V23" s="94"/>
    </row>
    <row r="24" spans="1:22" s="83" customFormat="1" ht="135">
      <c r="A24" s="38">
        <v>20</v>
      </c>
      <c r="B24" s="84" t="s">
        <v>269</v>
      </c>
      <c r="C24" s="85" t="s">
        <v>270</v>
      </c>
      <c r="D24" s="100" t="s">
        <v>314</v>
      </c>
      <c r="E24" s="87" t="s">
        <v>289</v>
      </c>
      <c r="F24" s="88" t="s">
        <v>273</v>
      </c>
      <c r="G24" s="89">
        <v>96034.5</v>
      </c>
      <c r="H24" s="89">
        <v>49375.5</v>
      </c>
      <c r="I24" s="90"/>
      <c r="J24" s="90"/>
      <c r="K24" s="91"/>
      <c r="L24" s="91"/>
      <c r="M24" s="90"/>
      <c r="N24" s="92"/>
      <c r="O24" s="92"/>
      <c r="P24" s="89"/>
      <c r="Q24" s="92" t="s">
        <v>300</v>
      </c>
      <c r="R24" s="92" t="s">
        <v>36</v>
      </c>
      <c r="S24" s="93">
        <f t="shared" si="0"/>
        <v>145410</v>
      </c>
      <c r="T24" s="85" t="s">
        <v>290</v>
      </c>
      <c r="U24" s="94"/>
      <c r="V24" s="95" t="s">
        <v>306</v>
      </c>
    </row>
    <row r="25" spans="1:22" s="83" customFormat="1" ht="135">
      <c r="A25" s="38">
        <v>21</v>
      </c>
      <c r="B25" s="84" t="s">
        <v>269</v>
      </c>
      <c r="C25" s="85" t="s">
        <v>270</v>
      </c>
      <c r="D25" s="100" t="s">
        <v>315</v>
      </c>
      <c r="E25" s="87" t="s">
        <v>289</v>
      </c>
      <c r="F25" s="88" t="s">
        <v>273</v>
      </c>
      <c r="G25" s="89">
        <v>94022.399999999994</v>
      </c>
      <c r="H25" s="89">
        <v>49269.599999999999</v>
      </c>
      <c r="I25" s="90"/>
      <c r="J25" s="90"/>
      <c r="K25" s="91"/>
      <c r="L25" s="91"/>
      <c r="M25" s="90"/>
      <c r="N25" s="92"/>
      <c r="O25" s="92"/>
      <c r="P25" s="89"/>
      <c r="Q25" s="92" t="s">
        <v>300</v>
      </c>
      <c r="R25" s="92" t="s">
        <v>36</v>
      </c>
      <c r="S25" s="93">
        <f t="shared" si="0"/>
        <v>143292</v>
      </c>
      <c r="T25" s="85" t="s">
        <v>290</v>
      </c>
      <c r="U25" s="94"/>
      <c r="V25" s="95" t="s">
        <v>316</v>
      </c>
    </row>
    <row r="26" spans="1:22" s="83" customFormat="1" ht="135">
      <c r="A26" s="38">
        <v>22</v>
      </c>
      <c r="B26" s="84" t="s">
        <v>269</v>
      </c>
      <c r="C26" s="85" t="s">
        <v>270</v>
      </c>
      <c r="D26" s="100" t="s">
        <v>317</v>
      </c>
      <c r="E26" s="87" t="s">
        <v>289</v>
      </c>
      <c r="F26" s="88" t="s">
        <v>273</v>
      </c>
      <c r="G26" s="89">
        <v>59257.2</v>
      </c>
      <c r="H26" s="89">
        <v>3118.8</v>
      </c>
      <c r="I26" s="90"/>
      <c r="J26" s="90"/>
      <c r="K26" s="91"/>
      <c r="L26" s="91"/>
      <c r="M26" s="90"/>
      <c r="N26" s="92"/>
      <c r="O26" s="92"/>
      <c r="P26" s="89"/>
      <c r="Q26" s="92" t="s">
        <v>300</v>
      </c>
      <c r="R26" s="92" t="s">
        <v>36</v>
      </c>
      <c r="S26" s="93">
        <f t="shared" si="0"/>
        <v>62376</v>
      </c>
      <c r="T26" s="85" t="s">
        <v>290</v>
      </c>
      <c r="U26" s="94"/>
      <c r="V26" s="94"/>
    </row>
    <row r="27" spans="1:22" s="83" customFormat="1" ht="135">
      <c r="A27" s="38">
        <v>23</v>
      </c>
      <c r="B27" s="84" t="s">
        <v>269</v>
      </c>
      <c r="C27" s="85" t="s">
        <v>270</v>
      </c>
      <c r="D27" s="100" t="s">
        <v>318</v>
      </c>
      <c r="E27" s="87" t="s">
        <v>289</v>
      </c>
      <c r="F27" s="88" t="s">
        <v>273</v>
      </c>
      <c r="G27" s="89">
        <v>67272.5</v>
      </c>
      <c r="H27" s="89">
        <v>47861.7</v>
      </c>
      <c r="I27" s="90"/>
      <c r="J27" s="90"/>
      <c r="K27" s="91"/>
      <c r="L27" s="91"/>
      <c r="M27" s="90"/>
      <c r="N27" s="92"/>
      <c r="O27" s="92"/>
      <c r="P27" s="89"/>
      <c r="Q27" s="92" t="s">
        <v>300</v>
      </c>
      <c r="R27" s="92" t="s">
        <v>36</v>
      </c>
      <c r="S27" s="93">
        <f t="shared" si="0"/>
        <v>115134.2</v>
      </c>
      <c r="T27" s="85" t="s">
        <v>290</v>
      </c>
      <c r="U27" s="94"/>
      <c r="V27" s="94"/>
    </row>
    <row r="28" spans="1:22" s="83" customFormat="1" ht="135">
      <c r="A28" s="38">
        <v>24</v>
      </c>
      <c r="B28" s="84" t="s">
        <v>269</v>
      </c>
      <c r="C28" s="85" t="s">
        <v>270</v>
      </c>
      <c r="D28" s="100" t="s">
        <v>319</v>
      </c>
      <c r="E28" s="87" t="s">
        <v>289</v>
      </c>
      <c r="F28" s="88" t="s">
        <v>273</v>
      </c>
      <c r="G28" s="89">
        <v>56510.7</v>
      </c>
      <c r="H28" s="89">
        <v>47295.3</v>
      </c>
      <c r="I28" s="90"/>
      <c r="J28" s="90"/>
      <c r="K28" s="91"/>
      <c r="L28" s="91"/>
      <c r="M28" s="90"/>
      <c r="N28" s="92"/>
      <c r="O28" s="92"/>
      <c r="P28" s="89"/>
      <c r="Q28" s="92" t="s">
        <v>300</v>
      </c>
      <c r="R28" s="92" t="s">
        <v>36</v>
      </c>
      <c r="S28" s="93">
        <f t="shared" si="0"/>
        <v>103806</v>
      </c>
      <c r="T28" s="85" t="s">
        <v>290</v>
      </c>
      <c r="U28" s="94"/>
      <c r="V28" s="95" t="s">
        <v>320</v>
      </c>
    </row>
    <row r="29" spans="1:22" s="83" customFormat="1" ht="135">
      <c r="A29" s="38">
        <v>25</v>
      </c>
      <c r="B29" s="84" t="s">
        <v>269</v>
      </c>
      <c r="C29" s="85" t="s">
        <v>270</v>
      </c>
      <c r="D29" s="100" t="s">
        <v>321</v>
      </c>
      <c r="E29" s="87" t="s">
        <v>289</v>
      </c>
      <c r="F29" s="88" t="s">
        <v>273</v>
      </c>
      <c r="G29" s="89">
        <v>58796.45</v>
      </c>
      <c r="H29" s="90">
        <v>3094.55</v>
      </c>
      <c r="I29" s="90"/>
      <c r="J29" s="90"/>
      <c r="K29" s="91"/>
      <c r="L29" s="91"/>
      <c r="M29" s="90"/>
      <c r="N29" s="92"/>
      <c r="O29" s="92"/>
      <c r="P29" s="89"/>
      <c r="Q29" s="92" t="s">
        <v>300</v>
      </c>
      <c r="R29" s="92" t="s">
        <v>36</v>
      </c>
      <c r="S29" s="93">
        <f t="shared" si="0"/>
        <v>61891</v>
      </c>
      <c r="T29" s="85" t="s">
        <v>290</v>
      </c>
      <c r="U29" s="94"/>
      <c r="V29" s="94"/>
    </row>
    <row r="30" spans="1:22" s="83" customFormat="1" ht="135">
      <c r="A30" s="38">
        <v>26</v>
      </c>
      <c r="B30" s="84" t="s">
        <v>269</v>
      </c>
      <c r="C30" s="85" t="s">
        <v>270</v>
      </c>
      <c r="D30" s="100" t="s">
        <v>322</v>
      </c>
      <c r="E30" s="87" t="s">
        <v>289</v>
      </c>
      <c r="F30" s="88" t="s">
        <v>273</v>
      </c>
      <c r="G30" s="89">
        <v>107547.5</v>
      </c>
      <c r="H30" s="89">
        <v>49981.5</v>
      </c>
      <c r="I30" s="90"/>
      <c r="J30" s="90"/>
      <c r="K30" s="91"/>
      <c r="L30" s="91"/>
      <c r="M30" s="90"/>
      <c r="N30" s="92"/>
      <c r="O30" s="92"/>
      <c r="P30" s="89"/>
      <c r="Q30" s="92" t="s">
        <v>300</v>
      </c>
      <c r="R30" s="92" t="s">
        <v>36</v>
      </c>
      <c r="S30" s="93">
        <f t="shared" si="0"/>
        <v>157529</v>
      </c>
      <c r="T30" s="85" t="s">
        <v>290</v>
      </c>
      <c r="U30" s="94"/>
      <c r="V30" s="94"/>
    </row>
    <row r="31" spans="1:22" s="83" customFormat="1" ht="138.75" customHeight="1">
      <c r="A31" s="101">
        <v>27</v>
      </c>
      <c r="B31" s="102" t="s">
        <v>269</v>
      </c>
      <c r="C31" s="103" t="s">
        <v>270</v>
      </c>
      <c r="D31" s="104" t="s">
        <v>323</v>
      </c>
      <c r="E31" s="105" t="s">
        <v>289</v>
      </c>
      <c r="F31" s="106" t="s">
        <v>273</v>
      </c>
      <c r="G31" s="107">
        <v>376718</v>
      </c>
      <c r="H31" s="108">
        <v>19827</v>
      </c>
      <c r="I31" s="109"/>
      <c r="J31" s="110"/>
      <c r="K31" s="111"/>
      <c r="L31" s="111"/>
      <c r="M31" s="110"/>
      <c r="N31" s="112"/>
      <c r="O31" s="112"/>
      <c r="P31" s="108"/>
      <c r="Q31" s="112" t="s">
        <v>300</v>
      </c>
      <c r="R31" s="112" t="s">
        <v>36</v>
      </c>
      <c r="S31" s="113">
        <f t="shared" si="0"/>
        <v>396545</v>
      </c>
      <c r="T31" s="103" t="s">
        <v>290</v>
      </c>
      <c r="U31" s="114"/>
      <c r="V31" s="114"/>
    </row>
    <row r="32" spans="1:22" ht="129" customHeight="1">
      <c r="A32" s="38">
        <v>28</v>
      </c>
      <c r="B32" s="115" t="s">
        <v>269</v>
      </c>
      <c r="C32" s="115" t="s">
        <v>270</v>
      </c>
      <c r="D32" s="116" t="s">
        <v>324</v>
      </c>
      <c r="E32" s="115" t="s">
        <v>325</v>
      </c>
      <c r="F32" s="106" t="s">
        <v>273</v>
      </c>
      <c r="G32" s="117">
        <v>361883.5</v>
      </c>
      <c r="H32" s="118">
        <v>19046</v>
      </c>
      <c r="I32" s="110"/>
      <c r="J32" s="110"/>
      <c r="K32" s="111"/>
      <c r="L32" s="111"/>
      <c r="M32" s="110"/>
      <c r="N32" s="111"/>
      <c r="O32" s="111"/>
      <c r="P32" s="110"/>
      <c r="Q32" s="112" t="s">
        <v>326</v>
      </c>
      <c r="R32" s="112" t="s">
        <v>36</v>
      </c>
      <c r="S32" s="113">
        <f t="shared" si="0"/>
        <v>380929.5</v>
      </c>
      <c r="T32" s="115" t="s">
        <v>290</v>
      </c>
      <c r="U32" s="119"/>
      <c r="V32" s="119"/>
    </row>
    <row r="33" spans="1:22" s="3" customFormat="1" ht="129.75" customHeight="1">
      <c r="A33" s="120">
        <v>29</v>
      </c>
      <c r="B33" s="67" t="s">
        <v>269</v>
      </c>
      <c r="C33" s="67" t="s">
        <v>270</v>
      </c>
      <c r="D33" s="86" t="s">
        <v>327</v>
      </c>
      <c r="E33" s="67" t="s">
        <v>325</v>
      </c>
      <c r="F33" s="70" t="s">
        <v>273</v>
      </c>
      <c r="G33" s="121">
        <v>382946</v>
      </c>
      <c r="H33" s="75">
        <v>20155</v>
      </c>
      <c r="I33" s="71"/>
      <c r="J33" s="71"/>
      <c r="K33" s="72"/>
      <c r="L33" s="72"/>
      <c r="M33" s="71"/>
      <c r="N33" s="72"/>
      <c r="O33" s="72"/>
      <c r="P33" s="71"/>
      <c r="Q33" s="73" t="s">
        <v>326</v>
      </c>
      <c r="R33" s="73" t="s">
        <v>36</v>
      </c>
      <c r="S33" s="82">
        <f t="shared" si="0"/>
        <v>403101</v>
      </c>
      <c r="T33" s="67" t="s">
        <v>290</v>
      </c>
      <c r="U33" s="75"/>
      <c r="V33" s="75"/>
    </row>
    <row r="34" spans="1:22" s="4" customFormat="1" ht="129.75" customHeight="1">
      <c r="A34" s="122">
        <v>30</v>
      </c>
      <c r="B34" s="123" t="s">
        <v>328</v>
      </c>
      <c r="C34" s="123" t="s">
        <v>329</v>
      </c>
      <c r="D34" s="124" t="s">
        <v>330</v>
      </c>
      <c r="E34" s="124" t="s">
        <v>331</v>
      </c>
      <c r="F34" s="125" t="s">
        <v>273</v>
      </c>
      <c r="G34" s="126">
        <v>153468</v>
      </c>
      <c r="H34" s="127">
        <v>8077</v>
      </c>
      <c r="I34" s="128"/>
      <c r="J34" s="129"/>
      <c r="K34" s="130"/>
      <c r="L34" s="130"/>
      <c r="M34" s="129"/>
      <c r="N34" s="130"/>
      <c r="O34" s="130"/>
      <c r="P34" s="129"/>
      <c r="Q34" s="131" t="s">
        <v>42</v>
      </c>
      <c r="R34" s="131" t="s">
        <v>33</v>
      </c>
      <c r="S34" s="132">
        <v>161545</v>
      </c>
      <c r="T34" s="123" t="s">
        <v>290</v>
      </c>
      <c r="U34" s="127"/>
      <c r="V34" s="127"/>
    </row>
    <row r="35" spans="1:22" ht="23.25" customHeight="1">
      <c r="A35" s="133"/>
      <c r="B35" s="1450" t="s">
        <v>332</v>
      </c>
      <c r="C35" s="1451"/>
      <c r="D35" s="1451"/>
      <c r="E35" s="1452"/>
      <c r="F35" s="134"/>
      <c r="G35" s="135">
        <v>26131</v>
      </c>
      <c r="H35" s="136"/>
      <c r="I35" s="135"/>
      <c r="J35" s="136"/>
      <c r="K35" s="137"/>
      <c r="L35" s="137"/>
      <c r="M35" s="90">
        <v>26131</v>
      </c>
      <c r="N35" s="137"/>
      <c r="O35" s="137"/>
      <c r="P35" s="138"/>
      <c r="Q35" s="139"/>
      <c r="R35" s="139"/>
      <c r="S35" s="138"/>
      <c r="T35" s="39"/>
      <c r="U35" s="140"/>
      <c r="V35" s="140"/>
    </row>
    <row r="36" spans="1:22" ht="36" customHeight="1">
      <c r="A36" s="133"/>
      <c r="B36" s="1453" t="s">
        <v>37</v>
      </c>
      <c r="C36" s="1454"/>
      <c r="D36" s="1454"/>
      <c r="E36" s="1455"/>
      <c r="F36" s="141"/>
      <c r="G36" s="142">
        <f>SUM(G6:G35)</f>
        <v>6955990.6500000022</v>
      </c>
      <c r="H36" s="143">
        <f>SUM(H6:H33)</f>
        <v>850916.45</v>
      </c>
      <c r="I36" s="142"/>
      <c r="J36" s="6"/>
      <c r="K36" s="144"/>
      <c r="L36" s="144"/>
      <c r="M36" s="145">
        <f>SUM(M6:M35)</f>
        <v>1993323</v>
      </c>
      <c r="N36" s="144"/>
      <c r="O36" s="144"/>
      <c r="P36" s="146">
        <f ca="1">SUM(P6:P133)</f>
        <v>1994986</v>
      </c>
      <c r="Q36" s="147"/>
      <c r="R36" s="147"/>
      <c r="S36" s="148">
        <f>SUM(S6:S33)</f>
        <v>3637575.4</v>
      </c>
      <c r="T36" s="39"/>
      <c r="U36" s="149"/>
      <c r="V36" s="149"/>
    </row>
    <row r="37" spans="1:22" ht="15.75">
      <c r="A37" s="1445" t="s">
        <v>38</v>
      </c>
      <c r="B37" s="1445"/>
      <c r="C37" s="1445"/>
      <c r="D37" s="1445"/>
      <c r="E37" s="1445"/>
      <c r="F37" s="1445"/>
      <c r="G37" s="1445"/>
      <c r="H37" s="1445"/>
      <c r="I37" s="1445"/>
      <c r="J37" s="1445"/>
      <c r="K37" s="1445"/>
      <c r="L37" s="1445"/>
      <c r="M37" s="1445"/>
      <c r="N37" s="1445"/>
      <c r="O37" s="1445"/>
      <c r="P37" s="1445"/>
      <c r="Q37" s="1445"/>
      <c r="R37" s="1445"/>
      <c r="S37" s="1445"/>
      <c r="T37" s="1445"/>
      <c r="U37" s="1445"/>
      <c r="V37" s="1445"/>
    </row>
    <row r="38" spans="1:22" ht="73.5" customHeight="1">
      <c r="A38" s="150"/>
      <c r="B38" s="1463" t="s">
        <v>333</v>
      </c>
      <c r="C38" s="1463"/>
      <c r="D38" s="1463"/>
      <c r="E38" s="1463"/>
      <c r="F38" s="150"/>
      <c r="G38" s="150"/>
      <c r="H38" s="151"/>
      <c r="I38" s="150"/>
      <c r="J38" s="150"/>
      <c r="K38" s="150"/>
      <c r="L38" s="150"/>
      <c r="M38" s="150"/>
      <c r="N38" s="150"/>
      <c r="O38" s="150"/>
      <c r="P38" s="151">
        <v>647000</v>
      </c>
      <c r="Q38" s="150"/>
      <c r="R38" s="150"/>
      <c r="S38" s="150"/>
      <c r="T38" s="150"/>
      <c r="U38" s="150"/>
      <c r="V38" s="150"/>
    </row>
    <row r="39" spans="1:22" ht="81" customHeight="1">
      <c r="A39" s="7">
        <v>1</v>
      </c>
      <c r="B39" s="39" t="s">
        <v>334</v>
      </c>
      <c r="C39" s="39" t="s">
        <v>335</v>
      </c>
      <c r="D39" s="39" t="s">
        <v>336</v>
      </c>
      <c r="E39" s="39" t="s">
        <v>336</v>
      </c>
      <c r="F39" s="134" t="s">
        <v>273</v>
      </c>
      <c r="G39" s="152"/>
      <c r="H39" s="153">
        <v>35200</v>
      </c>
      <c r="I39" s="153"/>
      <c r="J39" s="154"/>
      <c r="K39" s="8"/>
      <c r="L39" s="8"/>
      <c r="M39" s="155"/>
      <c r="N39" s="155" t="s">
        <v>300</v>
      </c>
      <c r="O39" s="155" t="s">
        <v>33</v>
      </c>
      <c r="P39" s="155">
        <v>35200</v>
      </c>
      <c r="Q39" s="155"/>
      <c r="R39" s="155"/>
      <c r="S39" s="155"/>
      <c r="T39" s="39"/>
      <c r="U39" s="149"/>
      <c r="V39" s="149" t="s">
        <v>337</v>
      </c>
    </row>
    <row r="40" spans="1:22" ht="79.5" customHeight="1">
      <c r="A40" s="7">
        <v>2</v>
      </c>
      <c r="B40" s="39" t="s">
        <v>338</v>
      </c>
      <c r="C40" s="39" t="s">
        <v>339</v>
      </c>
      <c r="D40" s="39" t="s">
        <v>340</v>
      </c>
      <c r="E40" s="39" t="s">
        <v>340</v>
      </c>
      <c r="F40" s="134" t="s">
        <v>273</v>
      </c>
      <c r="G40" s="152"/>
      <c r="H40" s="153">
        <f>P40</f>
        <v>21300</v>
      </c>
      <c r="I40" s="153"/>
      <c r="J40" s="154"/>
      <c r="K40" s="8"/>
      <c r="L40" s="8"/>
      <c r="M40" s="155"/>
      <c r="N40" s="155" t="s">
        <v>300</v>
      </c>
      <c r="O40" s="155" t="s">
        <v>33</v>
      </c>
      <c r="P40" s="155">
        <v>21300</v>
      </c>
      <c r="Q40" s="155"/>
      <c r="R40" s="155"/>
      <c r="S40" s="155"/>
      <c r="T40" s="39"/>
      <c r="U40" s="149"/>
      <c r="V40" s="149" t="s">
        <v>341</v>
      </c>
    </row>
    <row r="41" spans="1:22" ht="68.25" customHeight="1">
      <c r="A41" s="7">
        <v>3</v>
      </c>
      <c r="B41" s="39" t="s">
        <v>68</v>
      </c>
      <c r="C41" s="39" t="s">
        <v>69</v>
      </c>
      <c r="D41" s="39" t="s">
        <v>342</v>
      </c>
      <c r="E41" s="39" t="s">
        <v>342</v>
      </c>
      <c r="F41" s="134" t="s">
        <v>273</v>
      </c>
      <c r="G41" s="152"/>
      <c r="H41" s="153">
        <f t="shared" ref="H41:H47" si="1">P41</f>
        <v>30000</v>
      </c>
      <c r="I41" s="153"/>
      <c r="J41" s="154"/>
      <c r="K41" s="8"/>
      <c r="L41" s="8"/>
      <c r="M41" s="155"/>
      <c r="N41" s="155" t="s">
        <v>300</v>
      </c>
      <c r="O41" s="155" t="s">
        <v>33</v>
      </c>
      <c r="P41" s="155">
        <v>30000</v>
      </c>
      <c r="Q41" s="155"/>
      <c r="R41" s="155"/>
      <c r="S41" s="155"/>
      <c r="T41" s="39"/>
      <c r="U41" s="149"/>
      <c r="V41" s="149" t="s">
        <v>341</v>
      </c>
    </row>
    <row r="42" spans="1:22" ht="75.75" customHeight="1">
      <c r="A42" s="7">
        <v>4</v>
      </c>
      <c r="B42" s="39" t="s">
        <v>68</v>
      </c>
      <c r="C42" s="39" t="s">
        <v>343</v>
      </c>
      <c r="D42" s="39" t="s">
        <v>344</v>
      </c>
      <c r="E42" s="39" t="s">
        <v>344</v>
      </c>
      <c r="F42" s="134" t="s">
        <v>273</v>
      </c>
      <c r="G42" s="152"/>
      <c r="H42" s="153">
        <f t="shared" si="1"/>
        <v>20000</v>
      </c>
      <c r="I42" s="153"/>
      <c r="J42" s="154"/>
      <c r="K42" s="8"/>
      <c r="L42" s="8"/>
      <c r="M42" s="155"/>
      <c r="N42" s="155" t="s">
        <v>300</v>
      </c>
      <c r="O42" s="155" t="s">
        <v>33</v>
      </c>
      <c r="P42" s="155">
        <v>20000</v>
      </c>
      <c r="Q42" s="155"/>
      <c r="R42" s="155"/>
      <c r="S42" s="155"/>
      <c r="T42" s="39"/>
      <c r="U42" s="149"/>
      <c r="V42" s="149" t="s">
        <v>341</v>
      </c>
    </row>
    <row r="43" spans="1:22" ht="80.25" customHeight="1">
      <c r="A43" s="7">
        <v>5</v>
      </c>
      <c r="B43" s="39" t="s">
        <v>68</v>
      </c>
      <c r="C43" s="39" t="s">
        <v>343</v>
      </c>
      <c r="D43" s="39" t="s">
        <v>345</v>
      </c>
      <c r="E43" s="39" t="s">
        <v>345</v>
      </c>
      <c r="F43" s="134" t="s">
        <v>273</v>
      </c>
      <c r="G43" s="152"/>
      <c r="H43" s="153">
        <f t="shared" si="1"/>
        <v>15000</v>
      </c>
      <c r="I43" s="153"/>
      <c r="J43" s="154"/>
      <c r="K43" s="8"/>
      <c r="L43" s="8"/>
      <c r="M43" s="155"/>
      <c r="N43" s="155" t="s">
        <v>300</v>
      </c>
      <c r="O43" s="155" t="s">
        <v>33</v>
      </c>
      <c r="P43" s="155">
        <v>15000</v>
      </c>
      <c r="Q43" s="155"/>
      <c r="R43" s="155"/>
      <c r="S43" s="155"/>
      <c r="T43" s="39"/>
      <c r="U43" s="149"/>
      <c r="V43" s="149" t="s">
        <v>341</v>
      </c>
    </row>
    <row r="44" spans="1:22" ht="74.25" customHeight="1">
      <c r="A44" s="7">
        <v>6</v>
      </c>
      <c r="B44" s="39" t="s">
        <v>68</v>
      </c>
      <c r="C44" s="39" t="s">
        <v>346</v>
      </c>
      <c r="D44" s="39" t="s">
        <v>347</v>
      </c>
      <c r="E44" s="39" t="s">
        <v>347</v>
      </c>
      <c r="F44" s="134" t="s">
        <v>273</v>
      </c>
      <c r="G44" s="152"/>
      <c r="H44" s="153">
        <f t="shared" si="1"/>
        <v>55000</v>
      </c>
      <c r="I44" s="153"/>
      <c r="J44" s="154"/>
      <c r="K44" s="8"/>
      <c r="L44" s="8"/>
      <c r="M44" s="155"/>
      <c r="N44" s="155" t="s">
        <v>300</v>
      </c>
      <c r="O44" s="155" t="s">
        <v>33</v>
      </c>
      <c r="P44" s="155">
        <v>55000</v>
      </c>
      <c r="Q44" s="155"/>
      <c r="R44" s="155"/>
      <c r="S44" s="155"/>
      <c r="T44" s="39"/>
      <c r="U44" s="149"/>
      <c r="V44" s="149" t="s">
        <v>337</v>
      </c>
    </row>
    <row r="45" spans="1:22" ht="74.25" customHeight="1">
      <c r="A45" s="7">
        <v>7</v>
      </c>
      <c r="B45" s="39" t="s">
        <v>68</v>
      </c>
      <c r="C45" s="39" t="s">
        <v>335</v>
      </c>
      <c r="D45" s="39" t="s">
        <v>348</v>
      </c>
      <c r="E45" s="39" t="s">
        <v>349</v>
      </c>
      <c r="F45" s="134" t="s">
        <v>273</v>
      </c>
      <c r="G45" s="152"/>
      <c r="H45" s="153">
        <f t="shared" si="1"/>
        <v>5500</v>
      </c>
      <c r="I45" s="153"/>
      <c r="J45" s="154"/>
      <c r="K45" s="8"/>
      <c r="L45" s="8"/>
      <c r="M45" s="155"/>
      <c r="N45" s="155" t="s">
        <v>300</v>
      </c>
      <c r="O45" s="155" t="s">
        <v>33</v>
      </c>
      <c r="P45" s="155">
        <v>5500</v>
      </c>
      <c r="Q45" s="155"/>
      <c r="R45" s="155"/>
      <c r="S45" s="155"/>
      <c r="T45" s="39"/>
      <c r="U45" s="149"/>
      <c r="V45" s="149" t="s">
        <v>341</v>
      </c>
    </row>
    <row r="46" spans="1:22" ht="82.5" customHeight="1">
      <c r="A46" s="7">
        <v>8</v>
      </c>
      <c r="B46" s="39" t="s">
        <v>68</v>
      </c>
      <c r="C46" s="39" t="s">
        <v>339</v>
      </c>
      <c r="D46" s="39" t="s">
        <v>350</v>
      </c>
      <c r="E46" s="39" t="s">
        <v>350</v>
      </c>
      <c r="F46" s="134" t="s">
        <v>273</v>
      </c>
      <c r="G46" s="152"/>
      <c r="H46" s="153">
        <f t="shared" si="1"/>
        <v>26000</v>
      </c>
      <c r="I46" s="153"/>
      <c r="J46" s="154"/>
      <c r="K46" s="8"/>
      <c r="L46" s="8"/>
      <c r="M46" s="155"/>
      <c r="N46" s="155" t="s">
        <v>300</v>
      </c>
      <c r="O46" s="155" t="s">
        <v>33</v>
      </c>
      <c r="P46" s="155">
        <v>26000</v>
      </c>
      <c r="Q46" s="155"/>
      <c r="R46" s="155"/>
      <c r="S46" s="155"/>
      <c r="T46" s="39"/>
      <c r="U46" s="149"/>
      <c r="V46" s="149" t="s">
        <v>341</v>
      </c>
    </row>
    <row r="47" spans="1:22" ht="103.5" customHeight="1">
      <c r="A47" s="7">
        <v>9</v>
      </c>
      <c r="B47" s="48" t="s">
        <v>278</v>
      </c>
      <c r="C47" s="40" t="s">
        <v>279</v>
      </c>
      <c r="D47" s="39" t="s">
        <v>351</v>
      </c>
      <c r="E47" s="39" t="s">
        <v>351</v>
      </c>
      <c r="F47" s="134" t="s">
        <v>273</v>
      </c>
      <c r="G47" s="152"/>
      <c r="H47" s="153">
        <f t="shared" si="1"/>
        <v>92000</v>
      </c>
      <c r="I47" s="153"/>
      <c r="J47" s="154"/>
      <c r="K47" s="8"/>
      <c r="L47" s="8"/>
      <c r="M47" s="155"/>
      <c r="N47" s="155" t="s">
        <v>300</v>
      </c>
      <c r="O47" s="155" t="s">
        <v>33</v>
      </c>
      <c r="P47" s="155">
        <v>92000</v>
      </c>
      <c r="Q47" s="155"/>
      <c r="R47" s="155"/>
      <c r="S47" s="155"/>
      <c r="T47" s="39"/>
      <c r="U47" s="149"/>
      <c r="V47" s="156" t="s">
        <v>352</v>
      </c>
    </row>
    <row r="48" spans="1:22" ht="123">
      <c r="A48" s="7">
        <v>10</v>
      </c>
      <c r="B48" s="39" t="s">
        <v>68</v>
      </c>
      <c r="C48" s="39" t="s">
        <v>69</v>
      </c>
      <c r="D48" s="39" t="s">
        <v>353</v>
      </c>
      <c r="E48" s="39" t="s">
        <v>354</v>
      </c>
      <c r="F48" s="134" t="s">
        <v>273</v>
      </c>
      <c r="G48" s="152"/>
      <c r="H48" s="153">
        <f>M48+P48+S48</f>
        <v>130000</v>
      </c>
      <c r="I48" s="153"/>
      <c r="J48" s="154"/>
      <c r="K48" s="157" t="s">
        <v>355</v>
      </c>
      <c r="L48" s="157" t="s">
        <v>39</v>
      </c>
      <c r="M48" s="155">
        <v>130000</v>
      </c>
      <c r="N48" s="155"/>
      <c r="O48" s="155"/>
      <c r="P48" s="155"/>
      <c r="Q48" s="155"/>
      <c r="R48" s="155"/>
      <c r="S48" s="155"/>
      <c r="T48" s="39" t="s">
        <v>290</v>
      </c>
      <c r="U48" s="149"/>
      <c r="V48" s="149"/>
    </row>
    <row r="49" spans="1:22" ht="150">
      <c r="A49" s="7">
        <v>11</v>
      </c>
      <c r="B49" s="39" t="s">
        <v>338</v>
      </c>
      <c r="C49" s="39" t="s">
        <v>356</v>
      </c>
      <c r="D49" s="39" t="s">
        <v>357</v>
      </c>
      <c r="E49" s="39" t="s">
        <v>358</v>
      </c>
      <c r="F49" s="134" t="s">
        <v>273</v>
      </c>
      <c r="G49" s="152"/>
      <c r="H49" s="153">
        <f>M49+P49+S49</f>
        <v>1530000</v>
      </c>
      <c r="I49" s="153"/>
      <c r="J49" s="154"/>
      <c r="K49" s="157" t="s">
        <v>355</v>
      </c>
      <c r="L49" s="157" t="s">
        <v>33</v>
      </c>
      <c r="M49" s="155">
        <v>400000</v>
      </c>
      <c r="N49" s="155" t="s">
        <v>359</v>
      </c>
      <c r="O49" s="155" t="s">
        <v>33</v>
      </c>
      <c r="P49" s="155">
        <v>520000</v>
      </c>
      <c r="Q49" s="155" t="s">
        <v>359</v>
      </c>
      <c r="R49" s="155" t="s">
        <v>33</v>
      </c>
      <c r="S49" s="155">
        <v>610000</v>
      </c>
      <c r="T49" s="39" t="s">
        <v>360</v>
      </c>
      <c r="U49" s="149"/>
      <c r="V49" s="149"/>
    </row>
    <row r="50" spans="1:22" ht="135">
      <c r="A50" s="7">
        <v>12</v>
      </c>
      <c r="B50" s="39" t="s">
        <v>269</v>
      </c>
      <c r="C50" s="39" t="s">
        <v>270</v>
      </c>
      <c r="D50" s="39" t="s">
        <v>361</v>
      </c>
      <c r="E50" s="39" t="s">
        <v>362</v>
      </c>
      <c r="F50" s="134" t="s">
        <v>273</v>
      </c>
      <c r="G50" s="152"/>
      <c r="H50" s="153">
        <f>M50+P50+S50</f>
        <v>485000</v>
      </c>
      <c r="I50" s="153"/>
      <c r="J50" s="153"/>
      <c r="K50" s="158"/>
      <c r="L50" s="158"/>
      <c r="M50" s="159"/>
      <c r="N50" s="159"/>
      <c r="O50" s="159"/>
      <c r="P50" s="159"/>
      <c r="Q50" s="159" t="s">
        <v>326</v>
      </c>
      <c r="R50" s="159" t="s">
        <v>35</v>
      </c>
      <c r="S50" s="159">
        <v>485000</v>
      </c>
      <c r="T50" s="39" t="s">
        <v>290</v>
      </c>
      <c r="U50" s="149"/>
      <c r="V50" s="149"/>
    </row>
    <row r="51" spans="1:22" ht="123">
      <c r="A51" s="7">
        <v>13</v>
      </c>
      <c r="B51" s="39" t="s">
        <v>338</v>
      </c>
      <c r="C51" s="39" t="s">
        <v>339</v>
      </c>
      <c r="D51" s="39" t="s">
        <v>363</v>
      </c>
      <c r="E51" s="39" t="s">
        <v>364</v>
      </c>
      <c r="F51" s="134" t="s">
        <v>273</v>
      </c>
      <c r="G51" s="152"/>
      <c r="H51" s="153">
        <f>M51+P51+S51</f>
        <v>240000</v>
      </c>
      <c r="I51" s="153"/>
      <c r="J51" s="153"/>
      <c r="K51" s="158"/>
      <c r="L51" s="158"/>
      <c r="M51" s="159"/>
      <c r="N51" s="159"/>
      <c r="O51" s="159"/>
      <c r="P51" s="159"/>
      <c r="Q51" s="159" t="s">
        <v>300</v>
      </c>
      <c r="R51" s="159" t="s">
        <v>35</v>
      </c>
      <c r="S51" s="159">
        <v>240000</v>
      </c>
      <c r="T51" s="39" t="s">
        <v>290</v>
      </c>
      <c r="U51" s="149"/>
      <c r="V51" s="149"/>
    </row>
    <row r="52" spans="1:22" ht="123">
      <c r="A52" s="7">
        <v>14</v>
      </c>
      <c r="B52" s="160" t="s">
        <v>70</v>
      </c>
      <c r="C52" s="160"/>
      <c r="D52" s="160" t="s">
        <v>365</v>
      </c>
      <c r="E52" s="160" t="s">
        <v>366</v>
      </c>
      <c r="F52" s="134" t="s">
        <v>273</v>
      </c>
      <c r="G52" s="161"/>
      <c r="H52" s="153">
        <f t="shared" ref="H52:H112" si="2">M52+P52+S52</f>
        <v>6000</v>
      </c>
      <c r="I52" s="162"/>
      <c r="J52" s="162"/>
      <c r="K52" s="163" t="s">
        <v>367</v>
      </c>
      <c r="L52" s="158" t="s">
        <v>33</v>
      </c>
      <c r="M52" s="164">
        <v>3000</v>
      </c>
      <c r="N52" s="165" t="s">
        <v>367</v>
      </c>
      <c r="O52" s="159" t="s">
        <v>33</v>
      </c>
      <c r="P52" s="164">
        <v>2000</v>
      </c>
      <c r="Q52" s="165" t="s">
        <v>367</v>
      </c>
      <c r="R52" s="159" t="s">
        <v>33</v>
      </c>
      <c r="S52" s="164">
        <v>1000</v>
      </c>
      <c r="T52" s="39" t="s">
        <v>290</v>
      </c>
      <c r="U52" s="149"/>
      <c r="V52" s="149"/>
    </row>
    <row r="53" spans="1:22" ht="123">
      <c r="A53" s="7">
        <v>15</v>
      </c>
      <c r="B53" s="160" t="s">
        <v>368</v>
      </c>
      <c r="C53" s="160"/>
      <c r="D53" s="160" t="s">
        <v>369</v>
      </c>
      <c r="E53" s="160" t="s">
        <v>366</v>
      </c>
      <c r="F53" s="134" t="s">
        <v>273</v>
      </c>
      <c r="G53" s="161"/>
      <c r="H53" s="153">
        <f t="shared" si="2"/>
        <v>14000</v>
      </c>
      <c r="I53" s="162"/>
      <c r="J53" s="162"/>
      <c r="K53" s="163" t="s">
        <v>367</v>
      </c>
      <c r="L53" s="158" t="s">
        <v>33</v>
      </c>
      <c r="M53" s="164">
        <v>4000</v>
      </c>
      <c r="N53" s="165" t="s">
        <v>367</v>
      </c>
      <c r="O53" s="159" t="s">
        <v>33</v>
      </c>
      <c r="P53" s="164">
        <v>5000</v>
      </c>
      <c r="Q53" s="165" t="s">
        <v>367</v>
      </c>
      <c r="R53" s="159" t="s">
        <v>33</v>
      </c>
      <c r="S53" s="164">
        <v>5000</v>
      </c>
      <c r="T53" s="39" t="s">
        <v>290</v>
      </c>
      <c r="U53" s="149"/>
      <c r="V53" s="149"/>
    </row>
    <row r="54" spans="1:22" ht="123">
      <c r="A54" s="7">
        <v>16</v>
      </c>
      <c r="B54" s="160" t="s">
        <v>70</v>
      </c>
      <c r="C54" s="160"/>
      <c r="D54" s="160" t="s">
        <v>370</v>
      </c>
      <c r="E54" s="160" t="s">
        <v>371</v>
      </c>
      <c r="F54" s="134" t="s">
        <v>273</v>
      </c>
      <c r="G54" s="161"/>
      <c r="H54" s="153">
        <f t="shared" si="2"/>
        <v>86000</v>
      </c>
      <c r="I54" s="162"/>
      <c r="J54" s="162"/>
      <c r="K54" s="163" t="s">
        <v>367</v>
      </c>
      <c r="L54" s="158" t="s">
        <v>33</v>
      </c>
      <c r="M54" s="164">
        <v>26000</v>
      </c>
      <c r="N54" s="165" t="s">
        <v>367</v>
      </c>
      <c r="O54" s="159" t="s">
        <v>33</v>
      </c>
      <c r="P54" s="164">
        <v>30000</v>
      </c>
      <c r="Q54" s="165" t="s">
        <v>367</v>
      </c>
      <c r="R54" s="159" t="s">
        <v>33</v>
      </c>
      <c r="S54" s="164">
        <v>30000</v>
      </c>
      <c r="T54" s="39" t="s">
        <v>290</v>
      </c>
      <c r="U54" s="149"/>
      <c r="V54" s="149"/>
    </row>
    <row r="55" spans="1:22" ht="123">
      <c r="A55" s="7">
        <v>17</v>
      </c>
      <c r="B55" s="160" t="s">
        <v>70</v>
      </c>
      <c r="C55" s="160"/>
      <c r="D55" s="160" t="s">
        <v>372</v>
      </c>
      <c r="E55" s="160" t="s">
        <v>371</v>
      </c>
      <c r="F55" s="134" t="s">
        <v>273</v>
      </c>
      <c r="G55" s="161"/>
      <c r="H55" s="153">
        <f t="shared" si="2"/>
        <v>30000</v>
      </c>
      <c r="I55" s="162"/>
      <c r="J55" s="162"/>
      <c r="K55" s="163" t="s">
        <v>367</v>
      </c>
      <c r="L55" s="158" t="s">
        <v>33</v>
      </c>
      <c r="M55" s="164">
        <v>10000</v>
      </c>
      <c r="N55" s="165" t="s">
        <v>367</v>
      </c>
      <c r="O55" s="159" t="s">
        <v>33</v>
      </c>
      <c r="P55" s="164">
        <v>10000</v>
      </c>
      <c r="Q55" s="165" t="s">
        <v>367</v>
      </c>
      <c r="R55" s="159" t="s">
        <v>33</v>
      </c>
      <c r="S55" s="164">
        <v>10000</v>
      </c>
      <c r="T55" s="39" t="s">
        <v>290</v>
      </c>
      <c r="U55" s="149"/>
      <c r="V55" s="149"/>
    </row>
    <row r="56" spans="1:22" ht="123">
      <c r="A56" s="7">
        <v>18</v>
      </c>
      <c r="B56" s="160" t="s">
        <v>70</v>
      </c>
      <c r="C56" s="160" t="s">
        <v>373</v>
      </c>
      <c r="D56" s="160" t="s">
        <v>374</v>
      </c>
      <c r="E56" s="160" t="s">
        <v>375</v>
      </c>
      <c r="F56" s="134" t="s">
        <v>273</v>
      </c>
      <c r="G56" s="161"/>
      <c r="H56" s="153">
        <f t="shared" si="2"/>
        <v>44000</v>
      </c>
      <c r="I56" s="162"/>
      <c r="J56" s="162"/>
      <c r="K56" s="163" t="s">
        <v>367</v>
      </c>
      <c r="L56" s="158" t="s">
        <v>33</v>
      </c>
      <c r="M56" s="164">
        <v>12000</v>
      </c>
      <c r="N56" s="165" t="s">
        <v>367</v>
      </c>
      <c r="O56" s="159" t="s">
        <v>33</v>
      </c>
      <c r="P56" s="164">
        <v>16000</v>
      </c>
      <c r="Q56" s="165" t="s">
        <v>367</v>
      </c>
      <c r="R56" s="159" t="s">
        <v>33</v>
      </c>
      <c r="S56" s="164">
        <v>16000</v>
      </c>
      <c r="T56" s="39" t="s">
        <v>290</v>
      </c>
      <c r="U56" s="149"/>
      <c r="V56" s="149"/>
    </row>
    <row r="57" spans="1:22" ht="123">
      <c r="A57" s="7">
        <v>19</v>
      </c>
      <c r="B57" s="160" t="s">
        <v>70</v>
      </c>
      <c r="C57" s="160"/>
      <c r="D57" s="160" t="s">
        <v>376</v>
      </c>
      <c r="E57" s="160" t="s">
        <v>375</v>
      </c>
      <c r="F57" s="134" t="s">
        <v>273</v>
      </c>
      <c r="G57" s="161"/>
      <c r="H57" s="153">
        <f t="shared" si="2"/>
        <v>9000</v>
      </c>
      <c r="I57" s="162"/>
      <c r="J57" s="162"/>
      <c r="K57" s="163" t="s">
        <v>367</v>
      </c>
      <c r="L57" s="158" t="s">
        <v>33</v>
      </c>
      <c r="M57" s="164">
        <v>3000</v>
      </c>
      <c r="N57" s="165" t="s">
        <v>367</v>
      </c>
      <c r="O57" s="159" t="s">
        <v>33</v>
      </c>
      <c r="P57" s="164">
        <v>3000</v>
      </c>
      <c r="Q57" s="165" t="s">
        <v>367</v>
      </c>
      <c r="R57" s="159" t="s">
        <v>33</v>
      </c>
      <c r="S57" s="164">
        <v>3000</v>
      </c>
      <c r="T57" s="39" t="s">
        <v>290</v>
      </c>
      <c r="U57" s="8"/>
      <c r="V57" s="8"/>
    </row>
    <row r="58" spans="1:22" ht="123">
      <c r="A58" s="7">
        <v>20</v>
      </c>
      <c r="B58" s="160" t="s">
        <v>70</v>
      </c>
      <c r="C58" s="160"/>
      <c r="D58" s="160" t="s">
        <v>377</v>
      </c>
      <c r="E58" s="160" t="s">
        <v>375</v>
      </c>
      <c r="F58" s="134" t="s">
        <v>273</v>
      </c>
      <c r="G58" s="161"/>
      <c r="H58" s="153">
        <f t="shared" si="2"/>
        <v>88000</v>
      </c>
      <c r="I58" s="162"/>
      <c r="J58" s="162"/>
      <c r="K58" s="163" t="s">
        <v>367</v>
      </c>
      <c r="L58" s="158" t="s">
        <v>33</v>
      </c>
      <c r="M58" s="164">
        <v>24000</v>
      </c>
      <c r="N58" s="165" t="s">
        <v>367</v>
      </c>
      <c r="O58" s="159" t="s">
        <v>33</v>
      </c>
      <c r="P58" s="164">
        <v>32000</v>
      </c>
      <c r="Q58" s="165" t="s">
        <v>367</v>
      </c>
      <c r="R58" s="159" t="s">
        <v>33</v>
      </c>
      <c r="S58" s="164">
        <v>32000</v>
      </c>
      <c r="T58" s="39" t="s">
        <v>290</v>
      </c>
      <c r="U58" s="8"/>
      <c r="V58" s="8"/>
    </row>
    <row r="59" spans="1:22" ht="123">
      <c r="A59" s="7">
        <v>21</v>
      </c>
      <c r="B59" s="160" t="s">
        <v>70</v>
      </c>
      <c r="C59" s="160"/>
      <c r="D59" s="160" t="s">
        <v>378</v>
      </c>
      <c r="E59" s="160" t="s">
        <v>375</v>
      </c>
      <c r="F59" s="134" t="s">
        <v>273</v>
      </c>
      <c r="G59" s="161" t="s">
        <v>34</v>
      </c>
      <c r="H59" s="153">
        <f t="shared" si="2"/>
        <v>60000</v>
      </c>
      <c r="I59" s="162"/>
      <c r="J59" s="162"/>
      <c r="K59" s="163" t="s">
        <v>367</v>
      </c>
      <c r="L59" s="158" t="s">
        <v>33</v>
      </c>
      <c r="M59" s="164">
        <v>20000</v>
      </c>
      <c r="N59" s="165" t="s">
        <v>367</v>
      </c>
      <c r="O59" s="159" t="s">
        <v>33</v>
      </c>
      <c r="P59" s="164">
        <v>20000</v>
      </c>
      <c r="Q59" s="165" t="s">
        <v>367</v>
      </c>
      <c r="R59" s="159" t="s">
        <v>33</v>
      </c>
      <c r="S59" s="164">
        <v>20000</v>
      </c>
      <c r="T59" s="39" t="s">
        <v>290</v>
      </c>
      <c r="U59" s="8"/>
      <c r="V59" s="8"/>
    </row>
    <row r="60" spans="1:22" ht="123">
      <c r="A60" s="7">
        <v>22</v>
      </c>
      <c r="B60" s="160" t="s">
        <v>70</v>
      </c>
      <c r="C60" s="160"/>
      <c r="D60" s="160" t="s">
        <v>379</v>
      </c>
      <c r="E60" s="160" t="s">
        <v>371</v>
      </c>
      <c r="F60" s="134" t="s">
        <v>273</v>
      </c>
      <c r="G60" s="161"/>
      <c r="H60" s="153">
        <f t="shared" si="2"/>
        <v>193000</v>
      </c>
      <c r="I60" s="162"/>
      <c r="J60" s="162"/>
      <c r="K60" s="163" t="s">
        <v>367</v>
      </c>
      <c r="L60" s="158" t="s">
        <v>33</v>
      </c>
      <c r="M60" s="164">
        <v>61000</v>
      </c>
      <c r="N60" s="165" t="s">
        <v>367</v>
      </c>
      <c r="O60" s="159" t="s">
        <v>33</v>
      </c>
      <c r="P60" s="164">
        <v>65000</v>
      </c>
      <c r="Q60" s="165" t="s">
        <v>367</v>
      </c>
      <c r="R60" s="159" t="s">
        <v>33</v>
      </c>
      <c r="S60" s="164">
        <v>67000</v>
      </c>
      <c r="T60" s="39" t="s">
        <v>290</v>
      </c>
      <c r="U60" s="8"/>
      <c r="V60" s="8"/>
    </row>
    <row r="61" spans="1:22" ht="123">
      <c r="A61" s="7">
        <v>23</v>
      </c>
      <c r="B61" s="160" t="s">
        <v>70</v>
      </c>
      <c r="C61" s="160" t="s">
        <v>380</v>
      </c>
      <c r="D61" s="160" t="s">
        <v>381</v>
      </c>
      <c r="E61" s="160" t="s">
        <v>382</v>
      </c>
      <c r="F61" s="134" t="s">
        <v>273</v>
      </c>
      <c r="G61" s="161"/>
      <c r="H61" s="153">
        <f t="shared" si="2"/>
        <v>570000</v>
      </c>
      <c r="I61" s="162"/>
      <c r="J61" s="162"/>
      <c r="K61" s="163" t="s">
        <v>367</v>
      </c>
      <c r="L61" s="158" t="s">
        <v>33</v>
      </c>
      <c r="M61" s="164">
        <v>180000</v>
      </c>
      <c r="N61" s="165" t="s">
        <v>367</v>
      </c>
      <c r="O61" s="159" t="s">
        <v>33</v>
      </c>
      <c r="P61" s="164">
        <v>190000</v>
      </c>
      <c r="Q61" s="165" t="s">
        <v>367</v>
      </c>
      <c r="R61" s="159" t="s">
        <v>33</v>
      </c>
      <c r="S61" s="164">
        <v>200000</v>
      </c>
      <c r="T61" s="39" t="s">
        <v>290</v>
      </c>
      <c r="U61" s="8"/>
      <c r="V61" s="8"/>
    </row>
    <row r="62" spans="1:22" ht="123">
      <c r="A62" s="7">
        <v>24</v>
      </c>
      <c r="B62" s="160" t="s">
        <v>368</v>
      </c>
      <c r="C62" s="166" t="s">
        <v>71</v>
      </c>
      <c r="D62" s="160" t="s">
        <v>383</v>
      </c>
      <c r="E62" s="160" t="s">
        <v>375</v>
      </c>
      <c r="F62" s="134" t="s">
        <v>273</v>
      </c>
      <c r="G62" s="161"/>
      <c r="H62" s="153">
        <f t="shared" si="2"/>
        <v>3000</v>
      </c>
      <c r="I62" s="162"/>
      <c r="J62" s="162"/>
      <c r="K62" s="163" t="s">
        <v>367</v>
      </c>
      <c r="L62" s="158" t="s">
        <v>33</v>
      </c>
      <c r="M62" s="164">
        <v>1000</v>
      </c>
      <c r="N62" s="165" t="s">
        <v>367</v>
      </c>
      <c r="O62" s="159" t="s">
        <v>33</v>
      </c>
      <c r="P62" s="164">
        <v>1000</v>
      </c>
      <c r="Q62" s="165" t="s">
        <v>367</v>
      </c>
      <c r="R62" s="159" t="s">
        <v>33</v>
      </c>
      <c r="S62" s="164">
        <v>1000</v>
      </c>
      <c r="T62" s="39" t="s">
        <v>290</v>
      </c>
      <c r="U62" s="8"/>
      <c r="V62" s="8"/>
    </row>
    <row r="63" spans="1:22" ht="123">
      <c r="A63" s="7">
        <v>25</v>
      </c>
      <c r="B63" s="160" t="s">
        <v>70</v>
      </c>
      <c r="C63" s="160" t="s">
        <v>384</v>
      </c>
      <c r="D63" s="160" t="s">
        <v>385</v>
      </c>
      <c r="E63" s="160" t="s">
        <v>375</v>
      </c>
      <c r="F63" s="134" t="s">
        <v>273</v>
      </c>
      <c r="G63" s="161"/>
      <c r="H63" s="153">
        <f t="shared" si="2"/>
        <v>345000</v>
      </c>
      <c r="I63" s="162"/>
      <c r="J63" s="162"/>
      <c r="K63" s="163" t="s">
        <v>367</v>
      </c>
      <c r="L63" s="158" t="s">
        <v>33</v>
      </c>
      <c r="M63" s="164">
        <v>110000</v>
      </c>
      <c r="N63" s="165" t="s">
        <v>367</v>
      </c>
      <c r="O63" s="159" t="s">
        <v>33</v>
      </c>
      <c r="P63" s="164">
        <v>115000</v>
      </c>
      <c r="Q63" s="165" t="s">
        <v>367</v>
      </c>
      <c r="R63" s="159" t="s">
        <v>33</v>
      </c>
      <c r="S63" s="164">
        <v>120000</v>
      </c>
      <c r="T63" s="39" t="s">
        <v>290</v>
      </c>
      <c r="U63" s="8"/>
      <c r="V63" s="8"/>
    </row>
    <row r="64" spans="1:22" ht="123">
      <c r="A64" s="7">
        <v>26</v>
      </c>
      <c r="B64" s="160" t="s">
        <v>70</v>
      </c>
      <c r="C64" s="160" t="s">
        <v>380</v>
      </c>
      <c r="D64" s="160" t="s">
        <v>386</v>
      </c>
      <c r="E64" s="160" t="s">
        <v>371</v>
      </c>
      <c r="F64" s="134" t="s">
        <v>273</v>
      </c>
      <c r="G64" s="161"/>
      <c r="H64" s="153">
        <f t="shared" si="2"/>
        <v>34000</v>
      </c>
      <c r="I64" s="162"/>
      <c r="J64" s="162"/>
      <c r="K64" s="163" t="s">
        <v>367</v>
      </c>
      <c r="L64" s="158" t="s">
        <v>33</v>
      </c>
      <c r="M64" s="164">
        <v>10000</v>
      </c>
      <c r="N64" s="165" t="s">
        <v>367</v>
      </c>
      <c r="O64" s="159" t="s">
        <v>33</v>
      </c>
      <c r="P64" s="164">
        <v>12000</v>
      </c>
      <c r="Q64" s="165" t="s">
        <v>367</v>
      </c>
      <c r="R64" s="159" t="s">
        <v>33</v>
      </c>
      <c r="S64" s="164">
        <v>12000</v>
      </c>
      <c r="T64" s="39" t="s">
        <v>290</v>
      </c>
      <c r="U64" s="8"/>
      <c r="V64" s="8"/>
    </row>
    <row r="65" spans="1:22" ht="123">
      <c r="A65" s="7">
        <v>27</v>
      </c>
      <c r="B65" s="160" t="s">
        <v>70</v>
      </c>
      <c r="C65" s="160" t="s">
        <v>380</v>
      </c>
      <c r="D65" s="160" t="s">
        <v>387</v>
      </c>
      <c r="E65" s="160" t="s">
        <v>371</v>
      </c>
      <c r="F65" s="134" t="s">
        <v>273</v>
      </c>
      <c r="G65" s="161"/>
      <c r="H65" s="153">
        <f t="shared" si="2"/>
        <v>34000</v>
      </c>
      <c r="I65" s="162"/>
      <c r="J65" s="162"/>
      <c r="K65" s="163" t="s">
        <v>367</v>
      </c>
      <c r="L65" s="158" t="s">
        <v>33</v>
      </c>
      <c r="M65" s="164">
        <v>10000</v>
      </c>
      <c r="N65" s="165" t="s">
        <v>367</v>
      </c>
      <c r="O65" s="159" t="s">
        <v>33</v>
      </c>
      <c r="P65" s="164">
        <v>12000</v>
      </c>
      <c r="Q65" s="165" t="s">
        <v>367</v>
      </c>
      <c r="R65" s="159" t="s">
        <v>33</v>
      </c>
      <c r="S65" s="164">
        <v>12000</v>
      </c>
      <c r="T65" s="39" t="s">
        <v>290</v>
      </c>
      <c r="U65" s="8"/>
      <c r="V65" s="8"/>
    </row>
    <row r="66" spans="1:22" ht="123">
      <c r="A66" s="7">
        <v>28</v>
      </c>
      <c r="B66" s="160" t="s">
        <v>70</v>
      </c>
      <c r="C66" s="166" t="s">
        <v>71</v>
      </c>
      <c r="D66" s="160" t="s">
        <v>388</v>
      </c>
      <c r="E66" s="160" t="s">
        <v>371</v>
      </c>
      <c r="F66" s="134" t="s">
        <v>273</v>
      </c>
      <c r="G66" s="161" t="s">
        <v>34</v>
      </c>
      <c r="H66" s="153">
        <f t="shared" si="2"/>
        <v>97000</v>
      </c>
      <c r="I66" s="162"/>
      <c r="J66" s="162"/>
      <c r="K66" s="163" t="s">
        <v>367</v>
      </c>
      <c r="L66" s="158" t="s">
        <v>33</v>
      </c>
      <c r="M66" s="164">
        <v>30000</v>
      </c>
      <c r="N66" s="165" t="s">
        <v>367</v>
      </c>
      <c r="O66" s="159" t="s">
        <v>33</v>
      </c>
      <c r="P66" s="164">
        <v>30000</v>
      </c>
      <c r="Q66" s="165" t="s">
        <v>367</v>
      </c>
      <c r="R66" s="159" t="s">
        <v>33</v>
      </c>
      <c r="S66" s="164">
        <v>37000</v>
      </c>
      <c r="T66" s="39" t="s">
        <v>290</v>
      </c>
      <c r="U66" s="8"/>
      <c r="V66" s="8"/>
    </row>
    <row r="67" spans="1:22" ht="123">
      <c r="A67" s="7">
        <v>29</v>
      </c>
      <c r="B67" s="160" t="s">
        <v>70</v>
      </c>
      <c r="C67" s="160" t="s">
        <v>380</v>
      </c>
      <c r="D67" s="160" t="s">
        <v>389</v>
      </c>
      <c r="E67" s="160" t="s">
        <v>390</v>
      </c>
      <c r="F67" s="134" t="s">
        <v>273</v>
      </c>
      <c r="G67" s="161"/>
      <c r="H67" s="153">
        <f t="shared" si="2"/>
        <v>265000</v>
      </c>
      <c r="I67" s="162"/>
      <c r="J67" s="162"/>
      <c r="K67" s="163" t="s">
        <v>367</v>
      </c>
      <c r="L67" s="158" t="s">
        <v>33</v>
      </c>
      <c r="M67" s="164">
        <v>85000</v>
      </c>
      <c r="N67" s="165" t="s">
        <v>367</v>
      </c>
      <c r="O67" s="159" t="s">
        <v>33</v>
      </c>
      <c r="P67" s="164">
        <v>90000</v>
      </c>
      <c r="Q67" s="165" t="s">
        <v>367</v>
      </c>
      <c r="R67" s="159" t="s">
        <v>33</v>
      </c>
      <c r="S67" s="164">
        <v>90000</v>
      </c>
      <c r="T67" s="160" t="s">
        <v>391</v>
      </c>
      <c r="U67" s="8"/>
      <c r="V67" s="8"/>
    </row>
    <row r="68" spans="1:22" ht="123">
      <c r="A68" s="7">
        <v>30</v>
      </c>
      <c r="B68" s="160" t="s">
        <v>72</v>
      </c>
      <c r="C68" s="160"/>
      <c r="D68" s="167" t="s">
        <v>392</v>
      </c>
      <c r="E68" s="160" t="s">
        <v>393</v>
      </c>
      <c r="F68" s="134" t="s">
        <v>273</v>
      </c>
      <c r="G68" s="161"/>
      <c r="H68" s="153">
        <f t="shared" si="2"/>
        <v>166000</v>
      </c>
      <c r="I68" s="162"/>
      <c r="J68" s="162"/>
      <c r="K68" s="163" t="s">
        <v>367</v>
      </c>
      <c r="L68" s="158" t="s">
        <v>33</v>
      </c>
      <c r="M68" s="164">
        <v>50000</v>
      </c>
      <c r="N68" s="165" t="s">
        <v>367</v>
      </c>
      <c r="O68" s="159" t="s">
        <v>33</v>
      </c>
      <c r="P68" s="164">
        <v>55000</v>
      </c>
      <c r="Q68" s="165" t="s">
        <v>367</v>
      </c>
      <c r="R68" s="159" t="s">
        <v>33</v>
      </c>
      <c r="S68" s="164">
        <v>61000</v>
      </c>
      <c r="T68" s="160" t="s">
        <v>394</v>
      </c>
      <c r="U68" s="8"/>
      <c r="V68" s="8"/>
    </row>
    <row r="69" spans="1:22" ht="123">
      <c r="A69" s="7">
        <v>31</v>
      </c>
      <c r="B69" s="160" t="s">
        <v>72</v>
      </c>
      <c r="C69" s="160"/>
      <c r="D69" s="167" t="s">
        <v>395</v>
      </c>
      <c r="E69" s="160" t="s">
        <v>393</v>
      </c>
      <c r="F69" s="134" t="s">
        <v>273</v>
      </c>
      <c r="G69" s="161"/>
      <c r="H69" s="153">
        <f t="shared" si="2"/>
        <v>36000</v>
      </c>
      <c r="I69" s="162"/>
      <c r="J69" s="162"/>
      <c r="K69" s="163" t="s">
        <v>367</v>
      </c>
      <c r="L69" s="158" t="s">
        <v>33</v>
      </c>
      <c r="M69" s="164">
        <v>11000</v>
      </c>
      <c r="N69" s="165" t="s">
        <v>367</v>
      </c>
      <c r="O69" s="159" t="s">
        <v>33</v>
      </c>
      <c r="P69" s="164">
        <v>12000</v>
      </c>
      <c r="Q69" s="165" t="s">
        <v>367</v>
      </c>
      <c r="R69" s="159" t="s">
        <v>33</v>
      </c>
      <c r="S69" s="164">
        <v>13000</v>
      </c>
      <c r="T69" s="160" t="s">
        <v>396</v>
      </c>
      <c r="U69" s="8"/>
      <c r="V69" s="8"/>
    </row>
    <row r="70" spans="1:22" ht="123">
      <c r="A70" s="7">
        <v>32</v>
      </c>
      <c r="B70" s="160" t="s">
        <v>72</v>
      </c>
      <c r="C70" s="160"/>
      <c r="D70" s="167" t="s">
        <v>397</v>
      </c>
      <c r="E70" s="160" t="s">
        <v>398</v>
      </c>
      <c r="F70" s="134" t="s">
        <v>273</v>
      </c>
      <c r="G70" s="161"/>
      <c r="H70" s="153">
        <f t="shared" si="2"/>
        <v>20000</v>
      </c>
      <c r="I70" s="162"/>
      <c r="J70" s="162"/>
      <c r="K70" s="163" t="s">
        <v>367</v>
      </c>
      <c r="L70" s="158" t="s">
        <v>33</v>
      </c>
      <c r="M70" s="164">
        <v>6000</v>
      </c>
      <c r="N70" s="165" t="s">
        <v>367</v>
      </c>
      <c r="O70" s="159" t="s">
        <v>33</v>
      </c>
      <c r="P70" s="164">
        <v>7000</v>
      </c>
      <c r="Q70" s="165" t="s">
        <v>367</v>
      </c>
      <c r="R70" s="159" t="s">
        <v>33</v>
      </c>
      <c r="S70" s="164">
        <v>7000</v>
      </c>
      <c r="T70" s="160" t="s">
        <v>396</v>
      </c>
      <c r="U70" s="8"/>
      <c r="V70" s="8"/>
    </row>
    <row r="71" spans="1:22" ht="123">
      <c r="A71" s="7">
        <v>33</v>
      </c>
      <c r="B71" s="160" t="s">
        <v>72</v>
      </c>
      <c r="C71" s="160"/>
      <c r="D71" s="167" t="s">
        <v>399</v>
      </c>
      <c r="E71" s="160" t="s">
        <v>398</v>
      </c>
      <c r="F71" s="134" t="s">
        <v>273</v>
      </c>
      <c r="G71" s="161"/>
      <c r="H71" s="153">
        <f t="shared" si="2"/>
        <v>17000</v>
      </c>
      <c r="I71" s="162"/>
      <c r="J71" s="162"/>
      <c r="K71" s="163" t="s">
        <v>367</v>
      </c>
      <c r="L71" s="158" t="s">
        <v>33</v>
      </c>
      <c r="M71" s="164">
        <v>5000</v>
      </c>
      <c r="N71" s="165" t="s">
        <v>367</v>
      </c>
      <c r="O71" s="159" t="s">
        <v>33</v>
      </c>
      <c r="P71" s="164">
        <v>6000</v>
      </c>
      <c r="Q71" s="165" t="s">
        <v>367</v>
      </c>
      <c r="R71" s="159" t="s">
        <v>33</v>
      </c>
      <c r="S71" s="164">
        <v>6000</v>
      </c>
      <c r="T71" s="160" t="s">
        <v>396</v>
      </c>
      <c r="U71" s="8"/>
      <c r="V71" s="8"/>
    </row>
    <row r="72" spans="1:22" ht="123">
      <c r="A72" s="7">
        <v>34</v>
      </c>
      <c r="B72" s="160" t="s">
        <v>72</v>
      </c>
      <c r="C72" s="160"/>
      <c r="D72" s="167" t="s">
        <v>400</v>
      </c>
      <c r="E72" s="160" t="s">
        <v>401</v>
      </c>
      <c r="F72" s="134" t="s">
        <v>273</v>
      </c>
      <c r="G72" s="161"/>
      <c r="H72" s="153">
        <f t="shared" si="2"/>
        <v>6000</v>
      </c>
      <c r="I72" s="162"/>
      <c r="J72" s="162"/>
      <c r="K72" s="163" t="s">
        <v>367</v>
      </c>
      <c r="L72" s="158" t="s">
        <v>33</v>
      </c>
      <c r="M72" s="164">
        <v>2000</v>
      </c>
      <c r="N72" s="165" t="s">
        <v>367</v>
      </c>
      <c r="O72" s="159" t="s">
        <v>33</v>
      </c>
      <c r="P72" s="164">
        <v>2000</v>
      </c>
      <c r="Q72" s="165" t="s">
        <v>367</v>
      </c>
      <c r="R72" s="159" t="s">
        <v>33</v>
      </c>
      <c r="S72" s="164">
        <v>2000</v>
      </c>
      <c r="T72" s="160" t="s">
        <v>394</v>
      </c>
      <c r="U72" s="8"/>
      <c r="V72" s="8"/>
    </row>
    <row r="73" spans="1:22" ht="123">
      <c r="A73" s="7">
        <v>35</v>
      </c>
      <c r="B73" s="160" t="s">
        <v>72</v>
      </c>
      <c r="C73" s="160"/>
      <c r="D73" s="167" t="s">
        <v>402</v>
      </c>
      <c r="E73" s="160" t="s">
        <v>403</v>
      </c>
      <c r="F73" s="134" t="s">
        <v>273</v>
      </c>
      <c r="G73" s="161"/>
      <c r="H73" s="153">
        <f t="shared" si="2"/>
        <v>10000</v>
      </c>
      <c r="I73" s="162"/>
      <c r="J73" s="162"/>
      <c r="K73" s="163" t="s">
        <v>367</v>
      </c>
      <c r="L73" s="158" t="s">
        <v>33</v>
      </c>
      <c r="M73" s="164">
        <v>3000</v>
      </c>
      <c r="N73" s="165" t="s">
        <v>367</v>
      </c>
      <c r="O73" s="159" t="s">
        <v>33</v>
      </c>
      <c r="P73" s="164">
        <v>3000</v>
      </c>
      <c r="Q73" s="165" t="s">
        <v>367</v>
      </c>
      <c r="R73" s="159" t="s">
        <v>33</v>
      </c>
      <c r="S73" s="164">
        <v>4000</v>
      </c>
      <c r="T73" s="160" t="s">
        <v>404</v>
      </c>
      <c r="U73" s="8"/>
      <c r="V73" s="8"/>
    </row>
    <row r="74" spans="1:22" ht="123">
      <c r="A74" s="7">
        <v>36</v>
      </c>
      <c r="B74" s="160" t="s">
        <v>72</v>
      </c>
      <c r="C74" s="160"/>
      <c r="D74" s="167" t="s">
        <v>405</v>
      </c>
      <c r="E74" s="160" t="s">
        <v>403</v>
      </c>
      <c r="F74" s="134" t="s">
        <v>273</v>
      </c>
      <c r="G74" s="161"/>
      <c r="H74" s="153">
        <f t="shared" si="2"/>
        <v>13000</v>
      </c>
      <c r="I74" s="162"/>
      <c r="J74" s="162"/>
      <c r="K74" s="163" t="s">
        <v>367</v>
      </c>
      <c r="L74" s="158" t="s">
        <v>33</v>
      </c>
      <c r="M74" s="164">
        <v>4000</v>
      </c>
      <c r="N74" s="165" t="s">
        <v>367</v>
      </c>
      <c r="O74" s="159" t="s">
        <v>33</v>
      </c>
      <c r="P74" s="164">
        <v>4000</v>
      </c>
      <c r="Q74" s="165" t="s">
        <v>367</v>
      </c>
      <c r="R74" s="159" t="s">
        <v>33</v>
      </c>
      <c r="S74" s="164">
        <v>5000</v>
      </c>
      <c r="T74" s="160" t="s">
        <v>406</v>
      </c>
      <c r="U74" s="8"/>
      <c r="V74" s="8"/>
    </row>
    <row r="75" spans="1:22" ht="123">
      <c r="A75" s="7">
        <v>37</v>
      </c>
      <c r="B75" s="160" t="s">
        <v>72</v>
      </c>
      <c r="C75" s="160"/>
      <c r="D75" s="167" t="s">
        <v>407</v>
      </c>
      <c r="E75" s="160" t="s">
        <v>398</v>
      </c>
      <c r="F75" s="134" t="s">
        <v>273</v>
      </c>
      <c r="G75" s="161"/>
      <c r="H75" s="153">
        <f t="shared" si="2"/>
        <v>9000</v>
      </c>
      <c r="I75" s="162"/>
      <c r="J75" s="162"/>
      <c r="K75" s="163" t="s">
        <v>367</v>
      </c>
      <c r="L75" s="158" t="s">
        <v>33</v>
      </c>
      <c r="M75" s="164">
        <v>3000</v>
      </c>
      <c r="N75" s="165" t="s">
        <v>367</v>
      </c>
      <c r="O75" s="159" t="s">
        <v>33</v>
      </c>
      <c r="P75" s="164">
        <v>3000</v>
      </c>
      <c r="Q75" s="165" t="s">
        <v>367</v>
      </c>
      <c r="R75" s="159" t="s">
        <v>33</v>
      </c>
      <c r="S75" s="164">
        <v>3000</v>
      </c>
      <c r="T75" s="160" t="s">
        <v>408</v>
      </c>
      <c r="U75" s="8"/>
      <c r="V75" s="8"/>
    </row>
    <row r="76" spans="1:22" ht="123">
      <c r="A76" s="7">
        <v>38</v>
      </c>
      <c r="B76" s="160" t="s">
        <v>72</v>
      </c>
      <c r="C76" s="160"/>
      <c r="D76" s="167" t="s">
        <v>409</v>
      </c>
      <c r="E76" s="160" t="s">
        <v>398</v>
      </c>
      <c r="F76" s="134" t="s">
        <v>273</v>
      </c>
      <c r="G76" s="161"/>
      <c r="H76" s="153">
        <f t="shared" si="2"/>
        <v>27000</v>
      </c>
      <c r="I76" s="162"/>
      <c r="J76" s="162"/>
      <c r="K76" s="163" t="s">
        <v>367</v>
      </c>
      <c r="L76" s="158" t="s">
        <v>33</v>
      </c>
      <c r="M76" s="164">
        <v>8000</v>
      </c>
      <c r="N76" s="165" t="s">
        <v>367</v>
      </c>
      <c r="O76" s="159" t="s">
        <v>33</v>
      </c>
      <c r="P76" s="164">
        <v>9000</v>
      </c>
      <c r="Q76" s="165" t="s">
        <v>367</v>
      </c>
      <c r="R76" s="159" t="s">
        <v>33</v>
      </c>
      <c r="S76" s="164">
        <v>10000</v>
      </c>
      <c r="T76" s="160" t="s">
        <v>410</v>
      </c>
      <c r="U76" s="8"/>
      <c r="V76" s="8"/>
    </row>
    <row r="77" spans="1:22" ht="123">
      <c r="A77" s="7">
        <v>39</v>
      </c>
      <c r="B77" s="160" t="s">
        <v>72</v>
      </c>
      <c r="C77" s="160"/>
      <c r="D77" s="167" t="s">
        <v>411</v>
      </c>
      <c r="E77" s="160" t="s">
        <v>398</v>
      </c>
      <c r="F77" s="134" t="s">
        <v>273</v>
      </c>
      <c r="G77" s="161"/>
      <c r="H77" s="153">
        <f t="shared" si="2"/>
        <v>17000</v>
      </c>
      <c r="I77" s="162"/>
      <c r="J77" s="162"/>
      <c r="K77" s="163" t="s">
        <v>367</v>
      </c>
      <c r="L77" s="158" t="s">
        <v>33</v>
      </c>
      <c r="M77" s="164">
        <v>5000</v>
      </c>
      <c r="N77" s="165" t="s">
        <v>367</v>
      </c>
      <c r="O77" s="159" t="s">
        <v>33</v>
      </c>
      <c r="P77" s="164">
        <v>6000</v>
      </c>
      <c r="Q77" s="165" t="s">
        <v>367</v>
      </c>
      <c r="R77" s="159" t="s">
        <v>33</v>
      </c>
      <c r="S77" s="164">
        <v>6000</v>
      </c>
      <c r="T77" s="160" t="s">
        <v>412</v>
      </c>
      <c r="U77" s="8"/>
      <c r="V77" s="8"/>
    </row>
    <row r="78" spans="1:22" ht="123">
      <c r="A78" s="7">
        <v>40</v>
      </c>
      <c r="B78" s="160" t="s">
        <v>72</v>
      </c>
      <c r="C78" s="160"/>
      <c r="D78" s="167" t="s">
        <v>413</v>
      </c>
      <c r="E78" s="160" t="s">
        <v>414</v>
      </c>
      <c r="F78" s="134" t="s">
        <v>273</v>
      </c>
      <c r="G78" s="161"/>
      <c r="H78" s="153">
        <f t="shared" si="2"/>
        <v>12000</v>
      </c>
      <c r="I78" s="162"/>
      <c r="J78" s="162"/>
      <c r="K78" s="163" t="s">
        <v>367</v>
      </c>
      <c r="L78" s="158" t="s">
        <v>33</v>
      </c>
      <c r="M78" s="164">
        <v>4000</v>
      </c>
      <c r="N78" s="165" t="s">
        <v>367</v>
      </c>
      <c r="O78" s="159" t="s">
        <v>33</v>
      </c>
      <c r="P78" s="164">
        <v>4000</v>
      </c>
      <c r="Q78" s="165" t="s">
        <v>367</v>
      </c>
      <c r="R78" s="159" t="s">
        <v>33</v>
      </c>
      <c r="S78" s="164">
        <v>4000</v>
      </c>
      <c r="T78" s="160" t="s">
        <v>415</v>
      </c>
      <c r="U78" s="8"/>
      <c r="V78" s="8"/>
    </row>
    <row r="79" spans="1:22" ht="123">
      <c r="A79" s="7">
        <v>41</v>
      </c>
      <c r="B79" s="160" t="s">
        <v>72</v>
      </c>
      <c r="C79" s="160"/>
      <c r="D79" s="167" t="s">
        <v>416</v>
      </c>
      <c r="E79" s="160" t="s">
        <v>398</v>
      </c>
      <c r="F79" s="134" t="s">
        <v>273</v>
      </c>
      <c r="G79" s="161"/>
      <c r="H79" s="153">
        <f t="shared" si="2"/>
        <v>17000</v>
      </c>
      <c r="I79" s="162"/>
      <c r="J79" s="162"/>
      <c r="K79" s="163" t="s">
        <v>367</v>
      </c>
      <c r="L79" s="158" t="s">
        <v>33</v>
      </c>
      <c r="M79" s="164">
        <v>5000</v>
      </c>
      <c r="N79" s="165" t="s">
        <v>367</v>
      </c>
      <c r="O79" s="159" t="s">
        <v>33</v>
      </c>
      <c r="P79" s="164">
        <v>6000</v>
      </c>
      <c r="Q79" s="165" t="s">
        <v>367</v>
      </c>
      <c r="R79" s="159" t="s">
        <v>33</v>
      </c>
      <c r="S79" s="164">
        <v>6000</v>
      </c>
      <c r="T79" s="160" t="s">
        <v>404</v>
      </c>
      <c r="U79" s="8"/>
      <c r="V79" s="8"/>
    </row>
    <row r="80" spans="1:22" ht="123">
      <c r="A80" s="7">
        <v>42</v>
      </c>
      <c r="B80" s="160" t="s">
        <v>72</v>
      </c>
      <c r="C80" s="160"/>
      <c r="D80" s="167" t="s">
        <v>417</v>
      </c>
      <c r="E80" s="160" t="s">
        <v>418</v>
      </c>
      <c r="F80" s="134" t="s">
        <v>273</v>
      </c>
      <c r="G80" s="161"/>
      <c r="H80" s="153">
        <f t="shared" si="2"/>
        <v>10000</v>
      </c>
      <c r="I80" s="162"/>
      <c r="J80" s="162"/>
      <c r="K80" s="163" t="s">
        <v>367</v>
      </c>
      <c r="L80" s="158" t="s">
        <v>33</v>
      </c>
      <c r="M80" s="164">
        <v>3000</v>
      </c>
      <c r="N80" s="165" t="s">
        <v>367</v>
      </c>
      <c r="O80" s="159" t="s">
        <v>33</v>
      </c>
      <c r="P80" s="164">
        <v>3000</v>
      </c>
      <c r="Q80" s="165" t="s">
        <v>367</v>
      </c>
      <c r="R80" s="159" t="s">
        <v>33</v>
      </c>
      <c r="S80" s="164">
        <v>4000</v>
      </c>
      <c r="T80" s="160" t="s">
        <v>412</v>
      </c>
      <c r="U80" s="8"/>
      <c r="V80" s="8"/>
    </row>
    <row r="81" spans="1:22" ht="123">
      <c r="A81" s="7">
        <v>43</v>
      </c>
      <c r="B81" s="160" t="s">
        <v>72</v>
      </c>
      <c r="C81" s="160"/>
      <c r="D81" s="167" t="s">
        <v>419</v>
      </c>
      <c r="E81" s="160" t="s">
        <v>420</v>
      </c>
      <c r="F81" s="134" t="s">
        <v>273</v>
      </c>
      <c r="G81" s="161"/>
      <c r="H81" s="168">
        <f t="shared" si="2"/>
        <v>34300</v>
      </c>
      <c r="I81" s="162"/>
      <c r="J81" s="162"/>
      <c r="K81" s="163" t="s">
        <v>367</v>
      </c>
      <c r="L81" s="158" t="s">
        <v>33</v>
      </c>
      <c r="M81" s="164">
        <v>10400</v>
      </c>
      <c r="N81" s="165" t="s">
        <v>367</v>
      </c>
      <c r="O81" s="159" t="s">
        <v>33</v>
      </c>
      <c r="P81" s="164">
        <v>11400</v>
      </c>
      <c r="Q81" s="165" t="s">
        <v>367</v>
      </c>
      <c r="R81" s="159" t="s">
        <v>33</v>
      </c>
      <c r="S81" s="164">
        <v>12500</v>
      </c>
      <c r="T81" s="160" t="s">
        <v>421</v>
      </c>
      <c r="U81" s="8"/>
      <c r="V81" s="8"/>
    </row>
    <row r="82" spans="1:22" ht="123">
      <c r="A82" s="7">
        <v>44</v>
      </c>
      <c r="B82" s="160" t="s">
        <v>72</v>
      </c>
      <c r="C82" s="160"/>
      <c r="D82" s="167" t="s">
        <v>422</v>
      </c>
      <c r="E82" s="160" t="s">
        <v>423</v>
      </c>
      <c r="F82" s="134" t="s">
        <v>273</v>
      </c>
      <c r="G82" s="161"/>
      <c r="H82" s="168">
        <f t="shared" si="2"/>
        <v>6000</v>
      </c>
      <c r="I82" s="162"/>
      <c r="J82" s="162"/>
      <c r="K82" s="158">
        <v>41853</v>
      </c>
      <c r="L82" s="158">
        <v>41866</v>
      </c>
      <c r="M82" s="164">
        <v>2000</v>
      </c>
      <c r="N82" s="165" t="s">
        <v>424</v>
      </c>
      <c r="O82" s="159" t="s">
        <v>425</v>
      </c>
      <c r="P82" s="164">
        <v>2000</v>
      </c>
      <c r="Q82" s="165" t="s">
        <v>424</v>
      </c>
      <c r="R82" s="159">
        <v>41866</v>
      </c>
      <c r="S82" s="164">
        <v>2000</v>
      </c>
      <c r="T82" s="160" t="s">
        <v>421</v>
      </c>
      <c r="U82" s="8"/>
      <c r="V82" s="8"/>
    </row>
    <row r="83" spans="1:22" ht="123">
      <c r="A83" s="7">
        <v>45</v>
      </c>
      <c r="B83" s="160" t="s">
        <v>72</v>
      </c>
      <c r="C83" s="160"/>
      <c r="D83" s="167" t="s">
        <v>426</v>
      </c>
      <c r="E83" s="160" t="s">
        <v>427</v>
      </c>
      <c r="F83" s="134" t="s">
        <v>273</v>
      </c>
      <c r="G83" s="161"/>
      <c r="H83" s="153">
        <f t="shared" si="2"/>
        <v>6000</v>
      </c>
      <c r="I83" s="162"/>
      <c r="J83" s="162"/>
      <c r="K83" s="158" t="s">
        <v>300</v>
      </c>
      <c r="L83" s="158" t="s">
        <v>31</v>
      </c>
      <c r="M83" s="164">
        <v>2000</v>
      </c>
      <c r="N83" s="165" t="s">
        <v>300</v>
      </c>
      <c r="O83" s="159" t="s">
        <v>31</v>
      </c>
      <c r="P83" s="164">
        <v>2000</v>
      </c>
      <c r="Q83" s="165" t="s">
        <v>300</v>
      </c>
      <c r="R83" s="159" t="s">
        <v>31</v>
      </c>
      <c r="S83" s="164">
        <v>2000</v>
      </c>
      <c r="T83" s="160" t="s">
        <v>404</v>
      </c>
      <c r="U83" s="8"/>
      <c r="V83" s="8"/>
    </row>
    <row r="84" spans="1:22" ht="123">
      <c r="A84" s="7">
        <v>46</v>
      </c>
      <c r="B84" s="160" t="s">
        <v>72</v>
      </c>
      <c r="C84" s="160"/>
      <c r="D84" s="167" t="s">
        <v>428</v>
      </c>
      <c r="E84" s="160" t="s">
        <v>429</v>
      </c>
      <c r="F84" s="134" t="s">
        <v>273</v>
      </c>
      <c r="G84" s="161"/>
      <c r="H84" s="153">
        <f t="shared" si="2"/>
        <v>13000</v>
      </c>
      <c r="I84" s="162"/>
      <c r="J84" s="162"/>
      <c r="K84" s="158" t="s">
        <v>326</v>
      </c>
      <c r="L84" s="158" t="s">
        <v>326</v>
      </c>
      <c r="M84" s="164">
        <v>4000</v>
      </c>
      <c r="N84" s="165" t="s">
        <v>326</v>
      </c>
      <c r="O84" s="159" t="s">
        <v>300</v>
      </c>
      <c r="P84" s="164">
        <v>4000</v>
      </c>
      <c r="Q84" s="165" t="s">
        <v>430</v>
      </c>
      <c r="R84" s="159" t="s">
        <v>300</v>
      </c>
      <c r="S84" s="164">
        <v>5000</v>
      </c>
      <c r="T84" s="160" t="s">
        <v>404</v>
      </c>
      <c r="U84" s="8"/>
      <c r="V84" s="8"/>
    </row>
    <row r="85" spans="1:22" ht="123">
      <c r="A85" s="7">
        <v>47</v>
      </c>
      <c r="B85" s="160" t="s">
        <v>72</v>
      </c>
      <c r="C85" s="160"/>
      <c r="D85" s="167" t="s">
        <v>431</v>
      </c>
      <c r="E85" s="160" t="s">
        <v>432</v>
      </c>
      <c r="F85" s="134" t="s">
        <v>273</v>
      </c>
      <c r="G85" s="161"/>
      <c r="H85" s="153">
        <f t="shared" si="2"/>
        <v>12000</v>
      </c>
      <c r="I85" s="162"/>
      <c r="J85" s="162"/>
      <c r="K85" s="158" t="s">
        <v>355</v>
      </c>
      <c r="L85" s="158" t="s">
        <v>33</v>
      </c>
      <c r="M85" s="164">
        <v>4000</v>
      </c>
      <c r="N85" s="165" t="s">
        <v>359</v>
      </c>
      <c r="O85" s="159" t="s">
        <v>433</v>
      </c>
      <c r="P85" s="164">
        <v>4000</v>
      </c>
      <c r="Q85" s="165" t="s">
        <v>359</v>
      </c>
      <c r="R85" s="159" t="s">
        <v>33</v>
      </c>
      <c r="S85" s="164">
        <v>4000</v>
      </c>
      <c r="T85" s="160" t="s">
        <v>404</v>
      </c>
      <c r="U85" s="8"/>
      <c r="V85" s="8"/>
    </row>
    <row r="86" spans="1:22" ht="123">
      <c r="A86" s="7">
        <v>48</v>
      </c>
      <c r="B86" s="160" t="s">
        <v>72</v>
      </c>
      <c r="C86" s="160"/>
      <c r="D86" s="167" t="s">
        <v>434</v>
      </c>
      <c r="E86" s="160" t="s">
        <v>435</v>
      </c>
      <c r="F86" s="134" t="s">
        <v>273</v>
      </c>
      <c r="G86" s="161"/>
      <c r="H86" s="153">
        <f t="shared" si="2"/>
        <v>7000</v>
      </c>
      <c r="I86" s="162"/>
      <c r="J86" s="162"/>
      <c r="K86" s="158" t="s">
        <v>40</v>
      </c>
      <c r="L86" s="158" t="s">
        <v>40</v>
      </c>
      <c r="M86" s="164">
        <v>2000</v>
      </c>
      <c r="N86" s="165" t="s">
        <v>40</v>
      </c>
      <c r="O86" s="159" t="s">
        <v>40</v>
      </c>
      <c r="P86" s="164">
        <v>2000</v>
      </c>
      <c r="Q86" s="165" t="s">
        <v>40</v>
      </c>
      <c r="R86" s="159" t="s">
        <v>40</v>
      </c>
      <c r="S86" s="164">
        <v>3000</v>
      </c>
      <c r="T86" s="160" t="s">
        <v>436</v>
      </c>
      <c r="U86" s="8"/>
      <c r="V86" s="8"/>
    </row>
    <row r="87" spans="1:22" ht="123">
      <c r="A87" s="7">
        <v>49</v>
      </c>
      <c r="B87" s="160" t="s">
        <v>72</v>
      </c>
      <c r="C87" s="160"/>
      <c r="D87" s="167" t="s">
        <v>437</v>
      </c>
      <c r="E87" s="160" t="s">
        <v>438</v>
      </c>
      <c r="F87" s="134" t="s">
        <v>273</v>
      </c>
      <c r="G87" s="161"/>
      <c r="H87" s="153">
        <f t="shared" si="2"/>
        <v>3000</v>
      </c>
      <c r="I87" s="162"/>
      <c r="J87" s="162"/>
      <c r="K87" s="158" t="s">
        <v>41</v>
      </c>
      <c r="L87" s="158" t="s">
        <v>32</v>
      </c>
      <c r="M87" s="164">
        <v>1000</v>
      </c>
      <c r="N87" s="165" t="s">
        <v>41</v>
      </c>
      <c r="O87" s="159" t="s">
        <v>32</v>
      </c>
      <c r="P87" s="164">
        <v>1000</v>
      </c>
      <c r="Q87" s="165" t="s">
        <v>41</v>
      </c>
      <c r="R87" s="159" t="s">
        <v>32</v>
      </c>
      <c r="S87" s="164">
        <v>1000</v>
      </c>
      <c r="T87" s="160" t="s">
        <v>439</v>
      </c>
      <c r="U87" s="8"/>
      <c r="V87" s="8"/>
    </row>
    <row r="88" spans="1:22" ht="123">
      <c r="A88" s="7">
        <v>50</v>
      </c>
      <c r="B88" s="160" t="s">
        <v>72</v>
      </c>
      <c r="C88" s="160"/>
      <c r="D88" s="167" t="s">
        <v>440</v>
      </c>
      <c r="E88" s="160" t="s">
        <v>441</v>
      </c>
      <c r="F88" s="134" t="s">
        <v>273</v>
      </c>
      <c r="G88" s="161"/>
      <c r="H88" s="153">
        <f t="shared" si="2"/>
        <v>660</v>
      </c>
      <c r="I88" s="162"/>
      <c r="J88" s="162"/>
      <c r="K88" s="158" t="s">
        <v>32</v>
      </c>
      <c r="L88" s="158" t="s">
        <v>36</v>
      </c>
      <c r="M88" s="164">
        <v>200</v>
      </c>
      <c r="N88" s="165" t="s">
        <v>32</v>
      </c>
      <c r="O88" s="159" t="s">
        <v>36</v>
      </c>
      <c r="P88" s="164">
        <v>220</v>
      </c>
      <c r="Q88" s="165" t="s">
        <v>32</v>
      </c>
      <c r="R88" s="159" t="s">
        <v>36</v>
      </c>
      <c r="S88" s="164">
        <v>240</v>
      </c>
      <c r="T88" s="160" t="s">
        <v>404</v>
      </c>
      <c r="U88" s="8"/>
      <c r="V88" s="8"/>
    </row>
    <row r="89" spans="1:22" ht="123">
      <c r="A89" s="7">
        <v>51</v>
      </c>
      <c r="B89" s="160" t="s">
        <v>72</v>
      </c>
      <c r="C89" s="160"/>
      <c r="D89" s="167" t="s">
        <v>442</v>
      </c>
      <c r="E89" s="160" t="s">
        <v>443</v>
      </c>
      <c r="F89" s="134" t="s">
        <v>273</v>
      </c>
      <c r="G89" s="161"/>
      <c r="H89" s="153">
        <f t="shared" si="2"/>
        <v>60000</v>
      </c>
      <c r="I89" s="162"/>
      <c r="J89" s="162"/>
      <c r="K89" s="158" t="s">
        <v>42</v>
      </c>
      <c r="L89" s="158" t="s">
        <v>40</v>
      </c>
      <c r="M89" s="164">
        <v>18000</v>
      </c>
      <c r="N89" s="165" t="s">
        <v>42</v>
      </c>
      <c r="O89" s="159" t="s">
        <v>40</v>
      </c>
      <c r="P89" s="164">
        <v>20000</v>
      </c>
      <c r="Q89" s="165" t="s">
        <v>42</v>
      </c>
      <c r="R89" s="159" t="s">
        <v>40</v>
      </c>
      <c r="S89" s="164">
        <v>22000</v>
      </c>
      <c r="T89" s="160" t="s">
        <v>404</v>
      </c>
      <c r="U89" s="8"/>
      <c r="V89" s="8"/>
    </row>
    <row r="90" spans="1:22" ht="123">
      <c r="A90" s="7">
        <v>52</v>
      </c>
      <c r="B90" s="160" t="s">
        <v>72</v>
      </c>
      <c r="C90" s="160"/>
      <c r="D90" s="167" t="s">
        <v>444</v>
      </c>
      <c r="E90" s="160" t="s">
        <v>445</v>
      </c>
      <c r="F90" s="134" t="s">
        <v>273</v>
      </c>
      <c r="G90" s="161"/>
      <c r="H90" s="153">
        <f t="shared" si="2"/>
        <v>331</v>
      </c>
      <c r="I90" s="162"/>
      <c r="J90" s="162"/>
      <c r="K90" s="158" t="s">
        <v>300</v>
      </c>
      <c r="L90" s="158" t="s">
        <v>300</v>
      </c>
      <c r="M90" s="164">
        <v>100</v>
      </c>
      <c r="N90" s="165" t="s">
        <v>300</v>
      </c>
      <c r="O90" s="159" t="s">
        <v>300</v>
      </c>
      <c r="P90" s="164">
        <v>110</v>
      </c>
      <c r="Q90" s="165" t="s">
        <v>300</v>
      </c>
      <c r="R90" s="159" t="s">
        <v>300</v>
      </c>
      <c r="S90" s="164">
        <v>121</v>
      </c>
      <c r="T90" s="160" t="s">
        <v>404</v>
      </c>
      <c r="U90" s="8"/>
      <c r="V90" s="8"/>
    </row>
    <row r="91" spans="1:22" ht="123">
      <c r="A91" s="7">
        <v>53</v>
      </c>
      <c r="B91" s="160" t="s">
        <v>72</v>
      </c>
      <c r="C91" s="160"/>
      <c r="D91" s="167" t="s">
        <v>446</v>
      </c>
      <c r="E91" s="160" t="s">
        <v>447</v>
      </c>
      <c r="F91" s="134" t="s">
        <v>273</v>
      </c>
      <c r="G91" s="161"/>
      <c r="H91" s="153">
        <f t="shared" si="2"/>
        <v>165</v>
      </c>
      <c r="I91" s="162"/>
      <c r="J91" s="162"/>
      <c r="K91" s="158" t="s">
        <v>31</v>
      </c>
      <c r="L91" s="158" t="s">
        <v>31</v>
      </c>
      <c r="M91" s="164">
        <v>50</v>
      </c>
      <c r="N91" s="165" t="s">
        <v>31</v>
      </c>
      <c r="O91" s="159" t="s">
        <v>31</v>
      </c>
      <c r="P91" s="164">
        <v>55</v>
      </c>
      <c r="Q91" s="165" t="s">
        <v>31</v>
      </c>
      <c r="R91" s="159" t="s">
        <v>31</v>
      </c>
      <c r="S91" s="164">
        <v>60</v>
      </c>
      <c r="T91" s="160" t="s">
        <v>404</v>
      </c>
      <c r="U91" s="8"/>
      <c r="V91" s="8"/>
    </row>
    <row r="92" spans="1:22" ht="123">
      <c r="A92" s="7">
        <v>54</v>
      </c>
      <c r="B92" s="160" t="s">
        <v>72</v>
      </c>
      <c r="C92" s="160"/>
      <c r="D92" s="167" t="s">
        <v>448</v>
      </c>
      <c r="E92" s="160" t="s">
        <v>449</v>
      </c>
      <c r="F92" s="134" t="s">
        <v>273</v>
      </c>
      <c r="G92" s="161"/>
      <c r="H92" s="153">
        <f t="shared" si="2"/>
        <v>662</v>
      </c>
      <c r="I92" s="162"/>
      <c r="J92" s="162"/>
      <c r="K92" s="158" t="s">
        <v>326</v>
      </c>
      <c r="L92" s="158" t="s">
        <v>326</v>
      </c>
      <c r="M92" s="164">
        <v>200</v>
      </c>
      <c r="N92" s="165" t="s">
        <v>326</v>
      </c>
      <c r="O92" s="159" t="s">
        <v>326</v>
      </c>
      <c r="P92" s="164">
        <v>220</v>
      </c>
      <c r="Q92" s="165" t="s">
        <v>326</v>
      </c>
      <c r="R92" s="159" t="s">
        <v>326</v>
      </c>
      <c r="S92" s="164">
        <v>242</v>
      </c>
      <c r="T92" s="160" t="s">
        <v>404</v>
      </c>
      <c r="U92" s="8"/>
      <c r="V92" s="8"/>
    </row>
    <row r="93" spans="1:22" ht="123">
      <c r="A93" s="7">
        <v>55</v>
      </c>
      <c r="B93" s="160" t="s">
        <v>72</v>
      </c>
      <c r="C93" s="160"/>
      <c r="D93" s="167" t="s">
        <v>450</v>
      </c>
      <c r="E93" s="160" t="s">
        <v>451</v>
      </c>
      <c r="F93" s="134" t="s">
        <v>273</v>
      </c>
      <c r="G93" s="161"/>
      <c r="H93" s="153">
        <f t="shared" si="2"/>
        <v>993</v>
      </c>
      <c r="I93" s="162"/>
      <c r="J93" s="162"/>
      <c r="K93" s="158" t="s">
        <v>355</v>
      </c>
      <c r="L93" s="158" t="s">
        <v>33</v>
      </c>
      <c r="M93" s="164">
        <v>300</v>
      </c>
      <c r="N93" s="165" t="s">
        <v>33</v>
      </c>
      <c r="O93" s="159" t="s">
        <v>33</v>
      </c>
      <c r="P93" s="164">
        <v>330</v>
      </c>
      <c r="Q93" s="165" t="s">
        <v>359</v>
      </c>
      <c r="R93" s="159" t="s">
        <v>33</v>
      </c>
      <c r="S93" s="164">
        <v>363</v>
      </c>
      <c r="T93" s="160" t="s">
        <v>404</v>
      </c>
      <c r="U93" s="8"/>
      <c r="V93" s="8"/>
    </row>
    <row r="94" spans="1:22" ht="123">
      <c r="A94" s="7">
        <v>56</v>
      </c>
      <c r="B94" s="160" t="s">
        <v>72</v>
      </c>
      <c r="C94" s="160"/>
      <c r="D94" s="167" t="s">
        <v>452</v>
      </c>
      <c r="E94" s="160"/>
      <c r="F94" s="134" t="s">
        <v>273</v>
      </c>
      <c r="G94" s="161"/>
      <c r="H94" s="153">
        <f t="shared" si="2"/>
        <v>662</v>
      </c>
      <c r="I94" s="162"/>
      <c r="J94" s="162"/>
      <c r="K94" s="158" t="s">
        <v>36</v>
      </c>
      <c r="L94" s="158" t="s">
        <v>36</v>
      </c>
      <c r="M94" s="164">
        <v>200</v>
      </c>
      <c r="N94" s="165" t="s">
        <v>36</v>
      </c>
      <c r="O94" s="159" t="s">
        <v>36</v>
      </c>
      <c r="P94" s="164">
        <v>220</v>
      </c>
      <c r="Q94" s="165" t="s">
        <v>36</v>
      </c>
      <c r="R94" s="159" t="s">
        <v>36</v>
      </c>
      <c r="S94" s="164">
        <v>242</v>
      </c>
      <c r="T94" s="160" t="s">
        <v>404</v>
      </c>
      <c r="U94" s="8"/>
      <c r="V94" s="8"/>
    </row>
    <row r="95" spans="1:22" ht="123">
      <c r="A95" s="7">
        <v>57</v>
      </c>
      <c r="B95" s="160" t="s">
        <v>72</v>
      </c>
      <c r="C95" s="160"/>
      <c r="D95" s="167" t="s">
        <v>453</v>
      </c>
      <c r="E95" s="160" t="s">
        <v>454</v>
      </c>
      <c r="F95" s="134" t="s">
        <v>273</v>
      </c>
      <c r="G95" s="161"/>
      <c r="H95" s="153">
        <f t="shared" si="2"/>
        <v>3310</v>
      </c>
      <c r="I95" s="162"/>
      <c r="J95" s="162"/>
      <c r="K95" s="158">
        <v>41966</v>
      </c>
      <c r="L95" s="158">
        <v>41966</v>
      </c>
      <c r="M95" s="164">
        <v>1000</v>
      </c>
      <c r="N95" s="165" t="s">
        <v>455</v>
      </c>
      <c r="O95" s="159">
        <v>41966</v>
      </c>
      <c r="P95" s="164">
        <v>1100</v>
      </c>
      <c r="Q95" s="165" t="s">
        <v>456</v>
      </c>
      <c r="R95" s="159" t="s">
        <v>455</v>
      </c>
      <c r="S95" s="164">
        <v>1210</v>
      </c>
      <c r="T95" s="160" t="s">
        <v>457</v>
      </c>
      <c r="U95" s="8"/>
      <c r="V95" s="8"/>
    </row>
    <row r="96" spans="1:22" ht="123">
      <c r="A96" s="7">
        <v>58</v>
      </c>
      <c r="B96" s="160" t="s">
        <v>72</v>
      </c>
      <c r="C96" s="160"/>
      <c r="D96" s="160" t="s">
        <v>458</v>
      </c>
      <c r="E96" s="160" t="s">
        <v>459</v>
      </c>
      <c r="F96" s="134" t="s">
        <v>273</v>
      </c>
      <c r="G96" s="161"/>
      <c r="H96" s="153">
        <f t="shared" si="2"/>
        <v>5000</v>
      </c>
      <c r="I96" s="162"/>
      <c r="J96" s="162"/>
      <c r="K96" s="158">
        <v>41774</v>
      </c>
      <c r="L96" s="158">
        <v>41774</v>
      </c>
      <c r="M96" s="164">
        <v>1500</v>
      </c>
      <c r="N96" s="165" t="s">
        <v>460</v>
      </c>
      <c r="O96" s="159" t="s">
        <v>460</v>
      </c>
      <c r="P96" s="164">
        <v>1650</v>
      </c>
      <c r="Q96" s="165" t="s">
        <v>460</v>
      </c>
      <c r="R96" s="159" t="s">
        <v>460</v>
      </c>
      <c r="S96" s="164">
        <v>1850</v>
      </c>
      <c r="T96" s="160" t="s">
        <v>457</v>
      </c>
      <c r="U96" s="8"/>
      <c r="V96" s="8"/>
    </row>
    <row r="97" spans="1:22" ht="123">
      <c r="A97" s="7">
        <v>59</v>
      </c>
      <c r="B97" s="160" t="s">
        <v>72</v>
      </c>
      <c r="C97" s="160"/>
      <c r="D97" s="160" t="s">
        <v>461</v>
      </c>
      <c r="E97" s="160" t="s">
        <v>462</v>
      </c>
      <c r="F97" s="134" t="s">
        <v>273</v>
      </c>
      <c r="G97" s="161"/>
      <c r="H97" s="153">
        <f t="shared" si="2"/>
        <v>3900</v>
      </c>
      <c r="I97" s="162"/>
      <c r="J97" s="162"/>
      <c r="K97" s="158" t="s">
        <v>326</v>
      </c>
      <c r="L97" s="158" t="s">
        <v>35</v>
      </c>
      <c r="M97" s="164">
        <v>1200</v>
      </c>
      <c r="N97" s="165" t="s">
        <v>326</v>
      </c>
      <c r="O97" s="159" t="s">
        <v>35</v>
      </c>
      <c r="P97" s="164">
        <v>1300</v>
      </c>
      <c r="Q97" s="165" t="s">
        <v>326</v>
      </c>
      <c r="R97" s="159" t="s">
        <v>35</v>
      </c>
      <c r="S97" s="164">
        <v>1400</v>
      </c>
      <c r="T97" s="160" t="s">
        <v>457</v>
      </c>
      <c r="U97" s="8"/>
      <c r="V97" s="8"/>
    </row>
    <row r="98" spans="1:22" ht="123">
      <c r="A98" s="7">
        <v>60</v>
      </c>
      <c r="B98" s="160" t="s">
        <v>72</v>
      </c>
      <c r="C98" s="160"/>
      <c r="D98" s="160" t="s">
        <v>463</v>
      </c>
      <c r="E98" s="160" t="s">
        <v>464</v>
      </c>
      <c r="F98" s="134" t="s">
        <v>273</v>
      </c>
      <c r="G98" s="161"/>
      <c r="H98" s="153">
        <f t="shared" si="2"/>
        <v>1655</v>
      </c>
      <c r="I98" s="162"/>
      <c r="J98" s="162"/>
      <c r="K98" s="158" t="s">
        <v>39</v>
      </c>
      <c r="L98" s="158" t="s">
        <v>35</v>
      </c>
      <c r="M98" s="164">
        <v>500</v>
      </c>
      <c r="N98" s="165" t="s">
        <v>39</v>
      </c>
      <c r="O98" s="159" t="s">
        <v>35</v>
      </c>
      <c r="P98" s="164">
        <v>550</v>
      </c>
      <c r="Q98" s="165" t="s">
        <v>39</v>
      </c>
      <c r="R98" s="159" t="s">
        <v>35</v>
      </c>
      <c r="S98" s="164">
        <v>605</v>
      </c>
      <c r="T98" s="160" t="s">
        <v>457</v>
      </c>
      <c r="U98" s="8"/>
      <c r="V98" s="8"/>
    </row>
    <row r="99" spans="1:22" ht="123">
      <c r="A99" s="7">
        <v>61</v>
      </c>
      <c r="B99" s="160" t="s">
        <v>72</v>
      </c>
      <c r="C99" s="160"/>
      <c r="D99" s="160" t="s">
        <v>465</v>
      </c>
      <c r="E99" s="160" t="s">
        <v>466</v>
      </c>
      <c r="F99" s="134" t="s">
        <v>273</v>
      </c>
      <c r="G99" s="161"/>
      <c r="H99" s="153">
        <f t="shared" si="2"/>
        <v>4303</v>
      </c>
      <c r="I99" s="162"/>
      <c r="J99" s="162"/>
      <c r="K99" s="158" t="s">
        <v>41</v>
      </c>
      <c r="L99" s="158" t="s">
        <v>41</v>
      </c>
      <c r="M99" s="164">
        <v>1300</v>
      </c>
      <c r="N99" s="165" t="s">
        <v>41</v>
      </c>
      <c r="O99" s="159" t="s">
        <v>41</v>
      </c>
      <c r="P99" s="164">
        <v>1430</v>
      </c>
      <c r="Q99" s="165" t="s">
        <v>41</v>
      </c>
      <c r="R99" s="159" t="s">
        <v>41</v>
      </c>
      <c r="S99" s="164">
        <v>1573</v>
      </c>
      <c r="T99" s="160" t="s">
        <v>457</v>
      </c>
      <c r="U99" s="8"/>
      <c r="V99" s="8"/>
    </row>
    <row r="100" spans="1:22" ht="123">
      <c r="A100" s="7">
        <v>62</v>
      </c>
      <c r="B100" s="160" t="s">
        <v>72</v>
      </c>
      <c r="C100" s="160"/>
      <c r="D100" s="160" t="s">
        <v>467</v>
      </c>
      <c r="E100" s="160"/>
      <c r="F100" s="134" t="s">
        <v>273</v>
      </c>
      <c r="G100" s="161"/>
      <c r="H100" s="153">
        <f t="shared" si="2"/>
        <v>2184</v>
      </c>
      <c r="I100" s="162"/>
      <c r="J100" s="162"/>
      <c r="K100" s="158" t="s">
        <v>355</v>
      </c>
      <c r="L100" s="158" t="s">
        <v>33</v>
      </c>
      <c r="M100" s="164">
        <v>660</v>
      </c>
      <c r="N100" s="165" t="s">
        <v>359</v>
      </c>
      <c r="O100" s="159" t="s">
        <v>33</v>
      </c>
      <c r="P100" s="164">
        <v>726</v>
      </c>
      <c r="Q100" s="165" t="s">
        <v>359</v>
      </c>
      <c r="R100" s="159" t="s">
        <v>33</v>
      </c>
      <c r="S100" s="164">
        <v>798</v>
      </c>
      <c r="T100" s="160" t="s">
        <v>468</v>
      </c>
      <c r="U100" s="8"/>
      <c r="V100" s="8"/>
    </row>
    <row r="101" spans="1:22" ht="123">
      <c r="A101" s="7">
        <v>63</v>
      </c>
      <c r="B101" s="160" t="s">
        <v>72</v>
      </c>
      <c r="C101" s="160"/>
      <c r="D101" s="160" t="s">
        <v>469</v>
      </c>
      <c r="E101" s="160" t="s">
        <v>470</v>
      </c>
      <c r="F101" s="134" t="s">
        <v>273</v>
      </c>
      <c r="G101" s="161"/>
      <c r="H101" s="153">
        <f t="shared" si="2"/>
        <v>12635</v>
      </c>
      <c r="I101" s="162"/>
      <c r="J101" s="162"/>
      <c r="K101" s="158" t="s">
        <v>355</v>
      </c>
      <c r="L101" s="158" t="s">
        <v>33</v>
      </c>
      <c r="M101" s="164">
        <v>3850</v>
      </c>
      <c r="N101" s="165" t="s">
        <v>359</v>
      </c>
      <c r="O101" s="159" t="s">
        <v>33</v>
      </c>
      <c r="P101" s="164">
        <v>4235</v>
      </c>
      <c r="Q101" s="165" t="s">
        <v>359</v>
      </c>
      <c r="R101" s="159" t="s">
        <v>33</v>
      </c>
      <c r="S101" s="164">
        <v>4550</v>
      </c>
      <c r="T101" s="160" t="s">
        <v>404</v>
      </c>
      <c r="U101" s="8"/>
      <c r="V101" s="8"/>
    </row>
    <row r="102" spans="1:22" ht="123">
      <c r="A102" s="7">
        <v>64</v>
      </c>
      <c r="B102" s="160" t="s">
        <v>72</v>
      </c>
      <c r="C102" s="160"/>
      <c r="D102" s="160" t="s">
        <v>471</v>
      </c>
      <c r="E102" s="160"/>
      <c r="F102" s="134" t="s">
        <v>273</v>
      </c>
      <c r="G102" s="161"/>
      <c r="H102" s="153">
        <f t="shared" si="2"/>
        <v>2990</v>
      </c>
      <c r="I102" s="162"/>
      <c r="J102" s="162"/>
      <c r="K102" s="158" t="s">
        <v>41</v>
      </c>
      <c r="L102" s="158" t="s">
        <v>41</v>
      </c>
      <c r="M102" s="164">
        <v>900</v>
      </c>
      <c r="N102" s="165" t="s">
        <v>41</v>
      </c>
      <c r="O102" s="159" t="s">
        <v>41</v>
      </c>
      <c r="P102" s="164">
        <v>990</v>
      </c>
      <c r="Q102" s="165" t="s">
        <v>41</v>
      </c>
      <c r="R102" s="159" t="s">
        <v>41</v>
      </c>
      <c r="S102" s="164">
        <v>1100</v>
      </c>
      <c r="T102" s="160" t="s">
        <v>472</v>
      </c>
      <c r="U102" s="8"/>
      <c r="V102" s="8"/>
    </row>
    <row r="103" spans="1:22" ht="123">
      <c r="A103" s="7">
        <v>65</v>
      </c>
      <c r="B103" s="160" t="s">
        <v>72</v>
      </c>
      <c r="C103" s="160"/>
      <c r="D103" s="160" t="s">
        <v>473</v>
      </c>
      <c r="E103" s="160"/>
      <c r="F103" s="134" t="s">
        <v>273</v>
      </c>
      <c r="G103" s="161"/>
      <c r="H103" s="153">
        <f t="shared" si="2"/>
        <v>132.5</v>
      </c>
      <c r="I103" s="162"/>
      <c r="J103" s="162"/>
      <c r="K103" s="158" t="s">
        <v>355</v>
      </c>
      <c r="L103" s="158" t="s">
        <v>33</v>
      </c>
      <c r="M103" s="164">
        <v>40</v>
      </c>
      <c r="N103" s="159" t="s">
        <v>355</v>
      </c>
      <c r="O103" s="159" t="s">
        <v>33</v>
      </c>
      <c r="P103" s="164">
        <v>44</v>
      </c>
      <c r="Q103" s="159" t="s">
        <v>355</v>
      </c>
      <c r="R103" s="159" t="s">
        <v>33</v>
      </c>
      <c r="S103" s="164">
        <v>48.5</v>
      </c>
      <c r="T103" s="160" t="s">
        <v>457</v>
      </c>
      <c r="U103" s="8"/>
      <c r="V103" s="8"/>
    </row>
    <row r="104" spans="1:22" ht="123">
      <c r="A104" s="7">
        <v>66</v>
      </c>
      <c r="B104" s="160" t="s">
        <v>72</v>
      </c>
      <c r="C104" s="160"/>
      <c r="D104" s="160" t="s">
        <v>474</v>
      </c>
      <c r="E104" s="160" t="s">
        <v>475</v>
      </c>
      <c r="F104" s="134" t="s">
        <v>273</v>
      </c>
      <c r="G104" s="161"/>
      <c r="H104" s="153">
        <f t="shared" si="2"/>
        <v>1655</v>
      </c>
      <c r="I104" s="162"/>
      <c r="J104" s="162"/>
      <c r="K104" s="158" t="s">
        <v>39</v>
      </c>
      <c r="L104" s="158" t="s">
        <v>32</v>
      </c>
      <c r="M104" s="164">
        <v>500</v>
      </c>
      <c r="N104" s="165" t="s">
        <v>39</v>
      </c>
      <c r="O104" s="159" t="s">
        <v>32</v>
      </c>
      <c r="P104" s="164">
        <v>550</v>
      </c>
      <c r="Q104" s="165" t="s">
        <v>39</v>
      </c>
      <c r="R104" s="159" t="s">
        <v>32</v>
      </c>
      <c r="S104" s="164">
        <v>605</v>
      </c>
      <c r="T104" s="160" t="s">
        <v>457</v>
      </c>
      <c r="U104" s="8"/>
      <c r="V104" s="8"/>
    </row>
    <row r="105" spans="1:22" ht="123">
      <c r="A105" s="7">
        <v>67</v>
      </c>
      <c r="B105" s="160" t="s">
        <v>72</v>
      </c>
      <c r="C105" s="160"/>
      <c r="D105" s="160" t="s">
        <v>476</v>
      </c>
      <c r="E105" s="160" t="s">
        <v>477</v>
      </c>
      <c r="F105" s="134" t="s">
        <v>273</v>
      </c>
      <c r="G105" s="161"/>
      <c r="H105" s="153">
        <f t="shared" si="2"/>
        <v>2317</v>
      </c>
      <c r="I105" s="162"/>
      <c r="J105" s="162"/>
      <c r="K105" s="158" t="s">
        <v>42</v>
      </c>
      <c r="L105" s="158" t="s">
        <v>40</v>
      </c>
      <c r="M105" s="164">
        <v>700</v>
      </c>
      <c r="N105" s="165" t="s">
        <v>42</v>
      </c>
      <c r="O105" s="159" t="s">
        <v>40</v>
      </c>
      <c r="P105" s="164">
        <v>770</v>
      </c>
      <c r="Q105" s="165" t="s">
        <v>42</v>
      </c>
      <c r="R105" s="159" t="s">
        <v>40</v>
      </c>
      <c r="S105" s="164">
        <v>847</v>
      </c>
      <c r="T105" s="160" t="s">
        <v>478</v>
      </c>
      <c r="U105" s="8"/>
      <c r="V105" s="8"/>
    </row>
    <row r="106" spans="1:22" ht="123">
      <c r="A106" s="7">
        <v>68</v>
      </c>
      <c r="B106" s="160" t="s">
        <v>72</v>
      </c>
      <c r="C106" s="160"/>
      <c r="D106" s="160" t="s">
        <v>479</v>
      </c>
      <c r="E106" s="160" t="s">
        <v>480</v>
      </c>
      <c r="F106" s="134" t="s">
        <v>273</v>
      </c>
      <c r="G106" s="161"/>
      <c r="H106" s="153">
        <f t="shared" si="2"/>
        <v>2482</v>
      </c>
      <c r="I106" s="162"/>
      <c r="J106" s="162"/>
      <c r="K106" s="158" t="s">
        <v>326</v>
      </c>
      <c r="L106" s="158" t="s">
        <v>33</v>
      </c>
      <c r="M106" s="164">
        <v>750</v>
      </c>
      <c r="N106" s="165" t="s">
        <v>326</v>
      </c>
      <c r="O106" s="159" t="s">
        <v>33</v>
      </c>
      <c r="P106" s="164">
        <v>825</v>
      </c>
      <c r="Q106" s="165" t="s">
        <v>326</v>
      </c>
      <c r="R106" s="159" t="s">
        <v>33</v>
      </c>
      <c r="S106" s="164">
        <v>907</v>
      </c>
      <c r="T106" s="160" t="s">
        <v>481</v>
      </c>
      <c r="U106" s="8"/>
      <c r="V106" s="8"/>
    </row>
    <row r="107" spans="1:22" ht="123">
      <c r="A107" s="7">
        <v>69</v>
      </c>
      <c r="B107" s="160" t="s">
        <v>72</v>
      </c>
      <c r="C107" s="160"/>
      <c r="D107" s="160" t="s">
        <v>482</v>
      </c>
      <c r="E107" s="160" t="s">
        <v>483</v>
      </c>
      <c r="F107" s="134" t="s">
        <v>273</v>
      </c>
      <c r="G107" s="161"/>
      <c r="H107" s="153">
        <f t="shared" si="2"/>
        <v>3310</v>
      </c>
      <c r="I107" s="162"/>
      <c r="J107" s="162"/>
      <c r="K107" s="158" t="s">
        <v>41</v>
      </c>
      <c r="L107" s="158" t="s">
        <v>41</v>
      </c>
      <c r="M107" s="164">
        <v>1000</v>
      </c>
      <c r="N107" s="165" t="s">
        <v>41</v>
      </c>
      <c r="O107" s="159" t="s">
        <v>41</v>
      </c>
      <c r="P107" s="164">
        <v>1100</v>
      </c>
      <c r="Q107" s="165" t="s">
        <v>41</v>
      </c>
      <c r="R107" s="159" t="s">
        <v>41</v>
      </c>
      <c r="S107" s="164">
        <v>1210</v>
      </c>
      <c r="T107" s="160" t="s">
        <v>481</v>
      </c>
      <c r="U107" s="8"/>
      <c r="V107" s="8"/>
    </row>
    <row r="108" spans="1:22" ht="123">
      <c r="A108" s="7">
        <v>70</v>
      </c>
      <c r="B108" s="160" t="s">
        <v>72</v>
      </c>
      <c r="C108" s="160"/>
      <c r="D108" s="160" t="s">
        <v>484</v>
      </c>
      <c r="E108" s="160" t="s">
        <v>485</v>
      </c>
      <c r="F108" s="134" t="s">
        <v>273</v>
      </c>
      <c r="G108" s="161"/>
      <c r="H108" s="153">
        <f t="shared" si="2"/>
        <v>8770</v>
      </c>
      <c r="I108" s="162"/>
      <c r="J108" s="162"/>
      <c r="K108" s="158" t="s">
        <v>39</v>
      </c>
      <c r="L108" s="158" t="s">
        <v>41</v>
      </c>
      <c r="M108" s="164">
        <v>2650</v>
      </c>
      <c r="N108" s="165" t="s">
        <v>39</v>
      </c>
      <c r="O108" s="159" t="s">
        <v>41</v>
      </c>
      <c r="P108" s="164">
        <v>2915</v>
      </c>
      <c r="Q108" s="165" t="s">
        <v>39</v>
      </c>
      <c r="R108" s="159" t="s">
        <v>41</v>
      </c>
      <c r="S108" s="164">
        <v>3205</v>
      </c>
      <c r="T108" s="160" t="s">
        <v>457</v>
      </c>
      <c r="U108" s="8"/>
      <c r="V108" s="8"/>
    </row>
    <row r="109" spans="1:22" ht="123">
      <c r="A109" s="7">
        <v>71</v>
      </c>
      <c r="B109" s="160" t="s">
        <v>72</v>
      </c>
      <c r="C109" s="160"/>
      <c r="D109" s="160" t="s">
        <v>486</v>
      </c>
      <c r="E109" s="160" t="s">
        <v>487</v>
      </c>
      <c r="F109" s="134" t="s">
        <v>273</v>
      </c>
      <c r="G109" s="161"/>
      <c r="H109" s="153">
        <f t="shared" si="2"/>
        <v>6620</v>
      </c>
      <c r="I109" s="162"/>
      <c r="J109" s="162"/>
      <c r="K109" s="158" t="s">
        <v>41</v>
      </c>
      <c r="L109" s="158" t="s">
        <v>41</v>
      </c>
      <c r="M109" s="164">
        <v>2000</v>
      </c>
      <c r="N109" s="165" t="s">
        <v>41</v>
      </c>
      <c r="O109" s="159" t="s">
        <v>41</v>
      </c>
      <c r="P109" s="164">
        <v>2200</v>
      </c>
      <c r="Q109" s="165" t="s">
        <v>41</v>
      </c>
      <c r="R109" s="159" t="s">
        <v>41</v>
      </c>
      <c r="S109" s="164">
        <v>2420</v>
      </c>
      <c r="T109" s="160" t="s">
        <v>457</v>
      </c>
      <c r="U109" s="8"/>
      <c r="V109" s="8"/>
    </row>
    <row r="110" spans="1:22" ht="123">
      <c r="A110" s="7">
        <v>72</v>
      </c>
      <c r="B110" s="160" t="s">
        <v>72</v>
      </c>
      <c r="C110" s="160"/>
      <c r="D110" s="160" t="s">
        <v>488</v>
      </c>
      <c r="E110" s="160" t="s">
        <v>489</v>
      </c>
      <c r="F110" s="134" t="s">
        <v>273</v>
      </c>
      <c r="G110" s="161"/>
      <c r="H110" s="153">
        <f t="shared" si="2"/>
        <v>331</v>
      </c>
      <c r="I110" s="162"/>
      <c r="J110" s="162"/>
      <c r="K110" s="158" t="s">
        <v>33</v>
      </c>
      <c r="L110" s="158" t="s">
        <v>33</v>
      </c>
      <c r="M110" s="164">
        <v>100</v>
      </c>
      <c r="N110" s="165" t="s">
        <v>33</v>
      </c>
      <c r="O110" s="159" t="s">
        <v>33</v>
      </c>
      <c r="P110" s="164">
        <v>110</v>
      </c>
      <c r="Q110" s="165" t="s">
        <v>33</v>
      </c>
      <c r="R110" s="159" t="s">
        <v>33</v>
      </c>
      <c r="S110" s="164">
        <v>121</v>
      </c>
      <c r="T110" s="160" t="s">
        <v>490</v>
      </c>
      <c r="U110" s="8"/>
      <c r="V110" s="8"/>
    </row>
    <row r="111" spans="1:22" ht="123">
      <c r="A111" s="7">
        <v>73</v>
      </c>
      <c r="B111" s="160" t="s">
        <v>72</v>
      </c>
      <c r="C111" s="160"/>
      <c r="D111" s="160" t="s">
        <v>491</v>
      </c>
      <c r="E111" s="160"/>
      <c r="F111" s="134" t="s">
        <v>273</v>
      </c>
      <c r="G111" s="161"/>
      <c r="H111" s="153">
        <f t="shared" si="2"/>
        <v>662</v>
      </c>
      <c r="I111" s="162"/>
      <c r="J111" s="162"/>
      <c r="K111" s="158" t="s">
        <v>35</v>
      </c>
      <c r="L111" s="158" t="s">
        <v>35</v>
      </c>
      <c r="M111" s="164">
        <v>200</v>
      </c>
      <c r="N111" s="165" t="s">
        <v>35</v>
      </c>
      <c r="O111" s="159" t="s">
        <v>35</v>
      </c>
      <c r="P111" s="164">
        <v>220</v>
      </c>
      <c r="Q111" s="165" t="s">
        <v>35</v>
      </c>
      <c r="R111" s="159" t="s">
        <v>35</v>
      </c>
      <c r="S111" s="164">
        <v>242</v>
      </c>
      <c r="T111" s="160" t="s">
        <v>490</v>
      </c>
      <c r="U111" s="8"/>
      <c r="V111" s="8"/>
    </row>
    <row r="112" spans="1:22" ht="123">
      <c r="A112" s="7">
        <v>74</v>
      </c>
      <c r="B112" s="160" t="s">
        <v>72</v>
      </c>
      <c r="C112" s="160"/>
      <c r="D112" s="160" t="s">
        <v>492</v>
      </c>
      <c r="E112" s="160" t="s">
        <v>493</v>
      </c>
      <c r="F112" s="134" t="s">
        <v>273</v>
      </c>
      <c r="G112" s="161"/>
      <c r="H112" s="153">
        <f t="shared" si="2"/>
        <v>1970</v>
      </c>
      <c r="I112" s="162"/>
      <c r="J112" s="162"/>
      <c r="K112" s="158" t="s">
        <v>33</v>
      </c>
      <c r="L112" s="158" t="s">
        <v>359</v>
      </c>
      <c r="M112" s="164">
        <v>595</v>
      </c>
      <c r="N112" s="165" t="s">
        <v>33</v>
      </c>
      <c r="O112" s="159" t="s">
        <v>359</v>
      </c>
      <c r="P112" s="164">
        <v>655</v>
      </c>
      <c r="Q112" s="165" t="s">
        <v>33</v>
      </c>
      <c r="R112" s="159" t="s">
        <v>359</v>
      </c>
      <c r="S112" s="164">
        <v>720</v>
      </c>
      <c r="T112" s="160" t="s">
        <v>494</v>
      </c>
      <c r="U112" s="8"/>
      <c r="V112" s="8"/>
    </row>
    <row r="113" spans="1:22" ht="31.5" customHeight="1">
      <c r="A113" s="7"/>
      <c r="B113" s="1432" t="s">
        <v>37</v>
      </c>
      <c r="C113" s="1433"/>
      <c r="D113" s="1433"/>
      <c r="E113" s="1434"/>
      <c r="F113" s="134"/>
      <c r="G113" s="161"/>
      <c r="H113" s="169">
        <f>SUM(H39:H112)</f>
        <v>5131999.5</v>
      </c>
      <c r="I113" s="170"/>
      <c r="J113" s="170"/>
      <c r="K113" s="171"/>
      <c r="L113" s="172"/>
      <c r="M113" s="173">
        <f>SUM(M39:M112)</f>
        <v>1291895</v>
      </c>
      <c r="N113" s="174"/>
      <c r="O113" s="175"/>
      <c r="P113" s="169">
        <f>SUM(P39:P112)</f>
        <v>1641925</v>
      </c>
      <c r="Q113" s="174"/>
      <c r="R113" s="175"/>
      <c r="S113" s="169">
        <f>SUM(S39:S112)</f>
        <v>2198179.5</v>
      </c>
      <c r="T113" s="160"/>
      <c r="U113" s="8"/>
      <c r="V113" s="8"/>
    </row>
    <row r="114" spans="1:22" ht="31.5" customHeight="1">
      <c r="A114" s="1435" t="s">
        <v>495</v>
      </c>
      <c r="B114" s="1436"/>
      <c r="C114" s="1436"/>
      <c r="D114" s="1436"/>
      <c r="E114" s="1436"/>
      <c r="F114" s="1436"/>
      <c r="G114" s="1436"/>
      <c r="H114" s="1436"/>
      <c r="I114" s="1436"/>
      <c r="J114" s="1436"/>
      <c r="K114" s="1436"/>
      <c r="L114" s="1436"/>
      <c r="M114" s="1436"/>
      <c r="N114" s="1436"/>
      <c r="O114" s="1436"/>
      <c r="P114" s="1436"/>
      <c r="Q114" s="1436"/>
      <c r="R114" s="1436"/>
      <c r="S114" s="1436"/>
      <c r="T114" s="1436"/>
      <c r="U114" s="1436"/>
      <c r="V114" s="1437"/>
    </row>
    <row r="115" spans="1:22" ht="123">
      <c r="A115" s="176">
        <v>1</v>
      </c>
      <c r="B115" s="177" t="s">
        <v>269</v>
      </c>
      <c r="C115" s="178" t="s">
        <v>496</v>
      </c>
      <c r="D115" s="179" t="s">
        <v>497</v>
      </c>
      <c r="E115" s="39" t="s">
        <v>362</v>
      </c>
      <c r="F115" s="134" t="s">
        <v>273</v>
      </c>
      <c r="G115" s="180">
        <v>169195</v>
      </c>
      <c r="H115" s="181"/>
      <c r="I115" s="181"/>
      <c r="J115" s="181"/>
      <c r="K115" s="182" t="s">
        <v>498</v>
      </c>
      <c r="L115" s="182" t="s">
        <v>35</v>
      </c>
      <c r="M115" s="183">
        <v>169195</v>
      </c>
      <c r="N115" s="181"/>
      <c r="O115" s="181"/>
      <c r="P115" s="180"/>
      <c r="Q115" s="181"/>
      <c r="R115" s="181"/>
      <c r="S115" s="180"/>
      <c r="T115" s="8"/>
      <c r="U115" s="8"/>
      <c r="V115" s="8"/>
    </row>
    <row r="116" spans="1:22" ht="123">
      <c r="A116" s="176">
        <v>2</v>
      </c>
      <c r="B116" s="160" t="s">
        <v>72</v>
      </c>
      <c r="C116" s="178" t="s">
        <v>43</v>
      </c>
      <c r="D116" s="179" t="s">
        <v>499</v>
      </c>
      <c r="E116" s="184" t="s">
        <v>500</v>
      </c>
      <c r="F116" s="134" t="s">
        <v>273</v>
      </c>
      <c r="G116" s="180">
        <v>26455</v>
      </c>
      <c r="H116" s="181"/>
      <c r="I116" s="181"/>
      <c r="J116" s="181"/>
      <c r="K116" s="182" t="s">
        <v>498</v>
      </c>
      <c r="L116" s="182" t="s">
        <v>35</v>
      </c>
      <c r="M116" s="183">
        <v>26455</v>
      </c>
      <c r="N116" s="181"/>
      <c r="O116" s="181"/>
      <c r="P116" s="180"/>
      <c r="Q116" s="181"/>
      <c r="R116" s="181"/>
      <c r="S116" s="180"/>
      <c r="T116" s="8"/>
      <c r="U116" s="8"/>
      <c r="V116" s="8"/>
    </row>
    <row r="117" spans="1:22" ht="123">
      <c r="A117" s="176">
        <v>3</v>
      </c>
      <c r="B117" s="178" t="s">
        <v>501</v>
      </c>
      <c r="C117" s="178" t="s">
        <v>502</v>
      </c>
      <c r="D117" s="179" t="s">
        <v>503</v>
      </c>
      <c r="E117" s="8"/>
      <c r="F117" s="134" t="s">
        <v>273</v>
      </c>
      <c r="G117" s="180">
        <v>8000</v>
      </c>
      <c r="H117" s="181"/>
      <c r="I117" s="181"/>
      <c r="J117" s="181"/>
      <c r="K117" s="182" t="s">
        <v>498</v>
      </c>
      <c r="L117" s="182" t="s">
        <v>35</v>
      </c>
      <c r="M117" s="183">
        <v>8000</v>
      </c>
      <c r="N117" s="181"/>
      <c r="O117" s="181"/>
      <c r="P117" s="180"/>
      <c r="Q117" s="181"/>
      <c r="R117" s="181"/>
      <c r="S117" s="180"/>
      <c r="T117" s="8"/>
      <c r="U117" s="8"/>
      <c r="V117" s="8"/>
    </row>
    <row r="118" spans="1:22" ht="135">
      <c r="A118" s="176">
        <v>4</v>
      </c>
      <c r="B118" s="177" t="s">
        <v>269</v>
      </c>
      <c r="C118" s="39" t="s">
        <v>270</v>
      </c>
      <c r="D118" s="179" t="s">
        <v>504</v>
      </c>
      <c r="E118" s="39" t="s">
        <v>362</v>
      </c>
      <c r="F118" s="134" t="s">
        <v>273</v>
      </c>
      <c r="G118" s="180">
        <v>56543</v>
      </c>
      <c r="H118" s="181"/>
      <c r="I118" s="181"/>
      <c r="J118" s="181"/>
      <c r="K118" s="182" t="s">
        <v>498</v>
      </c>
      <c r="L118" s="182" t="s">
        <v>35</v>
      </c>
      <c r="M118" s="183">
        <v>56543</v>
      </c>
      <c r="N118" s="181"/>
      <c r="O118" s="181"/>
      <c r="P118" s="180"/>
      <c r="Q118" s="181"/>
      <c r="R118" s="181"/>
      <c r="S118" s="180"/>
      <c r="T118" s="8"/>
      <c r="U118" s="8"/>
      <c r="V118" s="8"/>
    </row>
    <row r="119" spans="1:22" ht="123">
      <c r="A119" s="176">
        <v>5</v>
      </c>
      <c r="B119" s="178" t="s">
        <v>505</v>
      </c>
      <c r="C119" s="177" t="s">
        <v>506</v>
      </c>
      <c r="D119" s="179" t="s">
        <v>507</v>
      </c>
      <c r="E119" s="185" t="s">
        <v>508</v>
      </c>
      <c r="F119" s="134" t="s">
        <v>273</v>
      </c>
      <c r="G119" s="180">
        <v>57588</v>
      </c>
      <c r="H119" s="181"/>
      <c r="I119" s="181"/>
      <c r="J119" s="181"/>
      <c r="K119" s="182" t="s">
        <v>498</v>
      </c>
      <c r="L119" s="182" t="s">
        <v>35</v>
      </c>
      <c r="M119" s="183">
        <v>57588</v>
      </c>
      <c r="N119" s="181"/>
      <c r="O119" s="181"/>
      <c r="P119" s="180"/>
      <c r="Q119" s="181"/>
      <c r="R119" s="181"/>
      <c r="S119" s="180"/>
      <c r="T119" s="8"/>
      <c r="U119" s="8"/>
      <c r="V119" s="8"/>
    </row>
    <row r="120" spans="1:22" ht="123">
      <c r="A120" s="176">
        <v>6</v>
      </c>
      <c r="B120" s="177" t="s">
        <v>509</v>
      </c>
      <c r="C120" s="178" t="s">
        <v>510</v>
      </c>
      <c r="D120" s="179" t="s">
        <v>511</v>
      </c>
      <c r="E120" s="185" t="s">
        <v>512</v>
      </c>
      <c r="F120" s="134" t="s">
        <v>273</v>
      </c>
      <c r="G120" s="180">
        <v>49591</v>
      </c>
      <c r="H120" s="181"/>
      <c r="I120" s="181"/>
      <c r="J120" s="181"/>
      <c r="K120" s="182" t="s">
        <v>498</v>
      </c>
      <c r="L120" s="182" t="s">
        <v>35</v>
      </c>
      <c r="M120" s="183">
        <v>49591</v>
      </c>
      <c r="N120" s="181"/>
      <c r="O120" s="181"/>
      <c r="P120" s="180"/>
      <c r="Q120" s="181"/>
      <c r="R120" s="181"/>
      <c r="S120" s="180"/>
      <c r="T120" s="8"/>
      <c r="U120" s="8"/>
      <c r="V120" s="8"/>
    </row>
    <row r="121" spans="1:22" ht="123">
      <c r="A121" s="176">
        <v>7</v>
      </c>
      <c r="B121" s="160" t="s">
        <v>72</v>
      </c>
      <c r="C121" s="178" t="s">
        <v>43</v>
      </c>
      <c r="D121" s="179" t="s">
        <v>513</v>
      </c>
      <c r="E121" s="185" t="s">
        <v>512</v>
      </c>
      <c r="F121" s="134" t="s">
        <v>273</v>
      </c>
      <c r="G121" s="180">
        <v>16912</v>
      </c>
      <c r="H121" s="181"/>
      <c r="I121" s="181"/>
      <c r="J121" s="181"/>
      <c r="K121" s="182" t="s">
        <v>514</v>
      </c>
      <c r="L121" s="182" t="s">
        <v>35</v>
      </c>
      <c r="M121" s="183">
        <v>16912</v>
      </c>
      <c r="N121" s="181"/>
      <c r="O121" s="181"/>
      <c r="P121" s="180"/>
      <c r="Q121" s="181"/>
      <c r="R121" s="181"/>
      <c r="S121" s="180"/>
      <c r="T121" s="8"/>
      <c r="U121" s="8"/>
      <c r="V121" s="8"/>
    </row>
    <row r="122" spans="1:22" ht="123">
      <c r="A122" s="176">
        <v>9</v>
      </c>
      <c r="B122" s="177" t="s">
        <v>338</v>
      </c>
      <c r="C122" s="177" t="s">
        <v>515</v>
      </c>
      <c r="D122" s="179" t="s">
        <v>516</v>
      </c>
      <c r="E122" s="185" t="s">
        <v>512</v>
      </c>
      <c r="F122" s="134" t="s">
        <v>273</v>
      </c>
      <c r="G122" s="180">
        <v>15962</v>
      </c>
      <c r="H122" s="181"/>
      <c r="I122" s="181"/>
      <c r="J122" s="181"/>
      <c r="K122" s="182" t="s">
        <v>514</v>
      </c>
      <c r="L122" s="182" t="s">
        <v>35</v>
      </c>
      <c r="M122" s="183">
        <v>15962</v>
      </c>
      <c r="N122" s="181"/>
      <c r="O122" s="181"/>
      <c r="P122" s="180"/>
      <c r="Q122" s="181"/>
      <c r="R122" s="181"/>
      <c r="S122" s="180"/>
      <c r="T122" s="8"/>
      <c r="U122" s="8"/>
      <c r="V122" s="8"/>
    </row>
    <row r="123" spans="1:22" ht="123">
      <c r="A123" s="176">
        <v>10</v>
      </c>
      <c r="B123" s="177" t="s">
        <v>269</v>
      </c>
      <c r="C123" s="177" t="s">
        <v>517</v>
      </c>
      <c r="D123" s="179" t="s">
        <v>518</v>
      </c>
      <c r="E123" s="185" t="s">
        <v>508</v>
      </c>
      <c r="F123" s="134" t="s">
        <v>273</v>
      </c>
      <c r="G123" s="186">
        <v>14756</v>
      </c>
      <c r="H123" s="181"/>
      <c r="I123" s="181"/>
      <c r="J123" s="181"/>
      <c r="K123" s="182" t="s">
        <v>514</v>
      </c>
      <c r="L123" s="182" t="s">
        <v>35</v>
      </c>
      <c r="M123" s="187">
        <v>14756</v>
      </c>
      <c r="N123" s="181"/>
      <c r="O123" s="181"/>
      <c r="P123" s="186"/>
      <c r="Q123" s="181"/>
      <c r="R123" s="181"/>
      <c r="S123" s="186"/>
      <c r="T123" s="8"/>
      <c r="U123" s="8"/>
      <c r="V123" s="8"/>
    </row>
    <row r="124" spans="1:22" ht="123">
      <c r="A124" s="176">
        <v>11</v>
      </c>
      <c r="B124" s="177" t="s">
        <v>509</v>
      </c>
      <c r="C124" s="178" t="s">
        <v>519</v>
      </c>
      <c r="D124" s="179" t="s">
        <v>520</v>
      </c>
      <c r="E124" s="185" t="s">
        <v>521</v>
      </c>
      <c r="F124" s="134" t="s">
        <v>273</v>
      </c>
      <c r="G124" s="186">
        <v>9000</v>
      </c>
      <c r="H124" s="181"/>
      <c r="I124" s="181"/>
      <c r="J124" s="181"/>
      <c r="K124" s="182" t="s">
        <v>514</v>
      </c>
      <c r="L124" s="182" t="s">
        <v>35</v>
      </c>
      <c r="M124" s="187">
        <v>9000</v>
      </c>
      <c r="N124" s="181"/>
      <c r="O124" s="181"/>
      <c r="P124" s="186"/>
      <c r="Q124" s="181"/>
      <c r="R124" s="181"/>
      <c r="S124" s="186"/>
      <c r="T124" s="8"/>
      <c r="U124" s="8"/>
      <c r="V124" s="8"/>
    </row>
    <row r="125" spans="1:22" ht="178.5">
      <c r="A125" s="176">
        <v>12</v>
      </c>
      <c r="B125" s="160" t="s">
        <v>72</v>
      </c>
      <c r="C125" s="178" t="s">
        <v>275</v>
      </c>
      <c r="D125" s="179" t="s">
        <v>522</v>
      </c>
      <c r="E125" s="185" t="s">
        <v>523</v>
      </c>
      <c r="F125" s="134" t="s">
        <v>273</v>
      </c>
      <c r="G125" s="186">
        <v>130602</v>
      </c>
      <c r="H125" s="181"/>
      <c r="I125" s="181"/>
      <c r="J125" s="181"/>
      <c r="K125" s="182" t="s">
        <v>514</v>
      </c>
      <c r="L125" s="182" t="s">
        <v>35</v>
      </c>
      <c r="M125" s="187">
        <v>130602</v>
      </c>
      <c r="N125" s="181"/>
      <c r="O125" s="181"/>
      <c r="P125" s="186"/>
      <c r="Q125" s="181"/>
      <c r="R125" s="181"/>
      <c r="S125" s="186"/>
      <c r="T125" s="8"/>
      <c r="U125" s="8"/>
      <c r="V125" s="188" t="s">
        <v>524</v>
      </c>
    </row>
    <row r="126" spans="1:22" ht="48.75" customHeight="1">
      <c r="A126" s="7"/>
      <c r="B126" s="1432" t="s">
        <v>37</v>
      </c>
      <c r="C126" s="1433"/>
      <c r="D126" s="1433"/>
      <c r="E126" s="1434"/>
      <c r="F126" s="134"/>
      <c r="G126" s="189"/>
      <c r="H126" s="190"/>
      <c r="I126" s="162"/>
      <c r="J126" s="162"/>
      <c r="K126" s="158"/>
      <c r="L126" s="158"/>
      <c r="M126" s="191">
        <f>SUM(M115:M125)</f>
        <v>554604</v>
      </c>
      <c r="N126" s="165"/>
      <c r="O126" s="159"/>
      <c r="P126" s="190">
        <v>554604</v>
      </c>
      <c r="Q126" s="165"/>
      <c r="R126" s="159"/>
      <c r="S126" s="190">
        <v>554604</v>
      </c>
      <c r="T126" s="160"/>
      <c r="U126" s="8"/>
      <c r="V126" s="8"/>
    </row>
    <row r="127" spans="1:22" ht="22.5" customHeight="1">
      <c r="A127" s="1445" t="s">
        <v>44</v>
      </c>
      <c r="B127" s="1445"/>
      <c r="C127" s="1445"/>
      <c r="D127" s="1445"/>
      <c r="E127" s="1445"/>
      <c r="F127" s="1445"/>
      <c r="G127" s="1445"/>
      <c r="H127" s="1445"/>
      <c r="I127" s="1445"/>
      <c r="J127" s="1445"/>
      <c r="K127" s="1445"/>
      <c r="L127" s="1445"/>
      <c r="M127" s="1445"/>
      <c r="N127" s="1445"/>
      <c r="O127" s="1445"/>
      <c r="P127" s="1445"/>
      <c r="Q127" s="1445"/>
      <c r="R127" s="1445"/>
      <c r="S127" s="1445"/>
      <c r="T127" s="1445"/>
      <c r="U127" s="1445"/>
      <c r="V127" s="1445"/>
    </row>
    <row r="128" spans="1:22" ht="123">
      <c r="A128" s="52">
        <v>1</v>
      </c>
      <c r="B128" s="192" t="s">
        <v>278</v>
      </c>
      <c r="C128" s="192" t="s">
        <v>43</v>
      </c>
      <c r="D128" s="193" t="s">
        <v>525</v>
      </c>
      <c r="E128" s="192" t="s">
        <v>526</v>
      </c>
      <c r="F128" s="41" t="s">
        <v>273</v>
      </c>
      <c r="G128" s="194">
        <v>3305934</v>
      </c>
      <c r="H128" s="195"/>
      <c r="I128" s="195"/>
      <c r="J128" s="195"/>
      <c r="K128" s="196"/>
      <c r="M128" s="198"/>
      <c r="N128" s="199"/>
      <c r="O128" s="199"/>
      <c r="P128" s="200"/>
      <c r="Q128" s="201" t="s">
        <v>300</v>
      </c>
      <c r="R128" s="201" t="s">
        <v>35</v>
      </c>
      <c r="S128" s="194">
        <v>3305934</v>
      </c>
      <c r="T128" s="192" t="s">
        <v>290</v>
      </c>
      <c r="U128" s="202"/>
      <c r="V128" s="202"/>
    </row>
    <row r="129" spans="1:22" ht="123">
      <c r="A129" s="38">
        <v>2</v>
      </c>
      <c r="B129" s="39" t="s">
        <v>509</v>
      </c>
      <c r="C129" s="39" t="s">
        <v>519</v>
      </c>
      <c r="D129" s="203" t="s">
        <v>527</v>
      </c>
      <c r="E129" s="39" t="s">
        <v>528</v>
      </c>
      <c r="F129" s="134" t="s">
        <v>273</v>
      </c>
      <c r="G129" s="138">
        <v>430000</v>
      </c>
      <c r="H129" s="136"/>
      <c r="I129" s="136"/>
      <c r="J129" s="136"/>
      <c r="K129" s="137"/>
      <c r="L129" s="137"/>
      <c r="M129" s="90"/>
      <c r="N129" s="137"/>
      <c r="O129" s="137"/>
      <c r="P129" s="136"/>
      <c r="Q129" s="139" t="s">
        <v>39</v>
      </c>
      <c r="R129" s="139" t="s">
        <v>32</v>
      </c>
      <c r="S129" s="138">
        <v>430000</v>
      </c>
      <c r="T129" s="39" t="s">
        <v>290</v>
      </c>
      <c r="U129" s="149"/>
      <c r="V129" s="149"/>
    </row>
    <row r="130" spans="1:22" ht="135">
      <c r="A130" s="38">
        <v>3</v>
      </c>
      <c r="B130" s="39" t="s">
        <v>269</v>
      </c>
      <c r="C130" s="39" t="s">
        <v>270</v>
      </c>
      <c r="D130" s="203" t="s">
        <v>529</v>
      </c>
      <c r="E130" s="39" t="s">
        <v>325</v>
      </c>
      <c r="F130" s="134" t="s">
        <v>273</v>
      </c>
      <c r="G130" s="138">
        <v>1000000</v>
      </c>
      <c r="H130" s="136"/>
      <c r="I130" s="136"/>
      <c r="J130" s="136"/>
      <c r="K130" s="137"/>
      <c r="L130" s="137"/>
      <c r="M130" s="90"/>
      <c r="N130" s="137"/>
      <c r="O130" s="137"/>
      <c r="P130" s="136"/>
      <c r="Q130" s="139" t="s">
        <v>326</v>
      </c>
      <c r="R130" s="139" t="s">
        <v>36</v>
      </c>
      <c r="S130" s="138">
        <v>1000000</v>
      </c>
      <c r="T130" s="39" t="s">
        <v>290</v>
      </c>
      <c r="U130" s="149"/>
      <c r="V130" s="149"/>
    </row>
    <row r="131" spans="1:22" ht="123">
      <c r="A131" s="38">
        <v>4</v>
      </c>
      <c r="B131" s="39" t="s">
        <v>269</v>
      </c>
      <c r="C131" s="204" t="s">
        <v>530</v>
      </c>
      <c r="D131" s="203" t="s">
        <v>531</v>
      </c>
      <c r="E131" s="39" t="s">
        <v>512</v>
      </c>
      <c r="F131" s="134" t="s">
        <v>273</v>
      </c>
      <c r="G131" s="138">
        <v>500000</v>
      </c>
      <c r="H131" s="136"/>
      <c r="I131" s="136"/>
      <c r="J131" s="136"/>
      <c r="K131" s="137"/>
      <c r="L131" s="137"/>
      <c r="M131" s="90"/>
      <c r="N131" s="137"/>
      <c r="O131" s="137"/>
      <c r="P131" s="136"/>
      <c r="Q131" s="139" t="s">
        <v>326</v>
      </c>
      <c r="R131" s="139" t="s">
        <v>36</v>
      </c>
      <c r="S131" s="138">
        <v>500000</v>
      </c>
      <c r="T131" s="39" t="s">
        <v>290</v>
      </c>
      <c r="U131" s="149"/>
      <c r="V131" s="149"/>
    </row>
    <row r="132" spans="1:22" ht="123">
      <c r="A132" s="38">
        <v>5</v>
      </c>
      <c r="B132" s="39" t="s">
        <v>532</v>
      </c>
      <c r="C132" s="204" t="s">
        <v>533</v>
      </c>
      <c r="D132" s="203" t="s">
        <v>534</v>
      </c>
      <c r="E132" s="39" t="s">
        <v>508</v>
      </c>
      <c r="F132" s="134" t="s">
        <v>273</v>
      </c>
      <c r="G132" s="138">
        <v>200000</v>
      </c>
      <c r="H132" s="136"/>
      <c r="I132" s="136"/>
      <c r="J132" s="136"/>
      <c r="K132" s="137"/>
      <c r="L132" s="137"/>
      <c r="M132" s="90"/>
      <c r="N132" s="137"/>
      <c r="O132" s="137"/>
      <c r="P132" s="136"/>
      <c r="Q132" s="139" t="s">
        <v>326</v>
      </c>
      <c r="R132" s="139" t="s">
        <v>36</v>
      </c>
      <c r="S132" s="138">
        <v>200000</v>
      </c>
      <c r="T132" s="39" t="s">
        <v>290</v>
      </c>
      <c r="U132" s="149"/>
      <c r="V132" s="149"/>
    </row>
    <row r="133" spans="1:22" ht="135">
      <c r="A133" s="38">
        <v>6</v>
      </c>
      <c r="B133" s="48" t="s">
        <v>278</v>
      </c>
      <c r="C133" s="40" t="s">
        <v>279</v>
      </c>
      <c r="D133" s="124" t="s">
        <v>535</v>
      </c>
      <c r="E133" s="39" t="s">
        <v>281</v>
      </c>
      <c r="F133" s="134" t="s">
        <v>273</v>
      </c>
      <c r="G133" s="138"/>
      <c r="H133" s="136"/>
      <c r="I133" s="205">
        <v>200000</v>
      </c>
      <c r="J133" s="136"/>
      <c r="K133" s="137"/>
      <c r="L133" s="137"/>
      <c r="M133" s="90"/>
      <c r="N133" s="137" t="s">
        <v>31</v>
      </c>
      <c r="O133" s="137" t="s">
        <v>33</v>
      </c>
      <c r="P133" s="138"/>
      <c r="Q133" s="139"/>
      <c r="R133" s="139"/>
      <c r="S133" s="89">
        <v>200000</v>
      </c>
      <c r="T133" s="39" t="s">
        <v>290</v>
      </c>
      <c r="U133" s="140"/>
      <c r="V133" s="140"/>
    </row>
    <row r="134" spans="1:22" ht="15.75">
      <c r="A134" s="1446" t="s">
        <v>37</v>
      </c>
      <c r="B134" s="1446"/>
      <c r="C134" s="1446"/>
      <c r="D134" s="1446"/>
      <c r="E134" s="1446"/>
      <c r="F134" s="8"/>
      <c r="G134" s="206">
        <f>SUM(G128:G133,I133)</f>
        <v>5635934</v>
      </c>
      <c r="H134" s="8"/>
      <c r="I134" s="8"/>
      <c r="J134" s="8"/>
      <c r="K134" s="207"/>
      <c r="L134" s="207"/>
      <c r="M134" s="208"/>
      <c r="N134" s="8"/>
      <c r="O134" s="8"/>
      <c r="P134" s="209"/>
      <c r="Q134" s="8"/>
      <c r="R134" s="8"/>
      <c r="S134" s="209">
        <f>SUM(S128:S133)</f>
        <v>5635934</v>
      </c>
      <c r="T134" s="8"/>
      <c r="U134" s="8"/>
      <c r="V134" s="8"/>
    </row>
  </sheetData>
  <mergeCells count="28">
    <mergeCell ref="B126:E126"/>
    <mergeCell ref="A127:V127"/>
    <mergeCell ref="A134:E134"/>
    <mergeCell ref="N2:P2"/>
    <mergeCell ref="Q2:S2"/>
    <mergeCell ref="A5:V5"/>
    <mergeCell ref="B35:E35"/>
    <mergeCell ref="B36:E36"/>
    <mergeCell ref="A37:V37"/>
    <mergeCell ref="A1:A3"/>
    <mergeCell ref="B1:B3"/>
    <mergeCell ref="C1:C3"/>
    <mergeCell ref="D1:D3"/>
    <mergeCell ref="E1:E3"/>
    <mergeCell ref="F1:F3"/>
    <mergeCell ref="B38:E38"/>
    <mergeCell ref="B113:E113"/>
    <mergeCell ref="A114:V114"/>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topLeftCell="A16" workbookViewId="0">
      <selection activeCell="H6" sqref="H6"/>
    </sheetView>
  </sheetViews>
  <sheetFormatPr defaultColWidth="8.85546875" defaultRowHeight="15"/>
  <cols>
    <col min="2" max="2" width="25.140625" customWidth="1"/>
    <col min="3" max="3" width="23.140625" customWidth="1"/>
    <col min="4" max="4" width="20.7109375" customWidth="1"/>
    <col min="5" max="5" width="23.85546875" customWidth="1"/>
    <col min="6" max="6" width="16" customWidth="1"/>
    <col min="7" max="7" width="21" customWidth="1"/>
    <col min="8" max="8" width="18.28515625" bestFit="1" customWidth="1"/>
    <col min="9" max="10" width="9" bestFit="1" customWidth="1"/>
    <col min="11" max="12" width="9.140625" bestFit="1" customWidth="1"/>
    <col min="13" max="13" width="18.42578125" style="310" bestFit="1" customWidth="1"/>
    <col min="16" max="16" width="18.42578125" style="1" bestFit="1" customWidth="1"/>
    <col min="19" max="19" width="18.42578125" style="312" bestFit="1" customWidth="1"/>
    <col min="20" max="20" width="17" customWidth="1"/>
    <col min="21" max="21" width="21.85546875" customWidth="1"/>
  </cols>
  <sheetData>
    <row r="1" spans="1:22">
      <c r="A1" s="1480" t="s">
        <v>0</v>
      </c>
      <c r="B1" s="1467" t="s">
        <v>1</v>
      </c>
      <c r="C1" s="1467" t="s">
        <v>2</v>
      </c>
      <c r="D1" s="1467" t="s">
        <v>3</v>
      </c>
      <c r="E1" s="1467" t="s">
        <v>4</v>
      </c>
      <c r="F1" s="1467" t="s">
        <v>5</v>
      </c>
      <c r="G1" s="1465" t="s">
        <v>6</v>
      </c>
      <c r="H1" s="1465"/>
      <c r="I1" s="1465"/>
      <c r="J1" s="1465"/>
      <c r="K1" s="1465" t="s">
        <v>7</v>
      </c>
      <c r="L1" s="1465"/>
      <c r="M1" s="1465"/>
      <c r="N1" s="1465"/>
      <c r="O1" s="1465"/>
      <c r="P1" s="1465"/>
      <c r="Q1" s="1465"/>
      <c r="R1" s="1465"/>
      <c r="S1" s="1465"/>
      <c r="T1" s="1466" t="s">
        <v>8</v>
      </c>
      <c r="U1" s="1467" t="s">
        <v>9</v>
      </c>
      <c r="V1" s="1468" t="s">
        <v>10</v>
      </c>
    </row>
    <row r="2" spans="1:22">
      <c r="A2" s="1480"/>
      <c r="B2" s="1467"/>
      <c r="C2" s="1467"/>
      <c r="D2" s="1467"/>
      <c r="E2" s="1467"/>
      <c r="F2" s="1467"/>
      <c r="G2" s="1469" t="s">
        <v>11</v>
      </c>
      <c r="H2" s="1469" t="s">
        <v>12</v>
      </c>
      <c r="I2" s="1469" t="s">
        <v>13</v>
      </c>
      <c r="J2" s="1469" t="s">
        <v>14</v>
      </c>
      <c r="K2" s="1470" t="s">
        <v>15</v>
      </c>
      <c r="L2" s="1470"/>
      <c r="M2" s="1470"/>
      <c r="N2" s="1470" t="s">
        <v>16</v>
      </c>
      <c r="O2" s="1470"/>
      <c r="P2" s="1470"/>
      <c r="Q2" s="1470" t="s">
        <v>17</v>
      </c>
      <c r="R2" s="1470"/>
      <c r="S2" s="1470"/>
      <c r="T2" s="1466"/>
      <c r="U2" s="1467"/>
      <c r="V2" s="1382"/>
    </row>
    <row r="3" spans="1:22" ht="47.25">
      <c r="A3" s="1480"/>
      <c r="B3" s="1467"/>
      <c r="C3" s="1467"/>
      <c r="D3" s="1467"/>
      <c r="E3" s="1467"/>
      <c r="F3" s="1467"/>
      <c r="G3" s="1469"/>
      <c r="H3" s="1469"/>
      <c r="I3" s="1469"/>
      <c r="J3" s="1469"/>
      <c r="K3" s="32" t="s">
        <v>18</v>
      </c>
      <c r="L3" s="32" t="s">
        <v>19</v>
      </c>
      <c r="M3" s="19" t="s">
        <v>20</v>
      </c>
      <c r="N3" s="32" t="s">
        <v>18</v>
      </c>
      <c r="O3" s="32" t="s">
        <v>19</v>
      </c>
      <c r="P3" s="20" t="s">
        <v>20</v>
      </c>
      <c r="Q3" s="32" t="s">
        <v>18</v>
      </c>
      <c r="R3" s="32" t="s">
        <v>19</v>
      </c>
      <c r="S3" s="21" t="s">
        <v>20</v>
      </c>
      <c r="T3" s="1466"/>
      <c r="U3" s="1467"/>
      <c r="V3" s="1383"/>
    </row>
    <row r="4" spans="1:22">
      <c r="A4" s="34"/>
      <c r="B4" s="9">
        <v>1</v>
      </c>
      <c r="C4" s="9">
        <v>2</v>
      </c>
      <c r="D4" s="9">
        <v>3</v>
      </c>
      <c r="E4" s="9">
        <v>4</v>
      </c>
      <c r="F4" s="9">
        <v>5</v>
      </c>
      <c r="G4" s="9">
        <v>6.1</v>
      </c>
      <c r="H4" s="9">
        <v>6.2</v>
      </c>
      <c r="I4" s="9">
        <v>6.3</v>
      </c>
      <c r="J4" s="9">
        <v>6.4</v>
      </c>
      <c r="K4" s="10" t="s">
        <v>21</v>
      </c>
      <c r="L4" s="10" t="s">
        <v>22</v>
      </c>
      <c r="M4" s="22" t="s">
        <v>23</v>
      </c>
      <c r="N4" s="10" t="s">
        <v>24</v>
      </c>
      <c r="O4" s="10" t="s">
        <v>25</v>
      </c>
      <c r="P4" s="23" t="s">
        <v>26</v>
      </c>
      <c r="Q4" s="10" t="s">
        <v>27</v>
      </c>
      <c r="R4" s="10" t="s">
        <v>28</v>
      </c>
      <c r="S4" s="24" t="s">
        <v>29</v>
      </c>
      <c r="T4" s="9">
        <v>8</v>
      </c>
      <c r="U4" s="9">
        <v>9</v>
      </c>
      <c r="V4" s="9">
        <v>10</v>
      </c>
    </row>
    <row r="5" spans="1:22" ht="15.75" thickBot="1">
      <c r="A5" s="1471" t="s">
        <v>30</v>
      </c>
      <c r="B5" s="1472"/>
      <c r="C5" s="1472"/>
      <c r="D5" s="1472"/>
      <c r="E5" s="1472"/>
      <c r="F5" s="1472"/>
      <c r="G5" s="1472"/>
      <c r="H5" s="1472"/>
      <c r="I5" s="1472"/>
      <c r="J5" s="1472"/>
      <c r="K5" s="1472"/>
      <c r="L5" s="1472"/>
      <c r="M5" s="1472"/>
      <c r="N5" s="1472"/>
      <c r="O5" s="1472"/>
      <c r="P5" s="1472"/>
      <c r="Q5" s="1472"/>
      <c r="R5" s="1472"/>
      <c r="S5" s="1472"/>
      <c r="T5" s="1472"/>
      <c r="U5" s="1472"/>
      <c r="V5" s="1473"/>
    </row>
    <row r="6" spans="1:22" ht="135.75" thickBot="1">
      <c r="A6" s="212">
        <v>1</v>
      </c>
      <c r="B6" s="213" t="s">
        <v>536</v>
      </c>
      <c r="C6" s="214" t="s">
        <v>537</v>
      </c>
      <c r="D6" s="215" t="s">
        <v>538</v>
      </c>
      <c r="E6" s="216" t="s">
        <v>539</v>
      </c>
      <c r="F6" s="192" t="s">
        <v>540</v>
      </c>
      <c r="G6" s="217">
        <v>56235</v>
      </c>
      <c r="H6" s="217"/>
      <c r="I6" s="217"/>
      <c r="J6" s="217"/>
      <c r="K6" s="217" t="s">
        <v>541</v>
      </c>
      <c r="L6" s="217">
        <v>10</v>
      </c>
      <c r="M6" s="218">
        <v>56235</v>
      </c>
      <c r="N6" s="217"/>
      <c r="O6" s="217"/>
      <c r="P6" s="219"/>
      <c r="Q6" s="217"/>
      <c r="R6" s="217"/>
      <c r="S6" s="220"/>
      <c r="T6" s="221"/>
      <c r="U6" s="221"/>
      <c r="V6" s="221"/>
    </row>
    <row r="7" spans="1:22" ht="180">
      <c r="A7" s="212">
        <v>2</v>
      </c>
      <c r="B7" s="213" t="s">
        <v>45</v>
      </c>
      <c r="C7" s="222" t="s">
        <v>542</v>
      </c>
      <c r="D7" s="192" t="s">
        <v>543</v>
      </c>
      <c r="E7" s="192" t="s">
        <v>544</v>
      </c>
      <c r="F7" s="192" t="s">
        <v>545</v>
      </c>
      <c r="G7" s="217">
        <v>959176</v>
      </c>
      <c r="H7" s="217" t="s">
        <v>34</v>
      </c>
      <c r="I7" s="217"/>
      <c r="J7" s="217"/>
      <c r="K7" s="217" t="s">
        <v>546</v>
      </c>
      <c r="L7" s="217" t="s">
        <v>547</v>
      </c>
      <c r="M7" s="218">
        <v>959176</v>
      </c>
      <c r="N7" s="217"/>
      <c r="O7" s="217"/>
      <c r="P7" s="219"/>
      <c r="Q7" s="217"/>
      <c r="R7" s="217"/>
      <c r="S7" s="220"/>
      <c r="T7" s="221"/>
      <c r="U7" s="221"/>
      <c r="V7" s="221"/>
    </row>
    <row r="8" spans="1:22" ht="180">
      <c r="A8" s="223">
        <v>3</v>
      </c>
      <c r="B8" s="224" t="s">
        <v>45</v>
      </c>
      <c r="C8" s="225" t="s">
        <v>542</v>
      </c>
      <c r="D8" s="192" t="s">
        <v>548</v>
      </c>
      <c r="E8" s="192" t="s">
        <v>549</v>
      </c>
      <c r="F8" s="192" t="s">
        <v>550</v>
      </c>
      <c r="G8" s="226">
        <v>1364624</v>
      </c>
      <c r="H8" s="226"/>
      <c r="I8" s="226"/>
      <c r="J8" s="226"/>
      <c r="K8" s="226" t="s">
        <v>546</v>
      </c>
      <c r="L8" s="226" t="s">
        <v>547</v>
      </c>
      <c r="M8" s="218">
        <v>1364624</v>
      </c>
      <c r="N8" s="226"/>
      <c r="O8" s="226"/>
      <c r="P8" s="219" t="s">
        <v>34</v>
      </c>
      <c r="Q8" s="226"/>
      <c r="R8" s="226"/>
      <c r="S8" s="220"/>
      <c r="T8" s="227"/>
      <c r="U8" s="227"/>
      <c r="V8" s="227"/>
    </row>
    <row r="9" spans="1:22" ht="180">
      <c r="A9" s="228">
        <v>4</v>
      </c>
      <c r="B9" s="229" t="s">
        <v>45</v>
      </c>
      <c r="C9" s="230" t="s">
        <v>542</v>
      </c>
      <c r="D9" s="231" t="s">
        <v>551</v>
      </c>
      <c r="E9" s="56" t="s">
        <v>552</v>
      </c>
      <c r="F9" s="232" t="s">
        <v>553</v>
      </c>
      <c r="G9" s="218">
        <f>M9+(P9-H9)</f>
        <v>414044.65</v>
      </c>
      <c r="H9" s="218">
        <f>P9*0.05</f>
        <v>6002.35</v>
      </c>
      <c r="I9" s="218"/>
      <c r="J9" s="218"/>
      <c r="K9" s="218">
        <v>12</v>
      </c>
      <c r="L9" s="218">
        <v>12</v>
      </c>
      <c r="M9" s="233">
        <v>300000</v>
      </c>
      <c r="N9" s="234" t="s">
        <v>46</v>
      </c>
      <c r="O9" s="234" t="s">
        <v>554</v>
      </c>
      <c r="P9" s="219">
        <v>120047</v>
      </c>
      <c r="Q9" s="234"/>
      <c r="R9" s="234"/>
      <c r="S9" s="220"/>
      <c r="T9" s="235"/>
      <c r="U9" s="235"/>
      <c r="V9" s="235"/>
    </row>
    <row r="10" spans="1:22" ht="168" customHeight="1">
      <c r="A10" s="228">
        <v>5</v>
      </c>
      <c r="B10" s="229" t="s">
        <v>45</v>
      </c>
      <c r="C10" s="230" t="s">
        <v>542</v>
      </c>
      <c r="D10" s="236" t="s">
        <v>555</v>
      </c>
      <c r="E10" s="56" t="s">
        <v>556</v>
      </c>
      <c r="F10" s="236" t="s">
        <v>557</v>
      </c>
      <c r="G10" s="218">
        <v>585694</v>
      </c>
      <c r="H10" s="218">
        <f>P10-G10</f>
        <v>31806</v>
      </c>
      <c r="I10" s="218"/>
      <c r="J10" s="218"/>
      <c r="K10" s="218"/>
      <c r="L10" s="218"/>
      <c r="M10" s="233"/>
      <c r="N10" s="234" t="s">
        <v>554</v>
      </c>
      <c r="O10" s="234" t="s">
        <v>547</v>
      </c>
      <c r="P10" s="219">
        <v>617500</v>
      </c>
      <c r="Q10" s="218"/>
      <c r="R10" s="218"/>
      <c r="S10" s="220"/>
      <c r="T10" s="232" t="s">
        <v>558</v>
      </c>
      <c r="U10" s="235"/>
      <c r="V10" s="235"/>
    </row>
    <row r="11" spans="1:22" ht="172.5" customHeight="1">
      <c r="A11" s="228">
        <v>6</v>
      </c>
      <c r="B11" s="229" t="s">
        <v>45</v>
      </c>
      <c r="C11" s="230" t="s">
        <v>542</v>
      </c>
      <c r="D11" s="236" t="s">
        <v>559</v>
      </c>
      <c r="E11" s="56" t="s">
        <v>560</v>
      </c>
      <c r="F11" s="236" t="s">
        <v>561</v>
      </c>
      <c r="G11" s="233">
        <v>929909</v>
      </c>
      <c r="H11" s="218">
        <v>55091</v>
      </c>
      <c r="I11" s="218"/>
      <c r="J11" s="218"/>
      <c r="K11" s="218"/>
      <c r="L11" s="218"/>
      <c r="M11" s="233"/>
      <c r="N11" s="234" t="s">
        <v>554</v>
      </c>
      <c r="O11" s="234" t="s">
        <v>547</v>
      </c>
      <c r="P11" s="219">
        <v>485000</v>
      </c>
      <c r="Q11" s="218" t="s">
        <v>546</v>
      </c>
      <c r="R11" s="218" t="s">
        <v>547</v>
      </c>
      <c r="S11" s="220">
        <v>500000</v>
      </c>
      <c r="T11" s="232" t="s">
        <v>558</v>
      </c>
      <c r="U11" s="235"/>
      <c r="V11" s="235"/>
    </row>
    <row r="12" spans="1:22" ht="258.75" customHeight="1">
      <c r="A12" s="228">
        <v>7</v>
      </c>
      <c r="B12" s="229" t="s">
        <v>45</v>
      </c>
      <c r="C12" s="230" t="s">
        <v>542</v>
      </c>
      <c r="D12" s="236" t="s">
        <v>562</v>
      </c>
      <c r="E12" s="56" t="s">
        <v>563</v>
      </c>
      <c r="F12" s="236" t="s">
        <v>564</v>
      </c>
      <c r="G12" s="233">
        <f>(P12+S12)-H12</f>
        <v>1080177</v>
      </c>
      <c r="H12" s="218">
        <v>67378</v>
      </c>
      <c r="I12" s="218"/>
      <c r="J12" s="218"/>
      <c r="K12" s="218"/>
      <c r="L12" s="218"/>
      <c r="M12" s="233"/>
      <c r="N12" s="234" t="s">
        <v>554</v>
      </c>
      <c r="O12" s="234" t="s">
        <v>547</v>
      </c>
      <c r="P12" s="219">
        <v>397555</v>
      </c>
      <c r="Q12" s="218" t="s">
        <v>546</v>
      </c>
      <c r="R12" s="218" t="s">
        <v>547</v>
      </c>
      <c r="S12" s="220">
        <v>750000</v>
      </c>
      <c r="T12" s="232" t="s">
        <v>558</v>
      </c>
      <c r="U12" s="235"/>
      <c r="V12" s="235"/>
    </row>
    <row r="13" spans="1:22" ht="184.5" customHeight="1">
      <c r="A13" s="228">
        <v>8</v>
      </c>
      <c r="B13" s="229" t="s">
        <v>45</v>
      </c>
      <c r="C13" s="230" t="s">
        <v>542</v>
      </c>
      <c r="D13" s="236" t="s">
        <v>565</v>
      </c>
      <c r="E13" s="56" t="s">
        <v>566</v>
      </c>
      <c r="F13" s="236" t="s">
        <v>567</v>
      </c>
      <c r="G13" s="218">
        <v>199500</v>
      </c>
      <c r="H13" s="218">
        <f>P13-G13</f>
        <v>10500</v>
      </c>
      <c r="I13" s="218"/>
      <c r="J13" s="218"/>
      <c r="K13" s="218"/>
      <c r="L13" s="218"/>
      <c r="M13" s="233"/>
      <c r="N13" s="234" t="s">
        <v>554</v>
      </c>
      <c r="O13" s="234" t="s">
        <v>541</v>
      </c>
      <c r="P13" s="219">
        <v>210000</v>
      </c>
      <c r="Q13" s="234"/>
      <c r="R13" s="234"/>
      <c r="S13" s="220"/>
      <c r="T13" s="232" t="s">
        <v>558</v>
      </c>
      <c r="U13" s="235"/>
      <c r="V13" s="235"/>
    </row>
    <row r="14" spans="1:22" ht="203.25" customHeight="1">
      <c r="A14" s="228">
        <v>9</v>
      </c>
      <c r="B14" s="229" t="s">
        <v>45</v>
      </c>
      <c r="C14" s="230" t="s">
        <v>542</v>
      </c>
      <c r="D14" s="236" t="s">
        <v>568</v>
      </c>
      <c r="E14" s="56" t="s">
        <v>569</v>
      </c>
      <c r="F14" s="236" t="s">
        <v>570</v>
      </c>
      <c r="G14" s="218">
        <v>213475</v>
      </c>
      <c r="H14" s="218">
        <f>P14-G14</f>
        <v>12525</v>
      </c>
      <c r="I14" s="218"/>
      <c r="J14" s="218"/>
      <c r="K14" s="218"/>
      <c r="L14" s="218"/>
      <c r="M14" s="233"/>
      <c r="N14" s="234" t="s">
        <v>554</v>
      </c>
      <c r="O14" s="234" t="s">
        <v>547</v>
      </c>
      <c r="P14" s="219">
        <v>226000</v>
      </c>
      <c r="Q14" s="218"/>
      <c r="R14" s="218"/>
      <c r="S14" s="220"/>
      <c r="T14" s="232" t="s">
        <v>558</v>
      </c>
      <c r="U14" s="235"/>
      <c r="V14" s="235"/>
    </row>
    <row r="15" spans="1:22" ht="176.25" customHeight="1">
      <c r="A15" s="228">
        <v>10</v>
      </c>
      <c r="B15" s="237" t="s">
        <v>571</v>
      </c>
      <c r="C15" s="237" t="s">
        <v>572</v>
      </c>
      <c r="D15" s="238" t="s">
        <v>573</v>
      </c>
      <c r="E15" s="230" t="s">
        <v>574</v>
      </c>
      <c r="F15" s="236" t="s">
        <v>575</v>
      </c>
      <c r="G15" s="218">
        <f>P15-H15</f>
        <v>322788.15000000002</v>
      </c>
      <c r="H15" s="218">
        <f t="shared" ref="H15" si="0">P15*0.05</f>
        <v>16988.850000000002</v>
      </c>
      <c r="I15" s="218"/>
      <c r="J15" s="218"/>
      <c r="K15" s="218"/>
      <c r="L15" s="218"/>
      <c r="M15" s="233"/>
      <c r="N15" s="234" t="s">
        <v>576</v>
      </c>
      <c r="O15" s="234" t="s">
        <v>547</v>
      </c>
      <c r="P15" s="219">
        <v>339777</v>
      </c>
      <c r="Q15" s="218"/>
      <c r="R15" s="218"/>
      <c r="S15" s="219"/>
      <c r="T15" s="232" t="s">
        <v>558</v>
      </c>
      <c r="U15" s="235"/>
      <c r="V15" s="235"/>
    </row>
    <row r="16" spans="1:22" s="244" customFormat="1" ht="176.25" customHeight="1">
      <c r="A16" s="223"/>
      <c r="B16" s="224" t="s">
        <v>45</v>
      </c>
      <c r="C16" s="239" t="s">
        <v>542</v>
      </c>
      <c r="D16" s="240" t="s">
        <v>577</v>
      </c>
      <c r="E16" s="192" t="s">
        <v>578</v>
      </c>
      <c r="F16" s="241" t="s">
        <v>579</v>
      </c>
      <c r="G16" s="226">
        <f>S16-H16</f>
        <v>665000</v>
      </c>
      <c r="H16" s="226">
        <f>S16*0.05</f>
        <v>35000</v>
      </c>
      <c r="I16" s="226"/>
      <c r="J16" s="226"/>
      <c r="K16" s="226"/>
      <c r="L16" s="226"/>
      <c r="M16" s="233"/>
      <c r="N16" s="242"/>
      <c r="O16" s="242"/>
      <c r="P16" s="219"/>
      <c r="Q16" s="226" t="s">
        <v>546</v>
      </c>
      <c r="R16" s="226" t="s">
        <v>547</v>
      </c>
      <c r="S16" s="220">
        <v>700000</v>
      </c>
      <c r="T16" s="243" t="s">
        <v>558</v>
      </c>
      <c r="U16" s="227"/>
      <c r="V16" s="227"/>
    </row>
    <row r="17" spans="1:22" s="244" customFormat="1" ht="176.25" customHeight="1">
      <c r="A17" s="223"/>
      <c r="B17" s="224" t="s">
        <v>45</v>
      </c>
      <c r="C17" s="239" t="s">
        <v>542</v>
      </c>
      <c r="D17" s="245" t="s">
        <v>580</v>
      </c>
      <c r="E17" s="192" t="s">
        <v>581</v>
      </c>
      <c r="F17" s="241" t="s">
        <v>582</v>
      </c>
      <c r="G17" s="226">
        <f>S17-H17</f>
        <v>427500</v>
      </c>
      <c r="H17" s="226">
        <f>S17*0.05</f>
        <v>22500</v>
      </c>
      <c r="I17" s="226"/>
      <c r="J17" s="226"/>
      <c r="K17" s="226"/>
      <c r="L17" s="226"/>
      <c r="M17" s="233"/>
      <c r="N17" s="242"/>
      <c r="O17" s="242"/>
      <c r="P17" s="219"/>
      <c r="Q17" s="217" t="s">
        <v>546</v>
      </c>
      <c r="R17" s="217" t="s">
        <v>547</v>
      </c>
      <c r="S17" s="220">
        <v>450000</v>
      </c>
      <c r="T17" s="243" t="s">
        <v>558</v>
      </c>
      <c r="U17" s="227"/>
      <c r="V17" s="227"/>
    </row>
    <row r="18" spans="1:22" s="244" customFormat="1" ht="176.25" customHeight="1">
      <c r="A18" s="223"/>
      <c r="B18" s="224" t="s">
        <v>583</v>
      </c>
      <c r="C18" s="239" t="s">
        <v>584</v>
      </c>
      <c r="D18" s="245" t="s">
        <v>585</v>
      </c>
      <c r="E18" s="192" t="s">
        <v>586</v>
      </c>
      <c r="F18" s="241" t="s">
        <v>587</v>
      </c>
      <c r="G18" s="226">
        <v>153467</v>
      </c>
      <c r="H18" s="226">
        <f>S18-G18</f>
        <v>8078</v>
      </c>
      <c r="I18" s="226"/>
      <c r="J18" s="226"/>
      <c r="K18" s="226"/>
      <c r="L18" s="226"/>
      <c r="M18" s="233"/>
      <c r="N18" s="242"/>
      <c r="O18" s="242"/>
      <c r="P18" s="219"/>
      <c r="Q18" s="246" t="s">
        <v>541</v>
      </c>
      <c r="R18" s="246">
        <v>12</v>
      </c>
      <c r="S18" s="220">
        <v>161545</v>
      </c>
      <c r="T18" s="247" t="s">
        <v>558</v>
      </c>
      <c r="U18" s="227"/>
      <c r="V18" s="227"/>
    </row>
    <row r="19" spans="1:22" s="244" customFormat="1" ht="176.25" customHeight="1">
      <c r="A19" s="223">
        <v>17</v>
      </c>
      <c r="B19" s="224" t="s">
        <v>45</v>
      </c>
      <c r="C19" s="225" t="s">
        <v>542</v>
      </c>
      <c r="D19" s="245" t="s">
        <v>588</v>
      </c>
      <c r="E19" s="192" t="s">
        <v>589</v>
      </c>
      <c r="F19" s="248" t="s">
        <v>590</v>
      </c>
      <c r="G19" s="226">
        <f>S19-H19</f>
        <v>683050</v>
      </c>
      <c r="H19" s="226">
        <f>719000*5/100</f>
        <v>35950</v>
      </c>
      <c r="I19" s="226"/>
      <c r="J19" s="226"/>
      <c r="K19" s="226"/>
      <c r="L19" s="226"/>
      <c r="M19" s="233"/>
      <c r="N19" s="226"/>
      <c r="O19" s="226"/>
      <c r="P19" s="249"/>
      <c r="Q19" s="226" t="s">
        <v>546</v>
      </c>
      <c r="R19" s="226" t="s">
        <v>591</v>
      </c>
      <c r="S19" s="250">
        <v>719000</v>
      </c>
      <c r="T19" s="247" t="s">
        <v>558</v>
      </c>
      <c r="U19" s="227"/>
      <c r="V19" s="227"/>
    </row>
    <row r="20" spans="1:22" ht="53.25" customHeight="1">
      <c r="A20" s="212"/>
      <c r="B20" s="1474" t="s">
        <v>592</v>
      </c>
      <c r="C20" s="1475"/>
      <c r="D20" s="1475"/>
      <c r="E20" s="1475"/>
      <c r="F20" s="1476"/>
      <c r="G20" s="217">
        <v>2015</v>
      </c>
      <c r="H20" s="226"/>
      <c r="I20" s="217"/>
      <c r="J20" s="217"/>
      <c r="K20" s="217"/>
      <c r="L20" s="217"/>
      <c r="M20" s="251">
        <v>2015</v>
      </c>
      <c r="N20" s="217"/>
      <c r="O20" s="217"/>
      <c r="P20" s="219"/>
      <c r="Q20" s="217"/>
      <c r="R20" s="217"/>
      <c r="S20" s="220"/>
      <c r="T20" s="252"/>
      <c r="U20" s="221"/>
      <c r="V20" s="221"/>
    </row>
    <row r="21" spans="1:22" s="261" customFormat="1" ht="45.75" customHeight="1">
      <c r="A21" s="253" t="s">
        <v>47</v>
      </c>
      <c r="B21" s="1477" t="s">
        <v>37</v>
      </c>
      <c r="C21" s="1478"/>
      <c r="D21" s="1478"/>
      <c r="E21" s="1478"/>
      <c r="F21" s="1479"/>
      <c r="G21" s="254">
        <f>SUM(G6:G20)</f>
        <v>8056654.8000000007</v>
      </c>
      <c r="H21" s="254">
        <f>SUM(H6:H20)</f>
        <v>301819.2</v>
      </c>
      <c r="I21" s="255"/>
      <c r="J21" s="255"/>
      <c r="K21" s="255"/>
      <c r="L21" s="255"/>
      <c r="M21" s="256">
        <f>SUM(M6:M20)</f>
        <v>2682050</v>
      </c>
      <c r="N21" s="254"/>
      <c r="O21" s="254"/>
      <c r="P21" s="257">
        <f>SUM(P6:P17)</f>
        <v>2395879</v>
      </c>
      <c r="Q21" s="254"/>
      <c r="R21" s="254"/>
      <c r="S21" s="258">
        <f>SUM(S6:S19)</f>
        <v>3280545</v>
      </c>
      <c r="T21" s="259"/>
      <c r="U21" s="260">
        <f>G21-M21-P21-S21</f>
        <v>-301819.19999999925</v>
      </c>
      <c r="V21" s="259"/>
    </row>
    <row r="22" spans="1:22" s="261" customFormat="1" ht="45.75" customHeight="1">
      <c r="A22" s="262"/>
      <c r="B22" s="263"/>
      <c r="C22" s="263"/>
      <c r="D22" s="263"/>
      <c r="E22" s="263"/>
      <c r="F22" s="263"/>
      <c r="G22" s="264"/>
      <c r="H22" s="264"/>
      <c r="I22" s="265"/>
      <c r="J22" s="265"/>
      <c r="K22" s="265"/>
      <c r="L22" s="265"/>
      <c r="M22" s="266"/>
      <c r="N22" s="264"/>
      <c r="O22" s="264"/>
      <c r="P22" s="267"/>
      <c r="Q22" s="264"/>
      <c r="R22" s="264"/>
      <c r="S22" s="268"/>
      <c r="T22" s="269"/>
      <c r="U22" s="270"/>
      <c r="V22" s="269"/>
    </row>
    <row r="23" spans="1:22" s="261" customFormat="1" ht="45.75" customHeight="1">
      <c r="A23" s="269"/>
      <c r="B23" s="1464" t="s">
        <v>44</v>
      </c>
      <c r="C23" s="1464"/>
      <c r="D23" s="1464"/>
      <c r="E23" s="1464"/>
      <c r="F23" s="1464"/>
      <c r="G23" s="1464"/>
      <c r="H23" s="1464"/>
      <c r="I23" s="1464"/>
      <c r="J23" s="1464"/>
      <c r="K23" s="1464"/>
      <c r="L23" s="1464"/>
      <c r="M23" s="1464"/>
      <c r="N23" s="1464"/>
      <c r="O23" s="1464"/>
      <c r="P23" s="1464"/>
      <c r="Q23" s="1464"/>
      <c r="R23" s="1464"/>
      <c r="S23" s="1464"/>
      <c r="T23" s="1464"/>
      <c r="U23" s="1464"/>
      <c r="V23" s="1464"/>
    </row>
    <row r="24" spans="1:22" s="261" customFormat="1" ht="180">
      <c r="A24" s="262">
        <v>1</v>
      </c>
      <c r="B24" s="213" t="s">
        <v>45</v>
      </c>
      <c r="C24" s="222" t="s">
        <v>542</v>
      </c>
      <c r="D24" s="271" t="s">
        <v>593</v>
      </c>
      <c r="E24" s="39" t="s">
        <v>594</v>
      </c>
      <c r="F24" s="243" t="s">
        <v>595</v>
      </c>
      <c r="G24" s="217">
        <f t="shared" ref="G24:G26" si="1">S24-H24</f>
        <v>369650</v>
      </c>
      <c r="H24" s="217">
        <f>607000*5/100</f>
        <v>30350</v>
      </c>
      <c r="I24" s="217"/>
      <c r="J24" s="217"/>
      <c r="K24" s="217"/>
      <c r="L24" s="217"/>
      <c r="M24" s="233"/>
      <c r="N24" s="217"/>
      <c r="O24" s="217"/>
      <c r="P24" s="219"/>
      <c r="Q24" s="217" t="s">
        <v>546</v>
      </c>
      <c r="R24" s="217" t="s">
        <v>547</v>
      </c>
      <c r="S24" s="220">
        <v>400000</v>
      </c>
      <c r="T24" s="252" t="s">
        <v>558</v>
      </c>
      <c r="U24" s="227"/>
      <c r="V24" s="227"/>
    </row>
    <row r="25" spans="1:22" s="261" customFormat="1" ht="180">
      <c r="A25" s="262">
        <v>2</v>
      </c>
      <c r="B25" s="272" t="s">
        <v>45</v>
      </c>
      <c r="C25" s="273" t="s">
        <v>542</v>
      </c>
      <c r="D25" s="274" t="s">
        <v>596</v>
      </c>
      <c r="E25" s="192" t="s">
        <v>581</v>
      </c>
      <c r="F25" s="243" t="s">
        <v>597</v>
      </c>
      <c r="G25" s="217">
        <f t="shared" si="1"/>
        <v>947750</v>
      </c>
      <c r="H25" s="275">
        <f>1045000*5/100</f>
        <v>52250</v>
      </c>
      <c r="I25" s="217"/>
      <c r="J25" s="217"/>
      <c r="K25" s="217"/>
      <c r="L25" s="217"/>
      <c r="M25" s="233"/>
      <c r="N25" s="217"/>
      <c r="O25" s="217"/>
      <c r="P25" s="219"/>
      <c r="Q25" s="217" t="s">
        <v>546</v>
      </c>
      <c r="R25" s="217" t="s">
        <v>547</v>
      </c>
      <c r="S25" s="220">
        <v>1000000</v>
      </c>
      <c r="T25" s="243" t="s">
        <v>558</v>
      </c>
      <c r="U25" s="221"/>
      <c r="V25" s="221"/>
    </row>
    <row r="26" spans="1:22" s="261" customFormat="1" ht="270">
      <c r="A26" s="262">
        <v>3</v>
      </c>
      <c r="B26" s="213" t="s">
        <v>536</v>
      </c>
      <c r="C26" s="222" t="s">
        <v>598</v>
      </c>
      <c r="D26" s="271" t="s">
        <v>599</v>
      </c>
      <c r="E26" s="192" t="s">
        <v>600</v>
      </c>
      <c r="F26" s="243" t="s">
        <v>601</v>
      </c>
      <c r="G26" s="217">
        <f t="shared" si="1"/>
        <v>319650</v>
      </c>
      <c r="H26" s="217">
        <f>607000*5/100</f>
        <v>30350</v>
      </c>
      <c r="I26" s="217"/>
      <c r="J26" s="217"/>
      <c r="K26" s="217"/>
      <c r="L26" s="217"/>
      <c r="M26" s="233"/>
      <c r="N26" s="217"/>
      <c r="O26" s="217"/>
      <c r="P26" s="219"/>
      <c r="Q26" s="217" t="s">
        <v>546</v>
      </c>
      <c r="R26" s="217">
        <v>10</v>
      </c>
      <c r="S26" s="220">
        <v>350000</v>
      </c>
      <c r="T26" s="252" t="s">
        <v>558</v>
      </c>
      <c r="U26" s="221"/>
      <c r="V26" s="221"/>
    </row>
    <row r="27" spans="1:22" s="261" customFormat="1" ht="18.75">
      <c r="A27" s="262"/>
      <c r="B27" s="1477" t="s">
        <v>37</v>
      </c>
      <c r="C27" s="1478"/>
      <c r="D27" s="1478"/>
      <c r="E27" s="1478"/>
      <c r="F27" s="1479"/>
      <c r="G27" s="276">
        <f>SUM(G24:G26)</f>
        <v>1637050</v>
      </c>
      <c r="H27" s="276">
        <f t="shared" ref="H27:S27" si="2">SUM(H24:H26)</f>
        <v>112950</v>
      </c>
      <c r="I27" s="276">
        <f t="shared" si="2"/>
        <v>0</v>
      </c>
      <c r="J27" s="276">
        <f t="shared" si="2"/>
        <v>0</v>
      </c>
      <c r="K27" s="276">
        <f t="shared" si="2"/>
        <v>0</v>
      </c>
      <c r="L27" s="276">
        <f t="shared" si="2"/>
        <v>0</v>
      </c>
      <c r="M27" s="277">
        <f t="shared" si="2"/>
        <v>0</v>
      </c>
      <c r="N27" s="276">
        <f t="shared" si="2"/>
        <v>0</v>
      </c>
      <c r="O27" s="276">
        <f t="shared" si="2"/>
        <v>0</v>
      </c>
      <c r="P27" s="278">
        <f t="shared" si="2"/>
        <v>0</v>
      </c>
      <c r="Q27" s="276">
        <f t="shared" si="2"/>
        <v>0</v>
      </c>
      <c r="R27" s="276"/>
      <c r="S27" s="279">
        <f t="shared" si="2"/>
        <v>1750000</v>
      </c>
      <c r="T27" s="280"/>
      <c r="U27" s="281"/>
      <c r="V27" s="281"/>
    </row>
    <row r="28" spans="1:22" s="261" customFormat="1" ht="45.75" customHeight="1">
      <c r="A28" s="262"/>
      <c r="B28" s="263"/>
      <c r="C28" s="263"/>
      <c r="D28" s="263"/>
      <c r="E28" s="263"/>
      <c r="F28" s="263"/>
      <c r="G28" s="264"/>
      <c r="H28" s="264"/>
      <c r="I28" s="265"/>
      <c r="J28" s="265"/>
      <c r="K28" s="265"/>
      <c r="L28" s="265"/>
      <c r="M28" s="266"/>
      <c r="N28" s="264"/>
      <c r="O28" s="264"/>
      <c r="P28" s="267"/>
      <c r="Q28" s="264"/>
      <c r="R28" s="264"/>
      <c r="S28" s="268"/>
      <c r="T28" s="269"/>
      <c r="U28" s="270"/>
      <c r="V28" s="269"/>
    </row>
    <row r="29" spans="1:22" s="261" customFormat="1" ht="45.75" customHeight="1">
      <c r="A29" s="262"/>
      <c r="G29" s="254"/>
      <c r="H29" s="254"/>
      <c r="I29" s="255"/>
      <c r="J29" s="255"/>
      <c r="K29" s="255"/>
      <c r="L29" s="255"/>
      <c r="M29" s="256"/>
      <c r="N29" s="254"/>
      <c r="O29" s="254"/>
      <c r="P29" s="257"/>
      <c r="Q29" s="254"/>
      <c r="R29" s="254"/>
      <c r="S29" s="258"/>
      <c r="T29" s="259"/>
      <c r="U29" s="282"/>
      <c r="V29" s="259"/>
    </row>
    <row r="30" spans="1:22" ht="56.25" customHeight="1">
      <c r="A30" s="1481" t="s">
        <v>38</v>
      </c>
      <c r="B30" s="1481"/>
      <c r="C30" s="1481"/>
      <c r="D30" s="1481"/>
      <c r="E30" s="1481"/>
      <c r="F30" s="1481"/>
      <c r="G30" s="1481"/>
      <c r="H30" s="1481"/>
      <c r="I30" s="1481"/>
      <c r="J30" s="1481"/>
      <c r="K30" s="1481"/>
      <c r="L30" s="1481"/>
      <c r="M30" s="1481"/>
      <c r="N30" s="1481"/>
      <c r="O30" s="1481"/>
      <c r="P30" s="1481"/>
      <c r="Q30" s="1481"/>
      <c r="R30" s="1481"/>
      <c r="S30" s="1481"/>
      <c r="T30" s="1481"/>
      <c r="U30" s="1481"/>
      <c r="V30" s="1481"/>
    </row>
    <row r="31" spans="1:22" ht="90">
      <c r="A31" s="283">
        <v>1</v>
      </c>
      <c r="B31" s="11" t="s">
        <v>73</v>
      </c>
      <c r="C31" s="11" t="s">
        <v>69</v>
      </c>
      <c r="D31" s="11" t="s">
        <v>74</v>
      </c>
      <c r="E31" s="11" t="s">
        <v>75</v>
      </c>
      <c r="F31" s="11" t="s">
        <v>602</v>
      </c>
      <c r="G31" s="12" t="s">
        <v>34</v>
      </c>
      <c r="H31" s="13">
        <f>M31+P31+S31</f>
        <v>244100</v>
      </c>
      <c r="I31" s="12"/>
      <c r="J31" s="12"/>
      <c r="K31" s="14" t="s">
        <v>48</v>
      </c>
      <c r="L31" s="14" t="s">
        <v>49</v>
      </c>
      <c r="M31" s="26">
        <v>38100</v>
      </c>
      <c r="N31" s="14" t="s">
        <v>48</v>
      </c>
      <c r="O31" s="14" t="s">
        <v>49</v>
      </c>
      <c r="P31" s="284">
        <v>110000</v>
      </c>
      <c r="Q31" s="14" t="s">
        <v>48</v>
      </c>
      <c r="R31" s="14" t="s">
        <v>49</v>
      </c>
      <c r="S31" s="27">
        <v>96000</v>
      </c>
      <c r="T31" s="252" t="s">
        <v>558</v>
      </c>
      <c r="U31" s="283"/>
      <c r="V31" s="283"/>
    </row>
    <row r="32" spans="1:22" ht="56.25" customHeight="1">
      <c r="A32" s="283">
        <v>2</v>
      </c>
      <c r="B32" s="11" t="s">
        <v>73</v>
      </c>
      <c r="C32" s="11" t="s">
        <v>76</v>
      </c>
      <c r="D32" s="11" t="s">
        <v>77</v>
      </c>
      <c r="E32" s="11" t="s">
        <v>78</v>
      </c>
      <c r="F32" s="11" t="s">
        <v>602</v>
      </c>
      <c r="G32" s="12"/>
      <c r="H32" s="13">
        <f t="shared" ref="H32:H45" si="3">M32+P32+S32</f>
        <v>131800</v>
      </c>
      <c r="I32" s="12"/>
      <c r="J32" s="12"/>
      <c r="K32" s="14" t="s">
        <v>603</v>
      </c>
      <c r="L32" s="14" t="s">
        <v>49</v>
      </c>
      <c r="M32" s="26">
        <v>50000</v>
      </c>
      <c r="N32" s="14" t="s">
        <v>603</v>
      </c>
      <c r="O32" s="14" t="s">
        <v>49</v>
      </c>
      <c r="P32" s="284">
        <v>70000</v>
      </c>
      <c r="Q32" s="14" t="s">
        <v>603</v>
      </c>
      <c r="R32" s="14" t="s">
        <v>49</v>
      </c>
      <c r="S32" s="27">
        <v>11800</v>
      </c>
      <c r="T32" s="252" t="s">
        <v>558</v>
      </c>
      <c r="U32" s="283"/>
      <c r="V32" s="283"/>
    </row>
    <row r="33" spans="1:22" ht="105">
      <c r="A33" s="283">
        <v>3</v>
      </c>
      <c r="B33" s="11" t="s">
        <v>73</v>
      </c>
      <c r="C33" s="11" t="s">
        <v>79</v>
      </c>
      <c r="D33" s="11" t="s">
        <v>80</v>
      </c>
      <c r="E33" s="11" t="s">
        <v>81</v>
      </c>
      <c r="F33" s="11" t="s">
        <v>602</v>
      </c>
      <c r="G33" s="12"/>
      <c r="H33" s="13">
        <f t="shared" si="3"/>
        <v>520000</v>
      </c>
      <c r="I33" s="12"/>
      <c r="J33" s="12"/>
      <c r="K33" s="14" t="s">
        <v>48</v>
      </c>
      <c r="L33" s="14" t="s">
        <v>49</v>
      </c>
      <c r="M33" s="26">
        <v>170000</v>
      </c>
      <c r="N33" s="14" t="s">
        <v>48</v>
      </c>
      <c r="O33" s="14" t="s">
        <v>49</v>
      </c>
      <c r="P33" s="284">
        <v>180000</v>
      </c>
      <c r="Q33" s="14" t="s">
        <v>48</v>
      </c>
      <c r="R33" s="14" t="s">
        <v>49</v>
      </c>
      <c r="S33" s="27">
        <v>170000</v>
      </c>
      <c r="T33" s="252" t="s">
        <v>558</v>
      </c>
      <c r="U33" s="283"/>
      <c r="V33" s="283"/>
    </row>
    <row r="34" spans="1:22" ht="105">
      <c r="A34" s="283">
        <v>4</v>
      </c>
      <c r="B34" s="11" t="s">
        <v>82</v>
      </c>
      <c r="C34" s="11" t="s">
        <v>83</v>
      </c>
      <c r="D34" s="11" t="s">
        <v>84</v>
      </c>
      <c r="E34" s="11" t="s">
        <v>85</v>
      </c>
      <c r="F34" s="11" t="s">
        <v>602</v>
      </c>
      <c r="G34" s="12"/>
      <c r="H34" s="13">
        <f t="shared" si="3"/>
        <v>1164000</v>
      </c>
      <c r="I34" s="12"/>
      <c r="J34" s="12"/>
      <c r="K34" s="14" t="s">
        <v>48</v>
      </c>
      <c r="L34" s="14" t="s">
        <v>49</v>
      </c>
      <c r="M34" s="26">
        <v>354000</v>
      </c>
      <c r="N34" s="14" t="s">
        <v>48</v>
      </c>
      <c r="O34" s="14" t="s">
        <v>49</v>
      </c>
      <c r="P34" s="284">
        <v>390000</v>
      </c>
      <c r="Q34" s="14" t="s">
        <v>48</v>
      </c>
      <c r="R34" s="14" t="s">
        <v>49</v>
      </c>
      <c r="S34" s="27">
        <v>420000</v>
      </c>
      <c r="T34" s="252" t="s">
        <v>558</v>
      </c>
      <c r="U34" s="283"/>
      <c r="V34" s="283"/>
    </row>
    <row r="35" spans="1:22" ht="90">
      <c r="A35" s="283">
        <v>5</v>
      </c>
      <c r="B35" s="11" t="s">
        <v>86</v>
      </c>
      <c r="C35" s="11" t="s">
        <v>76</v>
      </c>
      <c r="D35" s="11" t="s">
        <v>604</v>
      </c>
      <c r="E35" s="11" t="s">
        <v>87</v>
      </c>
      <c r="F35" s="11" t="s">
        <v>602</v>
      </c>
      <c r="G35" s="285"/>
      <c r="H35" s="286">
        <f t="shared" si="3"/>
        <v>48600</v>
      </c>
      <c r="I35" s="285"/>
      <c r="J35" s="285"/>
      <c r="K35" s="287" t="s">
        <v>48</v>
      </c>
      <c r="L35" s="288" t="s">
        <v>49</v>
      </c>
      <c r="M35" s="289">
        <v>46500</v>
      </c>
      <c r="N35" s="287" t="s">
        <v>48</v>
      </c>
      <c r="O35" s="14" t="s">
        <v>49</v>
      </c>
      <c r="P35" s="290">
        <v>0</v>
      </c>
      <c r="Q35" s="287" t="s">
        <v>48</v>
      </c>
      <c r="R35" s="288" t="s">
        <v>49</v>
      </c>
      <c r="S35" s="291">
        <v>2100</v>
      </c>
      <c r="T35" s="247" t="s">
        <v>558</v>
      </c>
      <c r="U35" s="283"/>
      <c r="V35" s="283"/>
    </row>
    <row r="36" spans="1:22" ht="90">
      <c r="A36" s="283">
        <v>6</v>
      </c>
      <c r="B36" s="11" t="s">
        <v>73</v>
      </c>
      <c r="C36" s="11" t="s">
        <v>76</v>
      </c>
      <c r="D36" s="11" t="s">
        <v>88</v>
      </c>
      <c r="E36" s="11" t="s">
        <v>89</v>
      </c>
      <c r="F36" s="11" t="s">
        <v>602</v>
      </c>
      <c r="G36" s="16"/>
      <c r="H36" s="15">
        <f t="shared" si="3"/>
        <v>199600</v>
      </c>
      <c r="I36" s="16"/>
      <c r="J36" s="16"/>
      <c r="K36" s="288" t="s">
        <v>48</v>
      </c>
      <c r="L36" s="288" t="s">
        <v>49</v>
      </c>
      <c r="M36" s="26">
        <v>30000</v>
      </c>
      <c r="N36" s="288" t="s">
        <v>48</v>
      </c>
      <c r="O36" s="14" t="s">
        <v>49</v>
      </c>
      <c r="P36" s="284">
        <v>80000</v>
      </c>
      <c r="Q36" s="288" t="s">
        <v>48</v>
      </c>
      <c r="R36" s="288" t="s">
        <v>49</v>
      </c>
      <c r="S36" s="27">
        <v>89600</v>
      </c>
      <c r="T36" s="247" t="s">
        <v>558</v>
      </c>
      <c r="U36" s="283"/>
      <c r="V36" s="283"/>
    </row>
    <row r="37" spans="1:22" ht="90">
      <c r="A37" s="283">
        <v>7</v>
      </c>
      <c r="B37" s="11" t="s">
        <v>90</v>
      </c>
      <c r="C37" s="11" t="s">
        <v>91</v>
      </c>
      <c r="D37" s="11" t="s">
        <v>605</v>
      </c>
      <c r="E37" s="11" t="s">
        <v>92</v>
      </c>
      <c r="F37" s="11" t="s">
        <v>602</v>
      </c>
      <c r="G37" s="16"/>
      <c r="H37" s="15">
        <f t="shared" si="3"/>
        <v>285500</v>
      </c>
      <c r="I37" s="16"/>
      <c r="J37" s="16"/>
      <c r="K37" s="288" t="s">
        <v>48</v>
      </c>
      <c r="L37" s="288" t="s">
        <v>49</v>
      </c>
      <c r="M37" s="26">
        <v>136300</v>
      </c>
      <c r="N37" s="288" t="s">
        <v>48</v>
      </c>
      <c r="O37" s="14" t="s">
        <v>49</v>
      </c>
      <c r="P37" s="284">
        <v>124000</v>
      </c>
      <c r="Q37" s="288" t="s">
        <v>48</v>
      </c>
      <c r="R37" s="288" t="s">
        <v>49</v>
      </c>
      <c r="S37" s="27">
        <v>25200</v>
      </c>
      <c r="T37" s="247" t="s">
        <v>558</v>
      </c>
      <c r="U37" s="283"/>
      <c r="V37" s="283"/>
    </row>
    <row r="38" spans="1:22" ht="60">
      <c r="A38" s="283">
        <v>8</v>
      </c>
      <c r="B38" s="11"/>
      <c r="C38" s="11"/>
      <c r="D38" s="11" t="s">
        <v>50</v>
      </c>
      <c r="E38" s="11" t="s">
        <v>93</v>
      </c>
      <c r="F38" s="11" t="s">
        <v>602</v>
      </c>
      <c r="G38" s="17"/>
      <c r="H38" s="13">
        <f t="shared" si="3"/>
        <v>144400</v>
      </c>
      <c r="I38" s="17"/>
      <c r="J38" s="17"/>
      <c r="K38" s="14" t="s">
        <v>48</v>
      </c>
      <c r="L38" s="14" t="s">
        <v>49</v>
      </c>
      <c r="M38" s="26">
        <v>74400</v>
      </c>
      <c r="N38" s="14" t="s">
        <v>48</v>
      </c>
      <c r="O38" s="14" t="s">
        <v>49</v>
      </c>
      <c r="P38" s="284">
        <v>50000</v>
      </c>
      <c r="Q38" s="14" t="s">
        <v>48</v>
      </c>
      <c r="R38" s="14" t="s">
        <v>49</v>
      </c>
      <c r="S38" s="27">
        <v>20000</v>
      </c>
      <c r="T38" s="252" t="s">
        <v>558</v>
      </c>
      <c r="U38" s="283"/>
      <c r="V38" s="283"/>
    </row>
    <row r="39" spans="1:22" ht="210">
      <c r="A39" s="283">
        <v>9</v>
      </c>
      <c r="B39" s="11" t="s">
        <v>72</v>
      </c>
      <c r="C39" s="11" t="s">
        <v>94</v>
      </c>
      <c r="D39" s="11" t="s">
        <v>606</v>
      </c>
      <c r="E39" s="11" t="s">
        <v>607</v>
      </c>
      <c r="F39" s="11" t="s">
        <v>602</v>
      </c>
      <c r="G39" s="17"/>
      <c r="H39" s="13">
        <f t="shared" si="3"/>
        <v>252000</v>
      </c>
      <c r="I39" s="17"/>
      <c r="J39" s="17"/>
      <c r="K39" s="14" t="s">
        <v>48</v>
      </c>
      <c r="L39" s="14" t="s">
        <v>49</v>
      </c>
      <c r="M39" s="26">
        <v>150000</v>
      </c>
      <c r="N39" s="14" t="s">
        <v>48</v>
      </c>
      <c r="O39" s="14" t="s">
        <v>49</v>
      </c>
      <c r="P39" s="284">
        <v>10000</v>
      </c>
      <c r="Q39" s="14" t="s">
        <v>48</v>
      </c>
      <c r="R39" s="14" t="s">
        <v>49</v>
      </c>
      <c r="S39" s="27">
        <v>92000</v>
      </c>
      <c r="T39" s="252" t="s">
        <v>558</v>
      </c>
      <c r="U39" s="283"/>
      <c r="V39" s="283"/>
    </row>
    <row r="40" spans="1:22" ht="210">
      <c r="A40" s="283">
        <v>10</v>
      </c>
      <c r="B40" s="11" t="s">
        <v>72</v>
      </c>
      <c r="C40" s="11" t="s">
        <v>94</v>
      </c>
      <c r="D40" s="11" t="s">
        <v>95</v>
      </c>
      <c r="E40" s="11" t="s">
        <v>96</v>
      </c>
      <c r="F40" s="11" t="s">
        <v>602</v>
      </c>
      <c r="G40" s="17"/>
      <c r="H40" s="13">
        <f t="shared" si="3"/>
        <v>51200</v>
      </c>
      <c r="I40" s="17"/>
      <c r="J40" s="17"/>
      <c r="K40" s="14" t="s">
        <v>48</v>
      </c>
      <c r="L40" s="14" t="s">
        <v>49</v>
      </c>
      <c r="M40" s="26">
        <v>13100</v>
      </c>
      <c r="N40" s="14" t="s">
        <v>48</v>
      </c>
      <c r="O40" s="14" t="s">
        <v>49</v>
      </c>
      <c r="P40" s="284">
        <v>28100</v>
      </c>
      <c r="Q40" s="14" t="s">
        <v>48</v>
      </c>
      <c r="R40" s="14" t="s">
        <v>49</v>
      </c>
      <c r="S40" s="27">
        <v>10000</v>
      </c>
      <c r="T40" s="252" t="s">
        <v>558</v>
      </c>
      <c r="U40" s="283"/>
      <c r="V40" s="283"/>
    </row>
    <row r="41" spans="1:22" ht="90">
      <c r="A41" s="283">
        <v>11</v>
      </c>
      <c r="B41" s="11" t="s">
        <v>97</v>
      </c>
      <c r="C41" s="11" t="s">
        <v>43</v>
      </c>
      <c r="D41" s="11" t="s">
        <v>608</v>
      </c>
      <c r="E41" s="11" t="s">
        <v>609</v>
      </c>
      <c r="F41" s="11" t="s">
        <v>602</v>
      </c>
      <c r="G41" s="17"/>
      <c r="H41" s="13">
        <f t="shared" si="3"/>
        <v>72300</v>
      </c>
      <c r="I41" s="17"/>
      <c r="J41" s="17"/>
      <c r="K41" s="14" t="s">
        <v>48</v>
      </c>
      <c r="L41" s="14" t="s">
        <v>49</v>
      </c>
      <c r="M41" s="26">
        <v>42700</v>
      </c>
      <c r="N41" s="14" t="s">
        <v>48</v>
      </c>
      <c r="O41" s="14" t="s">
        <v>49</v>
      </c>
      <c r="P41" s="284">
        <v>29600</v>
      </c>
      <c r="Q41" s="14" t="s">
        <v>48</v>
      </c>
      <c r="R41" s="14" t="s">
        <v>49</v>
      </c>
      <c r="S41" s="27">
        <v>0</v>
      </c>
      <c r="T41" s="252" t="s">
        <v>558</v>
      </c>
      <c r="U41" s="221"/>
      <c r="V41" s="221"/>
    </row>
    <row r="42" spans="1:22" ht="105">
      <c r="A42" s="283">
        <v>12</v>
      </c>
      <c r="B42" s="272" t="s">
        <v>51</v>
      </c>
      <c r="C42" s="274" t="s">
        <v>610</v>
      </c>
      <c r="D42" s="292" t="s">
        <v>611</v>
      </c>
      <c r="E42" s="11" t="s">
        <v>612</v>
      </c>
      <c r="F42" s="11" t="s">
        <v>602</v>
      </c>
      <c r="G42" s="17"/>
      <c r="H42" s="13">
        <f t="shared" si="3"/>
        <v>89200</v>
      </c>
      <c r="I42" s="17"/>
      <c r="J42" s="17"/>
      <c r="K42" s="14" t="s">
        <v>48</v>
      </c>
      <c r="L42" s="14" t="s">
        <v>49</v>
      </c>
      <c r="M42" s="26">
        <v>47200</v>
      </c>
      <c r="N42" s="14" t="s">
        <v>48</v>
      </c>
      <c r="O42" s="14" t="s">
        <v>49</v>
      </c>
      <c r="P42" s="284">
        <v>22000</v>
      </c>
      <c r="Q42" s="14" t="s">
        <v>48</v>
      </c>
      <c r="R42" s="14" t="s">
        <v>49</v>
      </c>
      <c r="S42" s="27">
        <v>20000</v>
      </c>
      <c r="T42" s="252" t="s">
        <v>558</v>
      </c>
      <c r="U42" s="221"/>
      <c r="V42" s="221"/>
    </row>
    <row r="43" spans="1:22" ht="195">
      <c r="A43" s="283">
        <v>13</v>
      </c>
      <c r="B43" s="272" t="s">
        <v>51</v>
      </c>
      <c r="C43" s="274" t="s">
        <v>613</v>
      </c>
      <c r="D43" s="274" t="s">
        <v>614</v>
      </c>
      <c r="E43" s="274" t="s">
        <v>615</v>
      </c>
      <c r="F43" s="243" t="s">
        <v>602</v>
      </c>
      <c r="G43" s="17"/>
      <c r="H43" s="13">
        <f t="shared" si="3"/>
        <v>69000</v>
      </c>
      <c r="I43" s="17"/>
      <c r="J43" s="17"/>
      <c r="K43" s="14" t="s">
        <v>48</v>
      </c>
      <c r="L43" s="14" t="s">
        <v>49</v>
      </c>
      <c r="M43" s="26">
        <v>25000</v>
      </c>
      <c r="N43" s="14" t="s">
        <v>48</v>
      </c>
      <c r="O43" s="14" t="s">
        <v>49</v>
      </c>
      <c r="P43" s="284">
        <v>15000</v>
      </c>
      <c r="Q43" s="14" t="s">
        <v>48</v>
      </c>
      <c r="R43" s="14" t="s">
        <v>49</v>
      </c>
      <c r="S43" s="27">
        <v>29000</v>
      </c>
      <c r="T43" s="252" t="s">
        <v>558</v>
      </c>
      <c r="U43" s="221"/>
      <c r="V43" s="221"/>
    </row>
    <row r="44" spans="1:22" ht="195">
      <c r="A44" s="283">
        <v>14</v>
      </c>
      <c r="B44" s="272" t="s">
        <v>45</v>
      </c>
      <c r="C44" s="274" t="s">
        <v>616</v>
      </c>
      <c r="D44" s="274" t="s">
        <v>617</v>
      </c>
      <c r="E44" s="274" t="s">
        <v>618</v>
      </c>
      <c r="F44" s="11" t="s">
        <v>602</v>
      </c>
      <c r="G44" s="17"/>
      <c r="H44" s="13">
        <f t="shared" si="3"/>
        <v>123500</v>
      </c>
      <c r="I44" s="17"/>
      <c r="J44" s="17"/>
      <c r="K44" s="14" t="s">
        <v>48</v>
      </c>
      <c r="L44" s="14" t="s">
        <v>49</v>
      </c>
      <c r="M44" s="26">
        <v>73500</v>
      </c>
      <c r="N44" s="14" t="s">
        <v>48</v>
      </c>
      <c r="O44" s="14" t="s">
        <v>49</v>
      </c>
      <c r="P44" s="284">
        <v>30000</v>
      </c>
      <c r="Q44" s="14" t="s">
        <v>48</v>
      </c>
      <c r="R44" s="14" t="s">
        <v>49</v>
      </c>
      <c r="S44" s="27">
        <v>20000</v>
      </c>
      <c r="T44" s="252" t="s">
        <v>558</v>
      </c>
      <c r="U44" s="221"/>
      <c r="V44" s="221"/>
    </row>
    <row r="45" spans="1:22" ht="165">
      <c r="A45" s="283">
        <v>15</v>
      </c>
      <c r="B45" s="11" t="s">
        <v>98</v>
      </c>
      <c r="C45" s="11" t="s">
        <v>99</v>
      </c>
      <c r="D45" s="11" t="s">
        <v>619</v>
      </c>
      <c r="E45" s="11" t="s">
        <v>100</v>
      </c>
      <c r="F45" s="11" t="s">
        <v>602</v>
      </c>
      <c r="G45" s="17"/>
      <c r="H45" s="13">
        <f t="shared" si="3"/>
        <v>54400</v>
      </c>
      <c r="I45" s="17"/>
      <c r="J45" s="17"/>
      <c r="K45" s="14" t="s">
        <v>48</v>
      </c>
      <c r="L45" s="14" t="s">
        <v>49</v>
      </c>
      <c r="M45" s="26">
        <v>15000</v>
      </c>
      <c r="N45" s="14" t="s">
        <v>48</v>
      </c>
      <c r="O45" s="14" t="s">
        <v>49</v>
      </c>
      <c r="P45" s="284">
        <v>21400</v>
      </c>
      <c r="Q45" s="14" t="s">
        <v>48</v>
      </c>
      <c r="R45" s="14" t="s">
        <v>49</v>
      </c>
      <c r="S45" s="27">
        <v>18000</v>
      </c>
      <c r="T45" s="252" t="s">
        <v>558</v>
      </c>
      <c r="U45" s="221"/>
      <c r="V45" s="221"/>
    </row>
    <row r="46" spans="1:22" s="261" customFormat="1" ht="42" customHeight="1">
      <c r="A46" s="253" t="s">
        <v>47</v>
      </c>
      <c r="B46" s="1477" t="s">
        <v>37</v>
      </c>
      <c r="C46" s="1478"/>
      <c r="D46" s="1478"/>
      <c r="E46" s="1478"/>
      <c r="F46" s="1479"/>
      <c r="G46" s="259"/>
      <c r="H46" s="254">
        <f>SUM(H31:H45)</f>
        <v>3449600</v>
      </c>
      <c r="I46" s="254"/>
      <c r="J46" s="254"/>
      <c r="K46" s="254"/>
      <c r="L46" s="254"/>
      <c r="M46" s="256">
        <f>SUM(M31:M45)</f>
        <v>1265800</v>
      </c>
      <c r="N46" s="254"/>
      <c r="O46" s="254"/>
      <c r="P46" s="257">
        <f>SUM(P31:P45)</f>
        <v>1160100</v>
      </c>
      <c r="Q46" s="254"/>
      <c r="R46" s="254"/>
      <c r="S46" s="293">
        <f>SUM(S31:S45)</f>
        <v>1023700</v>
      </c>
      <c r="T46" s="259"/>
      <c r="U46" s="259"/>
      <c r="V46" s="259"/>
    </row>
    <row r="47" spans="1:22" ht="63" customHeight="1">
      <c r="A47" s="1482" t="s">
        <v>620</v>
      </c>
      <c r="B47" s="1483"/>
      <c r="C47" s="1483"/>
      <c r="D47" s="1483"/>
      <c r="E47" s="1483"/>
      <c r="F47" s="1483"/>
      <c r="G47" s="1483"/>
      <c r="H47" s="1483"/>
      <c r="I47" s="1483"/>
      <c r="J47" s="1483"/>
      <c r="K47" s="1483"/>
      <c r="L47" s="1483"/>
      <c r="M47" s="1483"/>
      <c r="N47" s="1483"/>
      <c r="O47" s="1483"/>
      <c r="P47" s="1483"/>
      <c r="Q47" s="1483"/>
      <c r="R47" s="1483"/>
      <c r="S47" s="1483"/>
      <c r="T47" s="1483"/>
      <c r="U47" s="1483"/>
      <c r="V47" s="1484"/>
    </row>
    <row r="48" spans="1:22" ht="165">
      <c r="A48" s="7">
        <v>1</v>
      </c>
      <c r="B48" s="252" t="s">
        <v>621</v>
      </c>
      <c r="C48" s="252" t="s">
        <v>622</v>
      </c>
      <c r="D48" s="252" t="s">
        <v>623</v>
      </c>
      <c r="E48" s="294" t="s">
        <v>624</v>
      </c>
      <c r="F48" s="252" t="s">
        <v>625</v>
      </c>
      <c r="G48" s="295">
        <v>250789</v>
      </c>
      <c r="H48" s="296"/>
      <c r="I48" s="296"/>
      <c r="J48" s="296"/>
      <c r="K48" s="295" t="s">
        <v>591</v>
      </c>
      <c r="L48" s="295" t="s">
        <v>626</v>
      </c>
      <c r="M48" s="297">
        <v>250789</v>
      </c>
      <c r="N48" s="296"/>
      <c r="O48" s="296"/>
      <c r="P48" s="298">
        <f>M48*0.858</f>
        <v>215176.962</v>
      </c>
      <c r="Q48" s="296"/>
      <c r="R48" s="296"/>
      <c r="S48" s="299">
        <v>100000</v>
      </c>
      <c r="T48" s="252" t="s">
        <v>558</v>
      </c>
      <c r="U48" s="7"/>
      <c r="V48" s="7"/>
    </row>
    <row r="49" spans="1:22" ht="120">
      <c r="A49" s="7">
        <v>2</v>
      </c>
      <c r="B49" s="252" t="s">
        <v>68</v>
      </c>
      <c r="C49" s="252" t="s">
        <v>627</v>
      </c>
      <c r="D49" s="300" t="s">
        <v>628</v>
      </c>
      <c r="E49" s="252" t="s">
        <v>629</v>
      </c>
      <c r="F49" s="252" t="s">
        <v>625</v>
      </c>
      <c r="G49" s="295">
        <v>223025</v>
      </c>
      <c r="H49" s="296"/>
      <c r="I49" s="296"/>
      <c r="J49" s="296"/>
      <c r="K49" s="295" t="s">
        <v>591</v>
      </c>
      <c r="L49" s="295" t="s">
        <v>626</v>
      </c>
      <c r="M49" s="297">
        <v>223025</v>
      </c>
      <c r="N49" s="296"/>
      <c r="O49" s="296"/>
      <c r="P49" s="298">
        <f t="shared" ref="P49:P56" si="4">M49*0.858</f>
        <v>191355.44999999998</v>
      </c>
      <c r="Q49" s="296"/>
      <c r="R49" s="296"/>
      <c r="S49" s="299">
        <v>201335</v>
      </c>
      <c r="T49" s="252" t="s">
        <v>558</v>
      </c>
      <c r="U49" s="7"/>
      <c r="V49" s="7"/>
    </row>
    <row r="50" spans="1:22" ht="180">
      <c r="A50" s="7">
        <v>3</v>
      </c>
      <c r="B50" s="252" t="s">
        <v>68</v>
      </c>
      <c r="C50" s="252" t="s">
        <v>627</v>
      </c>
      <c r="D50" s="300" t="s">
        <v>630</v>
      </c>
      <c r="E50" s="252" t="s">
        <v>631</v>
      </c>
      <c r="F50" s="252" t="s">
        <v>625</v>
      </c>
      <c r="G50" s="295">
        <v>185719</v>
      </c>
      <c r="H50" s="296"/>
      <c r="I50" s="296"/>
      <c r="J50" s="296"/>
      <c r="K50" s="295" t="s">
        <v>591</v>
      </c>
      <c r="L50" s="295" t="s">
        <v>626</v>
      </c>
      <c r="M50" s="297">
        <v>185719</v>
      </c>
      <c r="N50" s="296"/>
      <c r="O50" s="296"/>
      <c r="P50" s="298">
        <f t="shared" si="4"/>
        <v>159346.902</v>
      </c>
      <c r="Q50" s="296"/>
      <c r="R50" s="296"/>
      <c r="S50" s="299">
        <v>187899</v>
      </c>
      <c r="T50" s="252" t="s">
        <v>558</v>
      </c>
      <c r="U50" s="7"/>
      <c r="V50" s="7"/>
    </row>
    <row r="51" spans="1:22" ht="120">
      <c r="A51" s="7">
        <v>4</v>
      </c>
      <c r="B51" s="274" t="s">
        <v>632</v>
      </c>
      <c r="C51" s="274" t="s">
        <v>633</v>
      </c>
      <c r="D51" s="300" t="s">
        <v>634</v>
      </c>
      <c r="E51" s="252" t="s">
        <v>635</v>
      </c>
      <c r="F51" s="252" t="s">
        <v>625</v>
      </c>
      <c r="G51" s="295">
        <v>106553</v>
      </c>
      <c r="H51" s="296"/>
      <c r="I51" s="296"/>
      <c r="J51" s="296"/>
      <c r="K51" s="295" t="s">
        <v>591</v>
      </c>
      <c r="L51" s="295" t="s">
        <v>626</v>
      </c>
      <c r="M51" s="297">
        <v>106553</v>
      </c>
      <c r="N51" s="296"/>
      <c r="O51" s="296"/>
      <c r="P51" s="298">
        <f t="shared" si="4"/>
        <v>91422.474000000002</v>
      </c>
      <c r="Q51" s="296"/>
      <c r="R51" s="296"/>
      <c r="S51" s="299">
        <v>164787</v>
      </c>
      <c r="T51" s="252" t="s">
        <v>558</v>
      </c>
      <c r="U51" s="7"/>
      <c r="V51" s="7"/>
    </row>
    <row r="52" spans="1:22" ht="195">
      <c r="A52" s="7">
        <v>5</v>
      </c>
      <c r="B52" s="272" t="s">
        <v>51</v>
      </c>
      <c r="C52" s="274" t="s">
        <v>613</v>
      </c>
      <c r="D52" s="300" t="s">
        <v>636</v>
      </c>
      <c r="E52" s="274" t="s">
        <v>637</v>
      </c>
      <c r="F52" s="252" t="s">
        <v>625</v>
      </c>
      <c r="G52" s="295">
        <v>90201</v>
      </c>
      <c r="H52" s="296"/>
      <c r="I52" s="296"/>
      <c r="J52" s="296"/>
      <c r="K52" s="295" t="s">
        <v>591</v>
      </c>
      <c r="L52" s="295" t="s">
        <v>626</v>
      </c>
      <c r="M52" s="297">
        <v>90201</v>
      </c>
      <c r="N52" s="296"/>
      <c r="O52" s="296"/>
      <c r="P52" s="298">
        <f t="shared" si="4"/>
        <v>77392.457999999999</v>
      </c>
      <c r="Q52" s="296"/>
      <c r="R52" s="296"/>
      <c r="S52" s="299">
        <f t="shared" ref="S52:S55" si="5">P52</f>
        <v>77392.457999999999</v>
      </c>
      <c r="T52" s="252" t="s">
        <v>558</v>
      </c>
      <c r="U52" s="7"/>
      <c r="V52" s="7"/>
    </row>
    <row r="53" spans="1:22" ht="150">
      <c r="A53" s="7">
        <v>6</v>
      </c>
      <c r="B53" s="274" t="s">
        <v>72</v>
      </c>
      <c r="C53" s="274" t="s">
        <v>638</v>
      </c>
      <c r="D53" s="300" t="s">
        <v>639</v>
      </c>
      <c r="E53" s="274" t="s">
        <v>640</v>
      </c>
      <c r="F53" s="252" t="s">
        <v>625</v>
      </c>
      <c r="G53" s="295">
        <v>75524</v>
      </c>
      <c r="H53" s="296"/>
      <c r="I53" s="296"/>
      <c r="J53" s="296"/>
      <c r="K53" s="295" t="s">
        <v>591</v>
      </c>
      <c r="L53" s="295" t="s">
        <v>626</v>
      </c>
      <c r="M53" s="297">
        <v>75524</v>
      </c>
      <c r="N53" s="296"/>
      <c r="O53" s="296"/>
      <c r="P53" s="298">
        <f t="shared" si="4"/>
        <v>64799.591999999997</v>
      </c>
      <c r="Q53" s="296"/>
      <c r="R53" s="296"/>
      <c r="S53" s="299">
        <f t="shared" si="5"/>
        <v>64799.591999999997</v>
      </c>
      <c r="T53" s="252" t="s">
        <v>558</v>
      </c>
      <c r="U53" s="7"/>
      <c r="V53" s="7"/>
    </row>
    <row r="54" spans="1:22" ht="195">
      <c r="A54" s="7">
        <v>7</v>
      </c>
      <c r="B54" s="272" t="s">
        <v>45</v>
      </c>
      <c r="C54" s="274" t="s">
        <v>616</v>
      </c>
      <c r="D54" s="300" t="s">
        <v>641</v>
      </c>
      <c r="E54" s="252" t="s">
        <v>642</v>
      </c>
      <c r="F54" s="252" t="s">
        <v>625</v>
      </c>
      <c r="G54" s="295">
        <v>97344</v>
      </c>
      <c r="H54" s="296"/>
      <c r="I54" s="296"/>
      <c r="J54" s="296"/>
      <c r="K54" s="295" t="s">
        <v>591</v>
      </c>
      <c r="L54" s="295" t="s">
        <v>626</v>
      </c>
      <c r="M54" s="297">
        <v>97344</v>
      </c>
      <c r="N54" s="296"/>
      <c r="O54" s="296"/>
      <c r="P54" s="298">
        <f t="shared" si="4"/>
        <v>83521.152000000002</v>
      </c>
      <c r="Q54" s="296"/>
      <c r="R54" s="296"/>
      <c r="S54" s="299">
        <f t="shared" si="5"/>
        <v>83521.152000000002</v>
      </c>
      <c r="T54" s="252" t="s">
        <v>558</v>
      </c>
      <c r="U54" s="7"/>
      <c r="V54" s="7"/>
    </row>
    <row r="55" spans="1:22" ht="195">
      <c r="A55" s="7">
        <v>8</v>
      </c>
      <c r="B55" s="272" t="s">
        <v>45</v>
      </c>
      <c r="C55" s="274" t="s">
        <v>616</v>
      </c>
      <c r="D55" s="300" t="s">
        <v>643</v>
      </c>
      <c r="E55" s="301" t="s">
        <v>644</v>
      </c>
      <c r="F55" s="252" t="s">
        <v>625</v>
      </c>
      <c r="G55" s="295">
        <v>85241</v>
      </c>
      <c r="H55" s="296"/>
      <c r="I55" s="296"/>
      <c r="J55" s="296"/>
      <c r="K55" s="295" t="s">
        <v>591</v>
      </c>
      <c r="L55" s="295" t="s">
        <v>626</v>
      </c>
      <c r="M55" s="297">
        <v>85241</v>
      </c>
      <c r="N55" s="296"/>
      <c r="O55" s="296"/>
      <c r="P55" s="298">
        <v>72793</v>
      </c>
      <c r="Q55" s="296"/>
      <c r="R55" s="296"/>
      <c r="S55" s="299">
        <f t="shared" si="5"/>
        <v>72793</v>
      </c>
      <c r="T55" s="252" t="s">
        <v>558</v>
      </c>
      <c r="U55" s="7"/>
      <c r="V55" s="7"/>
    </row>
    <row r="56" spans="1:22" ht="195">
      <c r="A56" s="7">
        <v>9</v>
      </c>
      <c r="B56" s="272" t="s">
        <v>45</v>
      </c>
      <c r="C56" s="274" t="s">
        <v>616</v>
      </c>
      <c r="D56" s="302" t="s">
        <v>645</v>
      </c>
      <c r="E56" s="252" t="s">
        <v>646</v>
      </c>
      <c r="F56" s="252" t="s">
        <v>625</v>
      </c>
      <c r="G56" s="295">
        <v>34323</v>
      </c>
      <c r="H56" s="296"/>
      <c r="I56" s="296"/>
      <c r="J56" s="296"/>
      <c r="K56" s="295" t="s">
        <v>591</v>
      </c>
      <c r="L56" s="295" t="s">
        <v>626</v>
      </c>
      <c r="M56" s="297">
        <v>34323</v>
      </c>
      <c r="N56" s="296"/>
      <c r="O56" s="296"/>
      <c r="P56" s="298">
        <f t="shared" si="4"/>
        <v>29449.133999999998</v>
      </c>
      <c r="Q56" s="296"/>
      <c r="R56" s="296"/>
      <c r="S56" s="299">
        <v>32730</v>
      </c>
      <c r="T56" s="252" t="s">
        <v>558</v>
      </c>
      <c r="U56" s="7"/>
      <c r="V56" s="7"/>
    </row>
    <row r="57" spans="1:22" s="261" customFormat="1" ht="38.25" customHeight="1">
      <c r="A57" s="303"/>
      <c r="B57" s="1485"/>
      <c r="C57" s="1486"/>
      <c r="D57" s="1486"/>
      <c r="E57" s="1486"/>
      <c r="F57" s="1487"/>
      <c r="G57" s="304">
        <f>SUM(G48:H56)</f>
        <v>1148719</v>
      </c>
      <c r="H57" s="304"/>
      <c r="I57" s="304"/>
      <c r="J57" s="304"/>
      <c r="K57" s="304"/>
      <c r="L57" s="304"/>
      <c r="M57" s="305">
        <f>SUM(M48:M56)</f>
        <v>1148719</v>
      </c>
      <c r="N57" s="304"/>
      <c r="O57" s="304"/>
      <c r="P57" s="306">
        <f>SUM(P48:P56)</f>
        <v>985257.12399999995</v>
      </c>
      <c r="Q57" s="307"/>
      <c r="R57" s="307"/>
      <c r="S57" s="308">
        <f>SUM(S48:S56)</f>
        <v>985257.20199999993</v>
      </c>
      <c r="T57" s="309"/>
      <c r="U57" s="303"/>
      <c r="V57" s="303"/>
    </row>
    <row r="58" spans="1:22">
      <c r="S58" s="311"/>
    </row>
  </sheetData>
  <mergeCells count="27">
    <mergeCell ref="B27:F27"/>
    <mergeCell ref="A30:V30"/>
    <mergeCell ref="B46:F46"/>
    <mergeCell ref="A47:V47"/>
    <mergeCell ref="B57:F57"/>
    <mergeCell ref="N2:P2"/>
    <mergeCell ref="Q2:S2"/>
    <mergeCell ref="A5:V5"/>
    <mergeCell ref="B20:F20"/>
    <mergeCell ref="B21:F21"/>
    <mergeCell ref="A1:A3"/>
    <mergeCell ref="B23:V23"/>
    <mergeCell ref="G1:J1"/>
    <mergeCell ref="K1:S1"/>
    <mergeCell ref="T1:T3"/>
    <mergeCell ref="U1:U3"/>
    <mergeCell ref="V1:V3"/>
    <mergeCell ref="G2:G3"/>
    <mergeCell ref="H2:H3"/>
    <mergeCell ref="I2:I3"/>
    <mergeCell ref="J2:J3"/>
    <mergeCell ref="K2:M2"/>
    <mergeCell ref="B1:B3"/>
    <mergeCell ref="C1:C3"/>
    <mergeCell ref="D1:D3"/>
    <mergeCell ref="E1:E3"/>
    <mergeCell ref="F1: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2"/>
  <sheetViews>
    <sheetView topLeftCell="A19" workbookViewId="0">
      <selection activeCell="G6" sqref="G6"/>
    </sheetView>
  </sheetViews>
  <sheetFormatPr defaultRowHeight="15"/>
  <cols>
    <col min="1" max="1" width="6.28515625" customWidth="1"/>
    <col min="2" max="2" width="20.85546875" customWidth="1"/>
    <col min="3" max="3" width="45.5703125" customWidth="1"/>
    <col min="4" max="4" width="30.28515625" customWidth="1"/>
    <col min="5" max="5" width="27" customWidth="1"/>
    <col min="6" max="6" width="18.140625" customWidth="1"/>
    <col min="7" max="7" width="12.42578125" customWidth="1"/>
    <col min="8" max="8" width="12.140625" customWidth="1"/>
    <col min="13" max="13" width="13.28515625" customWidth="1"/>
    <col min="16" max="16" width="11.7109375" customWidth="1"/>
    <col min="19" max="19" width="10.85546875" customWidth="1"/>
    <col min="20" max="20" width="16.140625" customWidth="1"/>
    <col min="22" max="22" width="32.85546875" customWidth="1"/>
  </cols>
  <sheetData>
    <row r="1" spans="1:22">
      <c r="A1" s="1480" t="s">
        <v>0</v>
      </c>
      <c r="B1" s="1467" t="s">
        <v>1</v>
      </c>
      <c r="C1" s="1467" t="s">
        <v>2</v>
      </c>
      <c r="D1" s="1467" t="s">
        <v>3</v>
      </c>
      <c r="E1" s="1467" t="s">
        <v>4</v>
      </c>
      <c r="F1" s="1467" t="s">
        <v>5</v>
      </c>
      <c r="G1" s="1465" t="s">
        <v>6</v>
      </c>
      <c r="H1" s="1465"/>
      <c r="I1" s="1465"/>
      <c r="J1" s="1465"/>
      <c r="K1" s="1465" t="s">
        <v>7</v>
      </c>
      <c r="L1" s="1465"/>
      <c r="M1" s="1465"/>
      <c r="N1" s="1465"/>
      <c r="O1" s="1465"/>
      <c r="P1" s="1465"/>
      <c r="Q1" s="1465"/>
      <c r="R1" s="1465"/>
      <c r="S1" s="1465"/>
      <c r="T1" s="1496" t="s">
        <v>8</v>
      </c>
      <c r="U1" s="1467" t="s">
        <v>9</v>
      </c>
      <c r="V1" s="1468" t="s">
        <v>10</v>
      </c>
    </row>
    <row r="2" spans="1:22">
      <c r="A2" s="1480"/>
      <c r="B2" s="1467"/>
      <c r="C2" s="1467"/>
      <c r="D2" s="1467"/>
      <c r="E2" s="1467"/>
      <c r="F2" s="1467"/>
      <c r="G2" s="1469" t="s">
        <v>11</v>
      </c>
      <c r="H2" s="1469" t="s">
        <v>12</v>
      </c>
      <c r="I2" s="1469" t="s">
        <v>13</v>
      </c>
      <c r="J2" s="1469" t="s">
        <v>14</v>
      </c>
      <c r="K2" s="1470" t="s">
        <v>15</v>
      </c>
      <c r="L2" s="1470"/>
      <c r="M2" s="1470"/>
      <c r="N2" s="1470" t="s">
        <v>16</v>
      </c>
      <c r="O2" s="1470"/>
      <c r="P2" s="1470"/>
      <c r="Q2" s="1470" t="s">
        <v>17</v>
      </c>
      <c r="R2" s="1470"/>
      <c r="S2" s="1470"/>
      <c r="T2" s="1496"/>
      <c r="U2" s="1467"/>
      <c r="V2" s="1382"/>
    </row>
    <row r="3" spans="1:22" ht="45">
      <c r="A3" s="1480"/>
      <c r="B3" s="1467"/>
      <c r="C3" s="1467"/>
      <c r="D3" s="1467"/>
      <c r="E3" s="1467"/>
      <c r="F3" s="1467"/>
      <c r="G3" s="1469"/>
      <c r="H3" s="1469"/>
      <c r="I3" s="1469"/>
      <c r="J3" s="1469"/>
      <c r="K3" s="313" t="s">
        <v>18</v>
      </c>
      <c r="L3" s="313" t="s">
        <v>19</v>
      </c>
      <c r="M3" s="313" t="s">
        <v>20</v>
      </c>
      <c r="N3" s="313" t="s">
        <v>18</v>
      </c>
      <c r="O3" s="313" t="s">
        <v>19</v>
      </c>
      <c r="P3" s="313" t="s">
        <v>20</v>
      </c>
      <c r="Q3" s="313" t="s">
        <v>18</v>
      </c>
      <c r="R3" s="313" t="s">
        <v>19</v>
      </c>
      <c r="S3" s="313" t="s">
        <v>20</v>
      </c>
      <c r="T3" s="1496"/>
      <c r="U3" s="1467"/>
      <c r="V3" s="1383"/>
    </row>
    <row r="4" spans="1:22">
      <c r="A4" s="34"/>
      <c r="B4" s="9">
        <v>1</v>
      </c>
      <c r="C4" s="9">
        <v>2</v>
      </c>
      <c r="D4" s="9">
        <v>3</v>
      </c>
      <c r="E4" s="9">
        <v>4</v>
      </c>
      <c r="F4" s="9">
        <v>5</v>
      </c>
      <c r="G4" s="9">
        <v>6.1</v>
      </c>
      <c r="H4" s="9">
        <v>6.2</v>
      </c>
      <c r="I4" s="9">
        <v>6.3</v>
      </c>
      <c r="J4" s="9">
        <v>6.4</v>
      </c>
      <c r="K4" s="10" t="s">
        <v>21</v>
      </c>
      <c r="L4" s="10" t="s">
        <v>22</v>
      </c>
      <c r="M4" s="10" t="s">
        <v>23</v>
      </c>
      <c r="N4" s="10" t="s">
        <v>24</v>
      </c>
      <c r="O4" s="10" t="s">
        <v>25</v>
      </c>
      <c r="P4" s="10" t="s">
        <v>26</v>
      </c>
      <c r="Q4" s="10" t="s">
        <v>27</v>
      </c>
      <c r="R4" s="10" t="s">
        <v>28</v>
      </c>
      <c r="S4" s="10" t="s">
        <v>29</v>
      </c>
      <c r="T4" s="9">
        <v>8</v>
      </c>
      <c r="U4" s="9">
        <v>9</v>
      </c>
      <c r="V4" s="9">
        <v>10</v>
      </c>
    </row>
    <row r="5" spans="1:22">
      <c r="A5" s="1471" t="s">
        <v>647</v>
      </c>
      <c r="B5" s="1472"/>
      <c r="C5" s="1472"/>
      <c r="D5" s="1472"/>
      <c r="E5" s="1472"/>
      <c r="F5" s="1472"/>
      <c r="G5" s="1472"/>
      <c r="H5" s="1472"/>
      <c r="I5" s="1472"/>
      <c r="J5" s="1472"/>
      <c r="K5" s="1472"/>
      <c r="L5" s="1472"/>
      <c r="M5" s="1472"/>
      <c r="N5" s="1472"/>
      <c r="O5" s="1472"/>
      <c r="P5" s="1472"/>
      <c r="Q5" s="1472"/>
      <c r="R5" s="1472"/>
      <c r="S5" s="1472"/>
      <c r="T5" s="1472"/>
      <c r="U5" s="1472"/>
      <c r="V5" s="1473"/>
    </row>
    <row r="6" spans="1:22" ht="90">
      <c r="A6" s="314">
        <v>1</v>
      </c>
      <c r="B6" s="315" t="s">
        <v>45</v>
      </c>
      <c r="C6" s="316" t="s">
        <v>648</v>
      </c>
      <c r="D6" s="317" t="s">
        <v>649</v>
      </c>
      <c r="E6" s="317" t="s">
        <v>650</v>
      </c>
      <c r="F6" s="317" t="s">
        <v>651</v>
      </c>
      <c r="G6" s="318">
        <v>712714</v>
      </c>
      <c r="H6" s="319">
        <v>0</v>
      </c>
      <c r="I6" s="319">
        <v>0</v>
      </c>
      <c r="J6" s="319">
        <v>0</v>
      </c>
      <c r="K6" s="320">
        <v>6</v>
      </c>
      <c r="L6" s="321">
        <v>9</v>
      </c>
      <c r="M6" s="321">
        <v>712714</v>
      </c>
      <c r="N6" s="320">
        <v>0</v>
      </c>
      <c r="O6" s="320">
        <v>0</v>
      </c>
      <c r="P6" s="320">
        <v>0</v>
      </c>
      <c r="Q6" s="320">
        <v>0</v>
      </c>
      <c r="R6" s="320">
        <v>0</v>
      </c>
      <c r="S6" s="320">
        <v>0</v>
      </c>
      <c r="T6" s="317" t="s">
        <v>652</v>
      </c>
      <c r="U6" s="317"/>
      <c r="V6" s="322" t="s">
        <v>653</v>
      </c>
    </row>
    <row r="7" spans="1:22" ht="90">
      <c r="A7" s="314">
        <v>2</v>
      </c>
      <c r="B7" s="315" t="s">
        <v>45</v>
      </c>
      <c r="C7" s="316" t="s">
        <v>654</v>
      </c>
      <c r="D7" s="317" t="s">
        <v>655</v>
      </c>
      <c r="E7" s="317" t="s">
        <v>656</v>
      </c>
      <c r="F7" s="323" t="s">
        <v>657</v>
      </c>
      <c r="G7" s="324">
        <v>47632</v>
      </c>
      <c r="H7" s="325">
        <v>0</v>
      </c>
      <c r="I7" s="325">
        <v>0</v>
      </c>
      <c r="J7" s="325">
        <v>0</v>
      </c>
      <c r="K7" s="325">
        <v>5</v>
      </c>
      <c r="L7" s="325">
        <v>8</v>
      </c>
      <c r="M7" s="324">
        <v>47632</v>
      </c>
      <c r="N7" s="325">
        <v>0</v>
      </c>
      <c r="O7" s="325">
        <v>0</v>
      </c>
      <c r="P7" s="324">
        <v>0</v>
      </c>
      <c r="Q7" s="325">
        <v>0</v>
      </c>
      <c r="R7" s="325">
        <v>0</v>
      </c>
      <c r="S7" s="324">
        <v>0</v>
      </c>
      <c r="T7" s="317" t="s">
        <v>652</v>
      </c>
      <c r="U7" s="317"/>
      <c r="V7" s="322" t="s">
        <v>653</v>
      </c>
    </row>
    <row r="8" spans="1:22" ht="165">
      <c r="A8" s="314">
        <v>3</v>
      </c>
      <c r="B8" s="326" t="s">
        <v>45</v>
      </c>
      <c r="C8" s="327" t="s">
        <v>648</v>
      </c>
      <c r="D8" s="317" t="s">
        <v>658</v>
      </c>
      <c r="E8" s="317" t="s">
        <v>659</v>
      </c>
      <c r="F8" s="317" t="s">
        <v>660</v>
      </c>
      <c r="G8" s="318">
        <f>M8+(P8-H8)</f>
        <v>977718.58000000007</v>
      </c>
      <c r="H8" s="319">
        <f>P8*0.05</f>
        <v>33038.200000000004</v>
      </c>
      <c r="I8" s="319">
        <v>0</v>
      </c>
      <c r="J8" s="319">
        <v>0</v>
      </c>
      <c r="K8" s="328">
        <v>10</v>
      </c>
      <c r="L8" s="328">
        <v>11</v>
      </c>
      <c r="M8" s="329">
        <v>349992.78</v>
      </c>
      <c r="N8" s="328">
        <v>5</v>
      </c>
      <c r="O8" s="328">
        <v>9</v>
      </c>
      <c r="P8" s="329">
        <v>660764</v>
      </c>
      <c r="Q8" s="328">
        <v>0</v>
      </c>
      <c r="R8" s="328">
        <v>0</v>
      </c>
      <c r="S8" s="328">
        <v>0</v>
      </c>
      <c r="T8" s="317" t="s">
        <v>652</v>
      </c>
      <c r="U8" s="330"/>
      <c r="V8" s="18" t="s">
        <v>661</v>
      </c>
    </row>
    <row r="9" spans="1:22" ht="127.5">
      <c r="A9" s="314">
        <v>4</v>
      </c>
      <c r="B9" s="331" t="s">
        <v>45</v>
      </c>
      <c r="C9" s="332" t="s">
        <v>648</v>
      </c>
      <c r="D9" s="333" t="s">
        <v>662</v>
      </c>
      <c r="E9" s="333" t="s">
        <v>663</v>
      </c>
      <c r="F9" s="333" t="s">
        <v>664</v>
      </c>
      <c r="G9" s="334">
        <f t="shared" ref="G9:G16" si="0">(S9+M9)+(P9-H9)</f>
        <v>2064209</v>
      </c>
      <c r="H9" s="334">
        <v>507148</v>
      </c>
      <c r="I9" s="335">
        <v>0</v>
      </c>
      <c r="J9" s="335">
        <v>0</v>
      </c>
      <c r="K9" s="336">
        <v>6</v>
      </c>
      <c r="L9" s="336">
        <v>7</v>
      </c>
      <c r="M9" s="337">
        <v>751171</v>
      </c>
      <c r="N9" s="336">
        <v>5</v>
      </c>
      <c r="O9" s="336">
        <v>7</v>
      </c>
      <c r="P9" s="337">
        <v>659619</v>
      </c>
      <c r="Q9" s="336">
        <v>5</v>
      </c>
      <c r="R9" s="336">
        <v>8</v>
      </c>
      <c r="S9" s="337">
        <v>1160567</v>
      </c>
      <c r="T9" s="333" t="s">
        <v>652</v>
      </c>
      <c r="U9" s="338"/>
      <c r="V9" s="339" t="s">
        <v>665</v>
      </c>
    </row>
    <row r="10" spans="1:22" ht="140.25">
      <c r="A10" s="314">
        <v>5</v>
      </c>
      <c r="B10" s="331" t="s">
        <v>45</v>
      </c>
      <c r="C10" s="340" t="s">
        <v>648</v>
      </c>
      <c r="D10" s="341" t="s">
        <v>666</v>
      </c>
      <c r="E10" s="333" t="s">
        <v>659</v>
      </c>
      <c r="F10" s="333" t="s">
        <v>660</v>
      </c>
      <c r="G10" s="334">
        <v>738379</v>
      </c>
      <c r="H10" s="342">
        <v>510074</v>
      </c>
      <c r="I10" s="335">
        <v>0</v>
      </c>
      <c r="J10" s="335">
        <v>0</v>
      </c>
      <c r="K10" s="336">
        <v>0</v>
      </c>
      <c r="L10" s="336">
        <v>0</v>
      </c>
      <c r="M10" s="336">
        <v>0</v>
      </c>
      <c r="N10" s="336">
        <v>0</v>
      </c>
      <c r="O10" s="336">
        <v>0</v>
      </c>
      <c r="P10" s="337">
        <v>0</v>
      </c>
      <c r="Q10" s="336">
        <v>4</v>
      </c>
      <c r="R10" s="336">
        <v>9</v>
      </c>
      <c r="S10" s="337">
        <v>1248453</v>
      </c>
      <c r="T10" s="333" t="s">
        <v>652</v>
      </c>
      <c r="U10" s="338"/>
      <c r="V10" s="343" t="s">
        <v>667</v>
      </c>
    </row>
    <row r="11" spans="1:22" ht="140.25">
      <c r="A11" s="314">
        <v>6</v>
      </c>
      <c r="B11" s="331" t="s">
        <v>45</v>
      </c>
      <c r="C11" s="340" t="s">
        <v>648</v>
      </c>
      <c r="D11" s="341" t="s">
        <v>668</v>
      </c>
      <c r="E11" s="333" t="s">
        <v>659</v>
      </c>
      <c r="F11" s="333" t="s">
        <v>660</v>
      </c>
      <c r="G11" s="334">
        <f>(S11+M11)+(P11-H11)</f>
        <v>1281200.25</v>
      </c>
      <c r="H11" s="335">
        <f>P11*0.05</f>
        <v>31536.75</v>
      </c>
      <c r="I11" s="335">
        <v>0</v>
      </c>
      <c r="J11" s="335">
        <v>0</v>
      </c>
      <c r="K11" s="336">
        <v>4</v>
      </c>
      <c r="L11" s="336">
        <v>9</v>
      </c>
      <c r="M11" s="336">
        <v>682002</v>
      </c>
      <c r="N11" s="336">
        <v>4</v>
      </c>
      <c r="O11" s="336">
        <v>9</v>
      </c>
      <c r="P11" s="337">
        <v>630735</v>
      </c>
      <c r="Q11" s="336">
        <v>0</v>
      </c>
      <c r="R11" s="336">
        <v>0</v>
      </c>
      <c r="S11" s="337">
        <v>0</v>
      </c>
      <c r="T11" s="333" t="s">
        <v>652</v>
      </c>
      <c r="U11" s="338"/>
      <c r="V11" s="343" t="s">
        <v>667</v>
      </c>
    </row>
    <row r="12" spans="1:22" ht="102">
      <c r="A12" s="314">
        <v>7</v>
      </c>
      <c r="B12" s="315" t="s">
        <v>45</v>
      </c>
      <c r="C12" s="316" t="s">
        <v>654</v>
      </c>
      <c r="D12" s="317" t="s">
        <v>669</v>
      </c>
      <c r="E12" s="317" t="s">
        <v>670</v>
      </c>
      <c r="F12" s="317" t="s">
        <v>660</v>
      </c>
      <c r="G12" s="334">
        <f t="shared" si="0"/>
        <v>576831</v>
      </c>
      <c r="H12" s="334">
        <v>157056</v>
      </c>
      <c r="I12" s="319">
        <v>0</v>
      </c>
      <c r="J12" s="319">
        <v>0</v>
      </c>
      <c r="K12" s="320">
        <v>5</v>
      </c>
      <c r="L12" s="320">
        <v>8</v>
      </c>
      <c r="M12" s="321">
        <v>102710</v>
      </c>
      <c r="N12" s="320">
        <v>4</v>
      </c>
      <c r="O12" s="320">
        <v>6</v>
      </c>
      <c r="P12" s="321">
        <v>281177</v>
      </c>
      <c r="Q12" s="320">
        <v>4</v>
      </c>
      <c r="R12" s="320">
        <v>9</v>
      </c>
      <c r="S12" s="321">
        <v>350000</v>
      </c>
      <c r="T12" s="317" t="s">
        <v>652</v>
      </c>
      <c r="U12" s="317"/>
      <c r="V12" s="322" t="s">
        <v>671</v>
      </c>
    </row>
    <row r="13" spans="1:22" ht="114.75">
      <c r="A13" s="314">
        <v>8</v>
      </c>
      <c r="B13" s="315" t="s">
        <v>45</v>
      </c>
      <c r="C13" s="316" t="s">
        <v>654</v>
      </c>
      <c r="D13" s="317" t="s">
        <v>672</v>
      </c>
      <c r="E13" s="317" t="s">
        <v>670</v>
      </c>
      <c r="F13" s="317" t="s">
        <v>660</v>
      </c>
      <c r="G13" s="334">
        <f t="shared" si="0"/>
        <v>504852</v>
      </c>
      <c r="H13" s="342">
        <v>149769</v>
      </c>
      <c r="I13" s="319">
        <v>0</v>
      </c>
      <c r="J13" s="319">
        <v>0</v>
      </c>
      <c r="K13" s="320">
        <v>5</v>
      </c>
      <c r="L13" s="320">
        <v>8</v>
      </c>
      <c r="M13" s="321">
        <v>169173</v>
      </c>
      <c r="N13" s="320">
        <v>4</v>
      </c>
      <c r="O13" s="320">
        <v>6</v>
      </c>
      <c r="P13" s="321">
        <v>135448</v>
      </c>
      <c r="Q13" s="320">
        <v>4</v>
      </c>
      <c r="R13" s="320">
        <v>6</v>
      </c>
      <c r="S13" s="321">
        <v>350000</v>
      </c>
      <c r="T13" s="317" t="s">
        <v>652</v>
      </c>
      <c r="U13" s="330"/>
      <c r="V13" s="322" t="s">
        <v>673</v>
      </c>
    </row>
    <row r="14" spans="1:22" ht="114.75">
      <c r="A14" s="314">
        <v>9</v>
      </c>
      <c r="B14" s="315" t="s">
        <v>45</v>
      </c>
      <c r="C14" s="316" t="s">
        <v>648</v>
      </c>
      <c r="D14" s="317" t="s">
        <v>674</v>
      </c>
      <c r="E14" s="317" t="s">
        <v>675</v>
      </c>
      <c r="F14" s="317" t="s">
        <v>676</v>
      </c>
      <c r="G14" s="334">
        <f t="shared" si="0"/>
        <v>41238</v>
      </c>
      <c r="H14" s="334">
        <v>2170</v>
      </c>
      <c r="I14" s="319">
        <v>0</v>
      </c>
      <c r="J14" s="319">
        <v>0</v>
      </c>
      <c r="K14" s="320">
        <v>0</v>
      </c>
      <c r="L14" s="320">
        <v>0</v>
      </c>
      <c r="M14" s="321">
        <v>0</v>
      </c>
      <c r="N14" s="320">
        <v>5</v>
      </c>
      <c r="O14" s="320">
        <v>8</v>
      </c>
      <c r="P14" s="321">
        <v>43408</v>
      </c>
      <c r="Q14" s="320">
        <v>0</v>
      </c>
      <c r="R14" s="320">
        <v>0</v>
      </c>
      <c r="S14" s="320">
        <v>0</v>
      </c>
      <c r="T14" s="317" t="s">
        <v>652</v>
      </c>
      <c r="U14" s="330"/>
      <c r="V14" s="322" t="s">
        <v>677</v>
      </c>
    </row>
    <row r="15" spans="1:22" ht="135">
      <c r="A15" s="314">
        <v>10</v>
      </c>
      <c r="B15" s="315" t="s">
        <v>536</v>
      </c>
      <c r="C15" s="316" t="s">
        <v>678</v>
      </c>
      <c r="D15" s="344" t="s">
        <v>679</v>
      </c>
      <c r="E15" s="317" t="s">
        <v>680</v>
      </c>
      <c r="F15" s="317" t="s">
        <v>681</v>
      </c>
      <c r="G15" s="334">
        <f t="shared" si="0"/>
        <v>206647</v>
      </c>
      <c r="H15" s="342">
        <v>142753</v>
      </c>
      <c r="I15" s="319">
        <v>0</v>
      </c>
      <c r="J15" s="319">
        <v>0</v>
      </c>
      <c r="K15" s="320">
        <v>0</v>
      </c>
      <c r="L15" s="320">
        <v>0</v>
      </c>
      <c r="M15" s="320">
        <v>0</v>
      </c>
      <c r="N15" s="320">
        <v>0</v>
      </c>
      <c r="O15" s="320">
        <v>0</v>
      </c>
      <c r="P15" s="321">
        <v>0</v>
      </c>
      <c r="Q15" s="320">
        <v>4</v>
      </c>
      <c r="R15" s="320">
        <v>9</v>
      </c>
      <c r="S15" s="321">
        <v>349400</v>
      </c>
      <c r="T15" s="317" t="s">
        <v>652</v>
      </c>
      <c r="U15" s="317"/>
      <c r="V15" s="345" t="s">
        <v>682</v>
      </c>
    </row>
    <row r="16" spans="1:22" ht="120">
      <c r="A16" s="314">
        <v>11</v>
      </c>
      <c r="B16" s="315" t="s">
        <v>536</v>
      </c>
      <c r="C16" s="316" t="s">
        <v>678</v>
      </c>
      <c r="D16" s="346" t="s">
        <v>683</v>
      </c>
      <c r="E16" s="317" t="s">
        <v>680</v>
      </c>
      <c r="F16" s="317" t="s">
        <v>684</v>
      </c>
      <c r="G16" s="334">
        <f t="shared" si="0"/>
        <v>57341.05</v>
      </c>
      <c r="H16" s="335">
        <f>P16*0.05</f>
        <v>3017.9500000000003</v>
      </c>
      <c r="I16" s="319">
        <v>0</v>
      </c>
      <c r="J16" s="319">
        <v>0</v>
      </c>
      <c r="K16" s="320">
        <v>0</v>
      </c>
      <c r="L16" s="320">
        <v>0</v>
      </c>
      <c r="M16" s="320">
        <v>0</v>
      </c>
      <c r="N16" s="320">
        <v>2</v>
      </c>
      <c r="O16" s="320">
        <v>5</v>
      </c>
      <c r="P16" s="321">
        <v>60359</v>
      </c>
      <c r="Q16" s="320">
        <v>0</v>
      </c>
      <c r="R16" s="320">
        <v>0</v>
      </c>
      <c r="S16" s="321">
        <v>0</v>
      </c>
      <c r="T16" s="317" t="s">
        <v>652</v>
      </c>
      <c r="U16" s="317"/>
      <c r="V16" s="345" t="s">
        <v>685</v>
      </c>
    </row>
    <row r="17" spans="1:23" ht="0.75" hidden="1" customHeight="1">
      <c r="A17" s="314"/>
      <c r="B17" s="347"/>
      <c r="C17" s="348"/>
      <c r="D17" s="317"/>
      <c r="E17" s="317"/>
      <c r="F17" s="317"/>
      <c r="G17" s="318"/>
      <c r="H17" s="319"/>
      <c r="I17" s="319"/>
      <c r="J17" s="319"/>
      <c r="K17" s="325"/>
      <c r="L17" s="325"/>
      <c r="M17" s="324"/>
      <c r="N17" s="325"/>
      <c r="O17" s="325"/>
      <c r="P17" s="324"/>
      <c r="Q17" s="325"/>
      <c r="R17" s="325"/>
      <c r="S17" s="324"/>
      <c r="T17" s="317"/>
      <c r="U17" s="330"/>
      <c r="V17" s="322"/>
    </row>
    <row r="18" spans="1:23" ht="123.75" customHeight="1">
      <c r="A18" s="314">
        <v>12</v>
      </c>
      <c r="B18" s="315" t="s">
        <v>536</v>
      </c>
      <c r="C18" s="316" t="s">
        <v>678</v>
      </c>
      <c r="D18" s="317" t="s">
        <v>686</v>
      </c>
      <c r="E18" s="349" t="s">
        <v>687</v>
      </c>
      <c r="F18" s="317" t="s">
        <v>688</v>
      </c>
      <c r="G18" s="318">
        <v>74568</v>
      </c>
      <c r="H18" s="318">
        <v>51512</v>
      </c>
      <c r="I18" s="319">
        <v>0</v>
      </c>
      <c r="J18" s="319">
        <v>0</v>
      </c>
      <c r="K18" s="320">
        <v>0</v>
      </c>
      <c r="L18" s="320">
        <v>0</v>
      </c>
      <c r="M18" s="320">
        <v>0</v>
      </c>
      <c r="N18" s="320">
        <v>0</v>
      </c>
      <c r="O18" s="320">
        <v>0</v>
      </c>
      <c r="P18" s="321">
        <v>0</v>
      </c>
      <c r="Q18" s="320">
        <v>4</v>
      </c>
      <c r="R18" s="320">
        <v>9</v>
      </c>
      <c r="S18" s="321">
        <v>126080</v>
      </c>
      <c r="T18" s="317" t="s">
        <v>652</v>
      </c>
      <c r="U18" s="317"/>
      <c r="V18" s="345" t="s">
        <v>689</v>
      </c>
    </row>
    <row r="19" spans="1:23" ht="137.25" customHeight="1">
      <c r="A19" s="314">
        <v>13</v>
      </c>
      <c r="B19" s="326" t="s">
        <v>45</v>
      </c>
      <c r="C19" s="327" t="s">
        <v>648</v>
      </c>
      <c r="D19" s="350" t="s">
        <v>690</v>
      </c>
      <c r="E19" s="333" t="s">
        <v>663</v>
      </c>
      <c r="F19" s="333" t="s">
        <v>660</v>
      </c>
      <c r="G19" s="324">
        <v>285000</v>
      </c>
      <c r="H19" s="318">
        <v>15000</v>
      </c>
      <c r="I19" s="319">
        <v>0</v>
      </c>
      <c r="J19" s="319">
        <v>0</v>
      </c>
      <c r="K19" s="320">
        <v>0</v>
      </c>
      <c r="L19" s="320">
        <v>0</v>
      </c>
      <c r="M19" s="320">
        <v>0</v>
      </c>
      <c r="N19" s="325">
        <v>0</v>
      </c>
      <c r="O19" s="351">
        <v>0</v>
      </c>
      <c r="P19" s="321">
        <v>0</v>
      </c>
      <c r="Q19" s="325">
        <v>8</v>
      </c>
      <c r="R19" s="351">
        <v>10</v>
      </c>
      <c r="S19" s="321">
        <v>300000</v>
      </c>
      <c r="T19" s="317" t="s">
        <v>652</v>
      </c>
      <c r="U19" s="317"/>
      <c r="V19" s="339" t="s">
        <v>691</v>
      </c>
    </row>
    <row r="20" spans="1:23" ht="136.5" customHeight="1">
      <c r="A20" s="314">
        <v>14</v>
      </c>
      <c r="B20" s="326" t="s">
        <v>45</v>
      </c>
      <c r="C20" s="327" t="s">
        <v>648</v>
      </c>
      <c r="D20" s="352" t="s">
        <v>692</v>
      </c>
      <c r="E20" s="333" t="s">
        <v>663</v>
      </c>
      <c r="F20" s="333" t="s">
        <v>660</v>
      </c>
      <c r="G20" s="324">
        <v>702999.5</v>
      </c>
      <c r="H20" s="318">
        <v>37000</v>
      </c>
      <c r="I20" s="319">
        <v>0</v>
      </c>
      <c r="J20" s="319">
        <v>0</v>
      </c>
      <c r="K20" s="320">
        <v>0</v>
      </c>
      <c r="L20" s="320">
        <v>0</v>
      </c>
      <c r="M20" s="320">
        <v>0</v>
      </c>
      <c r="N20" s="325">
        <v>0</v>
      </c>
      <c r="O20" s="351">
        <v>0</v>
      </c>
      <c r="P20" s="321">
        <v>0</v>
      </c>
      <c r="Q20" s="325">
        <v>8</v>
      </c>
      <c r="R20" s="351">
        <v>10</v>
      </c>
      <c r="S20" s="321">
        <v>739999.5</v>
      </c>
      <c r="T20" s="317" t="s">
        <v>652</v>
      </c>
      <c r="U20" s="317"/>
      <c r="V20" s="339" t="s">
        <v>693</v>
      </c>
    </row>
    <row r="21" spans="1:23" ht="136.5" customHeight="1">
      <c r="A21" s="314">
        <v>15</v>
      </c>
      <c r="B21" s="326" t="s">
        <v>694</v>
      </c>
      <c r="C21" s="327" t="s">
        <v>695</v>
      </c>
      <c r="D21" s="353" t="s">
        <v>696</v>
      </c>
      <c r="E21" s="354" t="s">
        <v>697</v>
      </c>
      <c r="F21" s="333" t="s">
        <v>660</v>
      </c>
      <c r="G21" s="329">
        <v>153468</v>
      </c>
      <c r="H21" s="318">
        <v>8077</v>
      </c>
      <c r="I21" s="319">
        <v>0</v>
      </c>
      <c r="J21" s="319">
        <v>0</v>
      </c>
      <c r="K21" s="320">
        <v>0</v>
      </c>
      <c r="L21" s="320">
        <v>0</v>
      </c>
      <c r="M21" s="320">
        <v>0</v>
      </c>
      <c r="N21" s="325">
        <v>0</v>
      </c>
      <c r="O21" s="351">
        <v>0</v>
      </c>
      <c r="P21" s="321">
        <v>0</v>
      </c>
      <c r="Q21" s="325">
        <v>8</v>
      </c>
      <c r="R21" s="351">
        <v>12</v>
      </c>
      <c r="S21" s="321">
        <v>161545</v>
      </c>
      <c r="T21" s="317" t="s">
        <v>652</v>
      </c>
      <c r="U21" s="317"/>
      <c r="V21" s="355" t="s">
        <v>698</v>
      </c>
    </row>
    <row r="22" spans="1:23" ht="23.25" customHeight="1">
      <c r="A22" s="314"/>
      <c r="B22" s="315"/>
      <c r="C22" s="356"/>
      <c r="D22" s="317" t="s">
        <v>699</v>
      </c>
      <c r="E22" s="317"/>
      <c r="F22" s="317"/>
      <c r="G22" s="321">
        <f>M22</f>
        <v>66805</v>
      </c>
      <c r="H22" s="357">
        <f>P25+P22</f>
        <v>95524</v>
      </c>
      <c r="I22" s="319"/>
      <c r="J22" s="319"/>
      <c r="K22" s="320"/>
      <c r="L22" s="320"/>
      <c r="M22" s="321">
        <v>66805</v>
      </c>
      <c r="N22" s="325"/>
      <c r="O22" s="351"/>
      <c r="P22" s="357">
        <v>95524</v>
      </c>
      <c r="Q22" s="325"/>
      <c r="R22" s="351"/>
      <c r="S22" s="321"/>
      <c r="T22" s="317"/>
      <c r="U22" s="317"/>
      <c r="V22" s="322"/>
    </row>
    <row r="23" spans="1:23" ht="28.5" customHeight="1">
      <c r="A23" s="7"/>
      <c r="B23" s="7"/>
      <c r="C23" s="7"/>
      <c r="D23" s="358"/>
      <c r="E23" s="359"/>
      <c r="F23" s="360" t="s">
        <v>700</v>
      </c>
      <c r="G23" s="361">
        <v>8396079</v>
      </c>
      <c r="H23" s="362">
        <v>1743676</v>
      </c>
      <c r="I23" s="359"/>
      <c r="J23" s="359"/>
      <c r="K23" s="359"/>
      <c r="L23" s="359"/>
      <c r="M23" s="362">
        <f>SUM(M6:M22)</f>
        <v>2882199.7800000003</v>
      </c>
      <c r="N23" s="325"/>
      <c r="O23" s="351"/>
      <c r="P23" s="362">
        <v>2471510</v>
      </c>
      <c r="Q23" s="325"/>
      <c r="R23" s="351"/>
      <c r="S23" s="362">
        <f>SUM(S6:S22)</f>
        <v>4786044.5</v>
      </c>
      <c r="T23" s="7"/>
      <c r="U23" s="7"/>
      <c r="V23" s="7"/>
      <c r="W23" s="363"/>
    </row>
    <row r="24" spans="1:23" ht="53.25" customHeight="1">
      <c r="A24" s="7"/>
      <c r="B24" s="1491" t="s">
        <v>701</v>
      </c>
      <c r="C24" s="1492"/>
      <c r="D24" s="1492"/>
      <c r="E24" s="1492"/>
      <c r="F24" s="1492"/>
      <c r="G24" s="1492"/>
      <c r="H24" s="1492"/>
      <c r="I24" s="1492"/>
      <c r="J24" s="1492"/>
      <c r="K24" s="1492"/>
      <c r="L24" s="1492"/>
      <c r="M24" s="1492"/>
      <c r="N24" s="1492"/>
      <c r="O24" s="1492"/>
      <c r="P24" s="1492"/>
      <c r="Q24" s="1492"/>
      <c r="R24" s="1492"/>
      <c r="S24" s="1492"/>
      <c r="T24" s="1492"/>
      <c r="U24" s="1492"/>
      <c r="V24" s="1492"/>
      <c r="W24" s="363"/>
    </row>
    <row r="25" spans="1:23" ht="51" customHeight="1">
      <c r="A25" s="7"/>
      <c r="B25" s="1493"/>
      <c r="C25" s="1494"/>
      <c r="D25" s="1494"/>
      <c r="E25" s="1495"/>
      <c r="F25" s="364"/>
      <c r="G25" s="364"/>
      <c r="H25" s="364"/>
      <c r="I25" s="364"/>
      <c r="J25" s="364"/>
      <c r="K25" s="364"/>
      <c r="L25" s="364"/>
      <c r="M25" s="364"/>
      <c r="N25" s="364"/>
      <c r="O25" s="364"/>
      <c r="P25" s="365"/>
      <c r="Q25" s="364"/>
      <c r="R25" s="364"/>
      <c r="S25" s="7"/>
      <c r="T25" s="364"/>
      <c r="U25" s="364"/>
      <c r="V25" s="364"/>
      <c r="W25" s="364"/>
    </row>
    <row r="26" spans="1:23" ht="121.5" customHeight="1">
      <c r="A26" s="314">
        <v>1</v>
      </c>
      <c r="B26" s="366" t="s">
        <v>702</v>
      </c>
      <c r="C26" s="367" t="s">
        <v>703</v>
      </c>
      <c r="D26" s="346" t="s">
        <v>704</v>
      </c>
      <c r="E26" s="317" t="s">
        <v>705</v>
      </c>
      <c r="F26" s="368" t="s">
        <v>706</v>
      </c>
      <c r="G26" s="369">
        <v>0</v>
      </c>
      <c r="H26" s="370" t="s">
        <v>707</v>
      </c>
      <c r="I26" s="369">
        <v>0</v>
      </c>
      <c r="J26" s="369">
        <v>0</v>
      </c>
      <c r="K26" s="369">
        <v>6</v>
      </c>
      <c r="L26" s="369">
        <v>7</v>
      </c>
      <c r="M26" s="370" t="s">
        <v>707</v>
      </c>
      <c r="N26" s="369">
        <v>0</v>
      </c>
      <c r="O26" s="369">
        <v>0</v>
      </c>
      <c r="P26" s="371">
        <v>0</v>
      </c>
      <c r="Q26" s="369">
        <v>0</v>
      </c>
      <c r="R26" s="369">
        <v>0</v>
      </c>
      <c r="S26" s="371">
        <v>0</v>
      </c>
      <c r="T26" s="372" t="s">
        <v>652</v>
      </c>
      <c r="U26" s="369"/>
      <c r="V26" s="373" t="s">
        <v>708</v>
      </c>
      <c r="W26" s="374"/>
    </row>
    <row r="27" spans="1:23" ht="119.25" customHeight="1">
      <c r="A27" s="314">
        <v>2</v>
      </c>
      <c r="B27" s="315" t="s">
        <v>702</v>
      </c>
      <c r="C27" s="356" t="s">
        <v>703</v>
      </c>
      <c r="D27" s="375" t="s">
        <v>709</v>
      </c>
      <c r="E27" s="317" t="s">
        <v>705</v>
      </c>
      <c r="F27" s="376" t="s">
        <v>710</v>
      </c>
      <c r="G27" s="377">
        <v>0</v>
      </c>
      <c r="H27" s="378" t="s">
        <v>711</v>
      </c>
      <c r="I27" s="377">
        <v>0</v>
      </c>
      <c r="J27" s="377">
        <v>0</v>
      </c>
      <c r="K27" s="377">
        <v>6</v>
      </c>
      <c r="L27" s="377">
        <v>7</v>
      </c>
      <c r="M27" s="379" t="s">
        <v>711</v>
      </c>
      <c r="N27" s="377">
        <v>0</v>
      </c>
      <c r="O27" s="377">
        <v>0</v>
      </c>
      <c r="P27" s="380">
        <v>0</v>
      </c>
      <c r="Q27" s="377">
        <v>0</v>
      </c>
      <c r="R27" s="377">
        <v>0</v>
      </c>
      <c r="S27" s="380">
        <v>0</v>
      </c>
      <c r="T27" s="372" t="s">
        <v>652</v>
      </c>
      <c r="U27" s="377"/>
      <c r="V27" s="322" t="s">
        <v>712</v>
      </c>
      <c r="W27" s="374"/>
    </row>
    <row r="28" spans="1:23" ht="135" customHeight="1">
      <c r="A28" s="314">
        <v>3</v>
      </c>
      <c r="B28" s="331" t="s">
        <v>45</v>
      </c>
      <c r="C28" s="332" t="s">
        <v>648</v>
      </c>
      <c r="D28" s="381" t="s">
        <v>713</v>
      </c>
      <c r="E28" s="333" t="s">
        <v>663</v>
      </c>
      <c r="F28" s="376" t="s">
        <v>714</v>
      </c>
      <c r="G28" s="377">
        <v>0</v>
      </c>
      <c r="H28" s="382" t="s">
        <v>715</v>
      </c>
      <c r="I28" s="377">
        <v>0</v>
      </c>
      <c r="J28" s="377">
        <v>0</v>
      </c>
      <c r="K28" s="377">
        <v>6</v>
      </c>
      <c r="L28" s="377">
        <v>7</v>
      </c>
      <c r="M28" s="383" t="s">
        <v>715</v>
      </c>
      <c r="N28" s="377">
        <v>0</v>
      </c>
      <c r="O28" s="377">
        <v>0</v>
      </c>
      <c r="P28" s="380">
        <v>0</v>
      </c>
      <c r="Q28" s="377">
        <v>0</v>
      </c>
      <c r="R28" s="377">
        <v>0</v>
      </c>
      <c r="S28" s="380">
        <v>0</v>
      </c>
      <c r="T28" s="372" t="s">
        <v>652</v>
      </c>
      <c r="U28" s="377"/>
      <c r="V28" s="322" t="s">
        <v>716</v>
      </c>
      <c r="W28" s="374"/>
    </row>
    <row r="29" spans="1:23" ht="103.5" customHeight="1">
      <c r="A29" s="314">
        <v>4</v>
      </c>
      <c r="B29" s="315" t="s">
        <v>334</v>
      </c>
      <c r="C29" s="327" t="s">
        <v>717</v>
      </c>
      <c r="D29" s="344" t="s">
        <v>718</v>
      </c>
      <c r="E29" s="323" t="s">
        <v>719</v>
      </c>
      <c r="F29" s="376" t="s">
        <v>720</v>
      </c>
      <c r="G29" s="377">
        <v>0</v>
      </c>
      <c r="H29" s="378" t="s">
        <v>721</v>
      </c>
      <c r="I29" s="377">
        <v>0</v>
      </c>
      <c r="J29" s="377">
        <v>0</v>
      </c>
      <c r="K29" s="377">
        <v>6</v>
      </c>
      <c r="L29" s="377">
        <v>7</v>
      </c>
      <c r="M29" s="379" t="s">
        <v>721</v>
      </c>
      <c r="N29" s="377">
        <v>0</v>
      </c>
      <c r="O29" s="377">
        <v>0</v>
      </c>
      <c r="P29" s="380">
        <v>0</v>
      </c>
      <c r="Q29" s="377">
        <v>0</v>
      </c>
      <c r="R29" s="377">
        <v>0</v>
      </c>
      <c r="S29" s="380">
        <v>0</v>
      </c>
      <c r="T29" s="372" t="s">
        <v>652</v>
      </c>
      <c r="U29" s="377"/>
      <c r="V29" s="18" t="s">
        <v>722</v>
      </c>
      <c r="W29" s="384"/>
    </row>
    <row r="30" spans="1:23" ht="104.25" customHeight="1">
      <c r="A30" s="314">
        <v>5</v>
      </c>
      <c r="B30" s="315" t="s">
        <v>536</v>
      </c>
      <c r="C30" s="356" t="s">
        <v>43</v>
      </c>
      <c r="D30" s="385" t="s">
        <v>723</v>
      </c>
      <c r="E30" s="317" t="s">
        <v>724</v>
      </c>
      <c r="F30" s="376" t="s">
        <v>725</v>
      </c>
      <c r="G30" s="377">
        <v>0</v>
      </c>
      <c r="H30" s="386">
        <v>36013</v>
      </c>
      <c r="I30" s="377">
        <v>0</v>
      </c>
      <c r="J30" s="377">
        <v>0</v>
      </c>
      <c r="K30" s="377">
        <v>8</v>
      </c>
      <c r="L30" s="377">
        <v>9</v>
      </c>
      <c r="M30" s="380">
        <v>36013</v>
      </c>
      <c r="N30" s="377">
        <v>0</v>
      </c>
      <c r="O30" s="377">
        <v>0</v>
      </c>
      <c r="P30" s="380">
        <v>0</v>
      </c>
      <c r="Q30" s="377">
        <v>0</v>
      </c>
      <c r="R30" s="377">
        <v>0</v>
      </c>
      <c r="S30" s="380">
        <v>0</v>
      </c>
      <c r="T30" s="372" t="s">
        <v>652</v>
      </c>
      <c r="U30" s="377"/>
      <c r="V30" s="322" t="s">
        <v>726</v>
      </c>
      <c r="W30" s="374"/>
    </row>
    <row r="31" spans="1:23" ht="147.75" customHeight="1">
      <c r="A31" s="314">
        <v>6</v>
      </c>
      <c r="B31" s="331" t="s">
        <v>45</v>
      </c>
      <c r="C31" s="332" t="s">
        <v>648</v>
      </c>
      <c r="D31" s="385" t="s">
        <v>727</v>
      </c>
      <c r="E31" s="317" t="s">
        <v>728</v>
      </c>
      <c r="F31" s="376" t="s">
        <v>729</v>
      </c>
      <c r="G31" s="377">
        <v>0</v>
      </c>
      <c r="H31" s="387">
        <v>20628</v>
      </c>
      <c r="I31" s="377">
        <v>0</v>
      </c>
      <c r="J31" s="377">
        <v>0</v>
      </c>
      <c r="K31" s="377">
        <v>0</v>
      </c>
      <c r="L31" s="377">
        <v>0</v>
      </c>
      <c r="M31" s="388">
        <v>20628</v>
      </c>
      <c r="N31" s="377">
        <v>0</v>
      </c>
      <c r="O31" s="377">
        <v>0</v>
      </c>
      <c r="P31" s="380">
        <v>0</v>
      </c>
      <c r="Q31" s="377">
        <v>0</v>
      </c>
      <c r="R31" s="377">
        <v>0</v>
      </c>
      <c r="S31" s="380">
        <v>0</v>
      </c>
      <c r="T31" s="372" t="s">
        <v>652</v>
      </c>
      <c r="U31" s="377"/>
      <c r="V31" s="322" t="s">
        <v>730</v>
      </c>
      <c r="W31" s="374"/>
    </row>
    <row r="32" spans="1:23" ht="146.25" customHeight="1">
      <c r="A32" s="314">
        <v>7</v>
      </c>
      <c r="B32" s="315" t="s">
        <v>702</v>
      </c>
      <c r="C32" s="356" t="s">
        <v>703</v>
      </c>
      <c r="D32" s="385" t="s">
        <v>731</v>
      </c>
      <c r="E32" s="317" t="s">
        <v>732</v>
      </c>
      <c r="F32" s="376" t="s">
        <v>714</v>
      </c>
      <c r="G32" s="389">
        <v>0</v>
      </c>
      <c r="H32" s="387">
        <v>24470</v>
      </c>
      <c r="I32" s="377">
        <v>0</v>
      </c>
      <c r="J32" s="377">
        <v>0</v>
      </c>
      <c r="K32" s="377">
        <v>10</v>
      </c>
      <c r="L32" s="377">
        <v>11</v>
      </c>
      <c r="M32" s="388">
        <v>24470</v>
      </c>
      <c r="N32" s="377">
        <v>0</v>
      </c>
      <c r="O32" s="377">
        <v>0</v>
      </c>
      <c r="P32" s="380">
        <v>0</v>
      </c>
      <c r="Q32" s="377">
        <v>0</v>
      </c>
      <c r="R32" s="377">
        <v>0</v>
      </c>
      <c r="S32" s="380">
        <v>0</v>
      </c>
      <c r="T32" s="372" t="s">
        <v>652</v>
      </c>
      <c r="U32" s="377"/>
      <c r="V32" s="390" t="s">
        <v>733</v>
      </c>
      <c r="W32" s="391"/>
    </row>
    <row r="33" spans="1:23" ht="106.5" customHeight="1">
      <c r="A33" s="314">
        <v>8</v>
      </c>
      <c r="B33" s="315" t="s">
        <v>334</v>
      </c>
      <c r="C33" s="327" t="s">
        <v>717</v>
      </c>
      <c r="D33" s="385" t="s">
        <v>734</v>
      </c>
      <c r="E33" s="323" t="s">
        <v>735</v>
      </c>
      <c r="F33" s="376" t="s">
        <v>736</v>
      </c>
      <c r="G33" s="377">
        <v>0</v>
      </c>
      <c r="H33" s="386">
        <v>6441.2</v>
      </c>
      <c r="I33" s="377">
        <v>0</v>
      </c>
      <c r="J33" s="377">
        <v>0</v>
      </c>
      <c r="K33" s="377">
        <v>11</v>
      </c>
      <c r="L33" s="377">
        <v>12</v>
      </c>
      <c r="M33" s="392">
        <v>6441.2</v>
      </c>
      <c r="N33" s="377">
        <v>0</v>
      </c>
      <c r="O33" s="377">
        <v>0</v>
      </c>
      <c r="P33" s="380">
        <v>0</v>
      </c>
      <c r="Q33" s="377">
        <v>0</v>
      </c>
      <c r="R33" s="377">
        <v>0</v>
      </c>
      <c r="S33" s="380">
        <v>0</v>
      </c>
      <c r="T33" s="372" t="s">
        <v>652</v>
      </c>
      <c r="U33" s="377"/>
      <c r="V33" s="322" t="s">
        <v>737</v>
      </c>
      <c r="W33" s="374"/>
    </row>
    <row r="34" spans="1:23" ht="120" customHeight="1">
      <c r="A34" s="314">
        <v>9</v>
      </c>
      <c r="B34" s="315" t="s">
        <v>536</v>
      </c>
      <c r="C34" s="316" t="s">
        <v>678</v>
      </c>
      <c r="D34" s="385" t="s">
        <v>738</v>
      </c>
      <c r="E34" s="317" t="s">
        <v>739</v>
      </c>
      <c r="F34" s="376" t="s">
        <v>740</v>
      </c>
      <c r="G34" s="377">
        <v>0</v>
      </c>
      <c r="H34" s="387">
        <v>8942</v>
      </c>
      <c r="I34" s="377">
        <v>0</v>
      </c>
      <c r="J34" s="377">
        <v>0</v>
      </c>
      <c r="K34" s="377">
        <v>11</v>
      </c>
      <c r="L34" s="377">
        <v>12</v>
      </c>
      <c r="M34" s="388">
        <v>8942</v>
      </c>
      <c r="N34" s="377">
        <v>0</v>
      </c>
      <c r="O34" s="377">
        <v>0</v>
      </c>
      <c r="P34" s="380">
        <v>0</v>
      </c>
      <c r="Q34" s="377">
        <v>0</v>
      </c>
      <c r="R34" s="377">
        <v>0</v>
      </c>
      <c r="S34" s="380">
        <v>0</v>
      </c>
      <c r="T34" s="372" t="s">
        <v>652</v>
      </c>
      <c r="U34" s="377"/>
      <c r="V34" s="345" t="s">
        <v>741</v>
      </c>
      <c r="W34" s="393"/>
    </row>
    <row r="35" spans="1:23" ht="119.25" customHeight="1">
      <c r="A35" s="314">
        <v>10</v>
      </c>
      <c r="B35" s="315" t="s">
        <v>334</v>
      </c>
      <c r="C35" s="327" t="s">
        <v>717</v>
      </c>
      <c r="D35" s="385" t="s">
        <v>742</v>
      </c>
      <c r="E35" s="323" t="s">
        <v>743</v>
      </c>
      <c r="F35" s="376" t="s">
        <v>729</v>
      </c>
      <c r="G35" s="377">
        <v>0</v>
      </c>
      <c r="H35" s="394">
        <v>2980.45</v>
      </c>
      <c r="I35" s="377">
        <v>0</v>
      </c>
      <c r="J35" s="377">
        <v>0</v>
      </c>
      <c r="K35" s="377">
        <v>11</v>
      </c>
      <c r="L35" s="377">
        <v>12</v>
      </c>
      <c r="M35" s="392">
        <v>2980.45</v>
      </c>
      <c r="N35" s="377">
        <v>0</v>
      </c>
      <c r="O35" s="377">
        <v>0</v>
      </c>
      <c r="P35" s="380">
        <v>0</v>
      </c>
      <c r="Q35" s="377">
        <v>0</v>
      </c>
      <c r="R35" s="377">
        <v>0</v>
      </c>
      <c r="S35" s="380">
        <v>0</v>
      </c>
      <c r="T35" s="372" t="s">
        <v>652</v>
      </c>
      <c r="U35" s="377"/>
      <c r="V35" s="322" t="s">
        <v>744</v>
      </c>
      <c r="W35" s="374"/>
    </row>
    <row r="36" spans="1:23" ht="105.75" customHeight="1">
      <c r="A36" s="314">
        <v>11</v>
      </c>
      <c r="B36" s="315" t="s">
        <v>45</v>
      </c>
      <c r="C36" s="316" t="s">
        <v>654</v>
      </c>
      <c r="D36" s="385" t="s">
        <v>745</v>
      </c>
      <c r="E36" s="317" t="s">
        <v>656</v>
      </c>
      <c r="F36" s="376" t="s">
        <v>729</v>
      </c>
      <c r="G36" s="377">
        <v>0</v>
      </c>
      <c r="H36" s="394">
        <v>4336.3500000000004</v>
      </c>
      <c r="I36" s="377">
        <v>0</v>
      </c>
      <c r="J36" s="377">
        <v>0</v>
      </c>
      <c r="K36" s="377">
        <v>11</v>
      </c>
      <c r="L36" s="377">
        <v>12</v>
      </c>
      <c r="M36" s="392">
        <v>4336.3500000000004</v>
      </c>
      <c r="N36" s="377">
        <v>0</v>
      </c>
      <c r="O36" s="377">
        <v>0</v>
      </c>
      <c r="P36" s="380">
        <v>0</v>
      </c>
      <c r="Q36" s="377">
        <v>0</v>
      </c>
      <c r="R36" s="377">
        <v>0</v>
      </c>
      <c r="S36" s="380">
        <v>0</v>
      </c>
      <c r="T36" s="372" t="s">
        <v>652</v>
      </c>
      <c r="U36" s="377"/>
      <c r="V36" s="322" t="s">
        <v>746</v>
      </c>
      <c r="W36" s="374"/>
    </row>
    <row r="37" spans="1:23" ht="123.75" customHeight="1">
      <c r="A37" s="314">
        <v>12</v>
      </c>
      <c r="B37" s="315" t="s">
        <v>45</v>
      </c>
      <c r="C37" s="316" t="s">
        <v>654</v>
      </c>
      <c r="D37" s="317" t="s">
        <v>747</v>
      </c>
      <c r="E37" s="317" t="s">
        <v>656</v>
      </c>
      <c r="F37" s="323" t="s">
        <v>748</v>
      </c>
      <c r="G37" s="324">
        <v>0</v>
      </c>
      <c r="H37" s="324">
        <v>20294</v>
      </c>
      <c r="I37" s="325">
        <v>0</v>
      </c>
      <c r="J37" s="325">
        <v>0</v>
      </c>
      <c r="K37" s="325">
        <v>0</v>
      </c>
      <c r="L37" s="325">
        <v>0</v>
      </c>
      <c r="M37" s="324">
        <v>0</v>
      </c>
      <c r="N37" s="325">
        <v>11</v>
      </c>
      <c r="O37" s="325">
        <v>12</v>
      </c>
      <c r="P37" s="324">
        <v>20294</v>
      </c>
      <c r="Q37" s="325">
        <v>0</v>
      </c>
      <c r="R37" s="325">
        <v>0</v>
      </c>
      <c r="S37" s="324">
        <v>0</v>
      </c>
      <c r="T37" s="317" t="s">
        <v>652</v>
      </c>
      <c r="U37" s="317"/>
      <c r="V37" s="322" t="s">
        <v>749</v>
      </c>
      <c r="W37" s="374"/>
    </row>
    <row r="38" spans="1:23" ht="165">
      <c r="A38" s="314">
        <v>13</v>
      </c>
      <c r="B38" s="326" t="s">
        <v>45</v>
      </c>
      <c r="C38" s="327" t="s">
        <v>648</v>
      </c>
      <c r="D38" s="317" t="s">
        <v>658</v>
      </c>
      <c r="E38" s="317" t="s">
        <v>659</v>
      </c>
      <c r="F38" s="317" t="s">
        <v>660</v>
      </c>
      <c r="G38" s="318">
        <v>0</v>
      </c>
      <c r="H38" s="318">
        <v>33038.199999999997</v>
      </c>
      <c r="I38" s="319">
        <v>0</v>
      </c>
      <c r="J38" s="319">
        <v>0</v>
      </c>
      <c r="K38" s="328">
        <v>0</v>
      </c>
      <c r="L38" s="328">
        <v>0</v>
      </c>
      <c r="M38" s="329">
        <v>0</v>
      </c>
      <c r="N38" s="328">
        <v>5</v>
      </c>
      <c r="O38" s="328">
        <v>9</v>
      </c>
      <c r="P38" s="329">
        <v>33038</v>
      </c>
      <c r="Q38" s="328">
        <v>0</v>
      </c>
      <c r="R38" s="328">
        <v>0</v>
      </c>
      <c r="S38" s="328">
        <v>0</v>
      </c>
      <c r="T38" s="317" t="s">
        <v>652</v>
      </c>
      <c r="U38" s="330"/>
      <c r="V38" s="18" t="s">
        <v>661</v>
      </c>
      <c r="W38" s="395"/>
    </row>
    <row r="39" spans="1:23" ht="127.5">
      <c r="A39" s="314">
        <v>14</v>
      </c>
      <c r="B39" s="331" t="s">
        <v>45</v>
      </c>
      <c r="C39" s="332" t="s">
        <v>648</v>
      </c>
      <c r="D39" s="333" t="s">
        <v>662</v>
      </c>
      <c r="E39" s="333" t="s">
        <v>663</v>
      </c>
      <c r="F39" s="333" t="s">
        <v>664</v>
      </c>
      <c r="G39" s="334">
        <v>0</v>
      </c>
      <c r="H39" s="334">
        <v>507148</v>
      </c>
      <c r="I39" s="335">
        <v>0</v>
      </c>
      <c r="J39" s="335">
        <v>0</v>
      </c>
      <c r="K39" s="336">
        <v>0</v>
      </c>
      <c r="L39" s="336">
        <v>0</v>
      </c>
      <c r="M39" s="337">
        <v>0</v>
      </c>
      <c r="N39" s="336">
        <v>5</v>
      </c>
      <c r="O39" s="336">
        <v>7</v>
      </c>
      <c r="P39" s="337">
        <v>32980.949999999997</v>
      </c>
      <c r="Q39" s="336">
        <v>5</v>
      </c>
      <c r="R39" s="336">
        <v>8</v>
      </c>
      <c r="S39" s="396">
        <v>474167</v>
      </c>
      <c r="T39" s="333" t="s">
        <v>652</v>
      </c>
      <c r="U39" s="338"/>
      <c r="V39" s="339" t="s">
        <v>665</v>
      </c>
      <c r="W39" s="395"/>
    </row>
    <row r="40" spans="1:23" ht="140.25">
      <c r="A40" s="314">
        <v>15</v>
      </c>
      <c r="B40" s="331" t="s">
        <v>45</v>
      </c>
      <c r="C40" s="340" t="s">
        <v>648</v>
      </c>
      <c r="D40" s="341" t="s">
        <v>666</v>
      </c>
      <c r="E40" s="333" t="s">
        <v>659</v>
      </c>
      <c r="F40" s="333" t="s">
        <v>660</v>
      </c>
      <c r="G40" s="334">
        <v>0</v>
      </c>
      <c r="H40" s="342">
        <v>510074</v>
      </c>
      <c r="I40" s="335">
        <v>0</v>
      </c>
      <c r="J40" s="335">
        <v>0</v>
      </c>
      <c r="K40" s="336">
        <v>0</v>
      </c>
      <c r="L40" s="336">
        <v>0</v>
      </c>
      <c r="M40" s="336">
        <v>0</v>
      </c>
      <c r="N40" s="336">
        <v>0</v>
      </c>
      <c r="O40" s="336">
        <v>0</v>
      </c>
      <c r="P40" s="337">
        <v>0</v>
      </c>
      <c r="Q40" s="336">
        <v>4</v>
      </c>
      <c r="R40" s="336">
        <v>9</v>
      </c>
      <c r="S40" s="342">
        <v>510074</v>
      </c>
      <c r="T40" s="333" t="s">
        <v>652</v>
      </c>
      <c r="U40" s="338"/>
      <c r="V40" s="343" t="s">
        <v>667</v>
      </c>
      <c r="W40" s="395"/>
    </row>
    <row r="41" spans="1:23" ht="140.25">
      <c r="A41" s="314">
        <v>16</v>
      </c>
      <c r="B41" s="331" t="s">
        <v>45</v>
      </c>
      <c r="C41" s="340" t="s">
        <v>648</v>
      </c>
      <c r="D41" s="341" t="s">
        <v>668</v>
      </c>
      <c r="E41" s="333" t="s">
        <v>659</v>
      </c>
      <c r="F41" s="333" t="s">
        <v>660</v>
      </c>
      <c r="G41" s="334">
        <v>0</v>
      </c>
      <c r="H41" s="334">
        <v>31537</v>
      </c>
      <c r="I41" s="335">
        <v>0</v>
      </c>
      <c r="J41" s="335">
        <v>0</v>
      </c>
      <c r="K41" s="336">
        <v>0</v>
      </c>
      <c r="L41" s="336">
        <v>0</v>
      </c>
      <c r="M41" s="337">
        <v>0</v>
      </c>
      <c r="N41" s="336">
        <v>4</v>
      </c>
      <c r="O41" s="336">
        <v>9</v>
      </c>
      <c r="P41" s="337">
        <v>31536.75</v>
      </c>
      <c r="Q41" s="336">
        <v>0</v>
      </c>
      <c r="R41" s="336">
        <v>0</v>
      </c>
      <c r="S41" s="337">
        <v>0</v>
      </c>
      <c r="T41" s="333" t="s">
        <v>652</v>
      </c>
      <c r="U41" s="338"/>
      <c r="V41" s="343" t="s">
        <v>667</v>
      </c>
      <c r="W41" s="395"/>
    </row>
    <row r="42" spans="1:23" ht="102">
      <c r="A42" s="314">
        <v>17</v>
      </c>
      <c r="B42" s="315" t="s">
        <v>45</v>
      </c>
      <c r="C42" s="316" t="s">
        <v>654</v>
      </c>
      <c r="D42" s="317" t="s">
        <v>669</v>
      </c>
      <c r="E42" s="317" t="s">
        <v>670</v>
      </c>
      <c r="F42" s="317" t="s">
        <v>660</v>
      </c>
      <c r="G42" s="318">
        <v>0</v>
      </c>
      <c r="H42" s="318">
        <v>157056</v>
      </c>
      <c r="I42" s="319">
        <v>0</v>
      </c>
      <c r="J42" s="319">
        <v>0</v>
      </c>
      <c r="K42" s="320">
        <v>0</v>
      </c>
      <c r="L42" s="320">
        <v>0</v>
      </c>
      <c r="M42" s="321">
        <v>0</v>
      </c>
      <c r="N42" s="320">
        <v>4</v>
      </c>
      <c r="O42" s="320">
        <v>6</v>
      </c>
      <c r="P42" s="321">
        <v>14059</v>
      </c>
      <c r="Q42" s="320">
        <v>4</v>
      </c>
      <c r="R42" s="320">
        <v>9</v>
      </c>
      <c r="S42" s="321">
        <v>142997</v>
      </c>
      <c r="T42" s="317" t="s">
        <v>652</v>
      </c>
      <c r="U42" s="317"/>
      <c r="V42" s="322" t="s">
        <v>671</v>
      </c>
      <c r="W42" s="395"/>
    </row>
    <row r="43" spans="1:23" ht="114.75">
      <c r="A43" s="314">
        <v>18</v>
      </c>
      <c r="B43" s="315" t="s">
        <v>45</v>
      </c>
      <c r="C43" s="316" t="s">
        <v>654</v>
      </c>
      <c r="D43" s="317" t="s">
        <v>672</v>
      </c>
      <c r="E43" s="317" t="s">
        <v>670</v>
      </c>
      <c r="F43" s="317" t="s">
        <v>660</v>
      </c>
      <c r="G43" s="318">
        <v>0</v>
      </c>
      <c r="H43" s="318">
        <v>149769</v>
      </c>
      <c r="I43" s="319">
        <v>0</v>
      </c>
      <c r="J43" s="319">
        <v>0</v>
      </c>
      <c r="K43" s="320">
        <v>0</v>
      </c>
      <c r="L43" s="320">
        <v>0</v>
      </c>
      <c r="M43" s="321">
        <v>0</v>
      </c>
      <c r="N43" s="320">
        <v>4</v>
      </c>
      <c r="O43" s="320">
        <v>6</v>
      </c>
      <c r="P43" s="321">
        <v>6772.4</v>
      </c>
      <c r="Q43" s="320">
        <v>4</v>
      </c>
      <c r="R43" s="320">
        <v>6</v>
      </c>
      <c r="S43" s="321">
        <v>142997</v>
      </c>
      <c r="T43" s="317" t="s">
        <v>652</v>
      </c>
      <c r="U43" s="330"/>
      <c r="V43" s="322" t="s">
        <v>673</v>
      </c>
      <c r="W43" s="395"/>
    </row>
    <row r="44" spans="1:23" ht="114.75">
      <c r="A44" s="314">
        <v>19</v>
      </c>
      <c r="B44" s="315" t="s">
        <v>45</v>
      </c>
      <c r="C44" s="316" t="s">
        <v>648</v>
      </c>
      <c r="D44" s="317" t="s">
        <v>674</v>
      </c>
      <c r="E44" s="317" t="s">
        <v>675</v>
      </c>
      <c r="F44" s="317" t="s">
        <v>676</v>
      </c>
      <c r="G44" s="318">
        <v>0</v>
      </c>
      <c r="H44" s="318">
        <v>2170</v>
      </c>
      <c r="I44" s="319">
        <v>0</v>
      </c>
      <c r="J44" s="319">
        <v>0</v>
      </c>
      <c r="K44" s="320">
        <v>0</v>
      </c>
      <c r="L44" s="320">
        <v>0</v>
      </c>
      <c r="M44" s="321">
        <v>0</v>
      </c>
      <c r="N44" s="320">
        <v>5</v>
      </c>
      <c r="O44" s="320">
        <v>8</v>
      </c>
      <c r="P44" s="321">
        <v>2170</v>
      </c>
      <c r="Q44" s="320">
        <v>0</v>
      </c>
      <c r="R44" s="320">
        <v>0</v>
      </c>
      <c r="S44" s="320">
        <v>0</v>
      </c>
      <c r="T44" s="317" t="s">
        <v>652</v>
      </c>
      <c r="U44" s="330"/>
      <c r="V44" s="322" t="s">
        <v>677</v>
      </c>
      <c r="W44" s="395"/>
    </row>
    <row r="45" spans="1:23" ht="120">
      <c r="A45" s="314">
        <v>20</v>
      </c>
      <c r="B45" s="315" t="s">
        <v>536</v>
      </c>
      <c r="C45" s="316" t="s">
        <v>678</v>
      </c>
      <c r="D45" s="346" t="s">
        <v>683</v>
      </c>
      <c r="E45" s="317" t="s">
        <v>680</v>
      </c>
      <c r="F45" s="317" t="s">
        <v>684</v>
      </c>
      <c r="G45" s="318">
        <v>0</v>
      </c>
      <c r="H45" s="318">
        <v>3018</v>
      </c>
      <c r="I45" s="319">
        <v>0</v>
      </c>
      <c r="J45" s="319">
        <v>0</v>
      </c>
      <c r="K45" s="320">
        <v>0</v>
      </c>
      <c r="L45" s="320">
        <v>0</v>
      </c>
      <c r="M45" s="320">
        <v>0</v>
      </c>
      <c r="N45" s="320">
        <v>2</v>
      </c>
      <c r="O45" s="320">
        <v>5</v>
      </c>
      <c r="P45" s="321">
        <v>3017.95</v>
      </c>
      <c r="Q45" s="320">
        <v>0</v>
      </c>
      <c r="R45" s="320">
        <v>0</v>
      </c>
      <c r="S45" s="321">
        <v>0</v>
      </c>
      <c r="T45" s="317" t="s">
        <v>652</v>
      </c>
      <c r="U45" s="317"/>
      <c r="V45" s="345" t="s">
        <v>685</v>
      </c>
      <c r="W45" s="395"/>
    </row>
    <row r="46" spans="1:23" ht="135">
      <c r="A46" s="314">
        <v>21</v>
      </c>
      <c r="B46" s="315" t="s">
        <v>536</v>
      </c>
      <c r="C46" s="316" t="s">
        <v>678</v>
      </c>
      <c r="D46" s="344" t="s">
        <v>679</v>
      </c>
      <c r="E46" s="317" t="s">
        <v>680</v>
      </c>
      <c r="F46" s="317" t="s">
        <v>681</v>
      </c>
      <c r="G46" s="334">
        <v>0</v>
      </c>
      <c r="H46" s="342">
        <v>142753</v>
      </c>
      <c r="I46" s="319">
        <v>0</v>
      </c>
      <c r="J46" s="319">
        <v>0</v>
      </c>
      <c r="K46" s="320">
        <v>0</v>
      </c>
      <c r="L46" s="320">
        <v>0</v>
      </c>
      <c r="M46" s="320">
        <v>0</v>
      </c>
      <c r="N46" s="320">
        <v>0</v>
      </c>
      <c r="O46" s="320">
        <v>0</v>
      </c>
      <c r="P46" s="321">
        <v>0</v>
      </c>
      <c r="Q46" s="320">
        <v>4</v>
      </c>
      <c r="R46" s="320">
        <v>9</v>
      </c>
      <c r="S46" s="321">
        <v>142753</v>
      </c>
      <c r="T46" s="317" t="s">
        <v>652</v>
      </c>
      <c r="U46" s="317"/>
      <c r="V46" s="345" t="s">
        <v>682</v>
      </c>
      <c r="W46" s="395"/>
    </row>
    <row r="47" spans="1:23" ht="120">
      <c r="A47" s="314">
        <v>22</v>
      </c>
      <c r="B47" s="315" t="s">
        <v>536</v>
      </c>
      <c r="C47" s="316" t="s">
        <v>678</v>
      </c>
      <c r="D47" s="317" t="s">
        <v>686</v>
      </c>
      <c r="E47" s="349" t="s">
        <v>687</v>
      </c>
      <c r="F47" s="317" t="s">
        <v>688</v>
      </c>
      <c r="G47" s="318">
        <v>0</v>
      </c>
      <c r="H47" s="318">
        <v>51512</v>
      </c>
      <c r="I47" s="319">
        <v>0</v>
      </c>
      <c r="J47" s="319">
        <v>0</v>
      </c>
      <c r="K47" s="320">
        <v>0</v>
      </c>
      <c r="L47" s="320">
        <v>0</v>
      </c>
      <c r="M47" s="320">
        <v>0</v>
      </c>
      <c r="N47" s="320">
        <v>0</v>
      </c>
      <c r="O47" s="320">
        <v>0</v>
      </c>
      <c r="P47" s="321">
        <v>0</v>
      </c>
      <c r="Q47" s="320">
        <v>4</v>
      </c>
      <c r="R47" s="320">
        <v>9</v>
      </c>
      <c r="S47" s="321">
        <v>51512</v>
      </c>
      <c r="T47" s="317" t="s">
        <v>652</v>
      </c>
      <c r="U47" s="317"/>
      <c r="V47" s="345" t="s">
        <v>689</v>
      </c>
      <c r="W47" s="395"/>
    </row>
    <row r="48" spans="1:23" ht="120">
      <c r="A48" s="314">
        <v>23</v>
      </c>
      <c r="B48" s="315" t="s">
        <v>536</v>
      </c>
      <c r="C48" s="316" t="s">
        <v>678</v>
      </c>
      <c r="D48" s="346" t="s">
        <v>750</v>
      </c>
      <c r="E48" s="317" t="s">
        <v>680</v>
      </c>
      <c r="F48" s="317" t="s">
        <v>751</v>
      </c>
      <c r="G48" s="318">
        <v>0</v>
      </c>
      <c r="H48" s="318">
        <v>75000</v>
      </c>
      <c r="I48" s="319">
        <v>0</v>
      </c>
      <c r="J48" s="319">
        <v>0</v>
      </c>
      <c r="K48" s="320">
        <v>0</v>
      </c>
      <c r="L48" s="320">
        <v>0</v>
      </c>
      <c r="M48" s="321">
        <v>0</v>
      </c>
      <c r="N48" s="320">
        <v>0</v>
      </c>
      <c r="O48" s="320">
        <v>0</v>
      </c>
      <c r="P48" s="321">
        <v>0</v>
      </c>
      <c r="Q48" s="320">
        <v>4</v>
      </c>
      <c r="R48" s="320">
        <v>9</v>
      </c>
      <c r="S48" s="321">
        <v>75000</v>
      </c>
      <c r="T48" s="317" t="s">
        <v>652</v>
      </c>
      <c r="U48" s="330"/>
      <c r="V48" s="345" t="s">
        <v>752</v>
      </c>
      <c r="W48" s="395"/>
    </row>
    <row r="49" spans="1:23" ht="99.75" customHeight="1">
      <c r="A49" s="314">
        <v>24</v>
      </c>
      <c r="B49" s="315" t="s">
        <v>536</v>
      </c>
      <c r="C49" s="356" t="s">
        <v>43</v>
      </c>
      <c r="D49" s="317" t="s">
        <v>753</v>
      </c>
      <c r="E49" s="317" t="s">
        <v>724</v>
      </c>
      <c r="F49" s="317" t="s">
        <v>688</v>
      </c>
      <c r="G49" s="318">
        <v>0</v>
      </c>
      <c r="H49" s="318">
        <v>70000</v>
      </c>
      <c r="I49" s="319">
        <v>0</v>
      </c>
      <c r="J49" s="319">
        <v>0</v>
      </c>
      <c r="K49" s="320">
        <v>0</v>
      </c>
      <c r="L49" s="320">
        <v>0</v>
      </c>
      <c r="M49" s="321">
        <v>0</v>
      </c>
      <c r="N49" s="320">
        <v>0</v>
      </c>
      <c r="O49" s="320">
        <v>0</v>
      </c>
      <c r="P49" s="320">
        <v>0</v>
      </c>
      <c r="Q49" s="320">
        <v>4</v>
      </c>
      <c r="R49" s="320">
        <v>6</v>
      </c>
      <c r="S49" s="321">
        <v>70000</v>
      </c>
      <c r="T49" s="317" t="s">
        <v>652</v>
      </c>
      <c r="U49" s="317"/>
      <c r="V49" s="322" t="s">
        <v>754</v>
      </c>
      <c r="W49" s="395"/>
    </row>
    <row r="50" spans="1:23" ht="134.25" customHeight="1">
      <c r="A50" s="314">
        <v>25</v>
      </c>
      <c r="B50" s="315" t="s">
        <v>536</v>
      </c>
      <c r="C50" s="356" t="s">
        <v>43</v>
      </c>
      <c r="D50" s="317" t="s">
        <v>755</v>
      </c>
      <c r="E50" s="317" t="s">
        <v>724</v>
      </c>
      <c r="F50" s="317" t="s">
        <v>688</v>
      </c>
      <c r="G50" s="318">
        <v>0</v>
      </c>
      <c r="H50" s="318">
        <v>88000</v>
      </c>
      <c r="I50" s="319">
        <v>0</v>
      </c>
      <c r="J50" s="319">
        <v>0</v>
      </c>
      <c r="K50" s="320">
        <v>0</v>
      </c>
      <c r="L50" s="320">
        <v>0</v>
      </c>
      <c r="M50" s="321">
        <v>0</v>
      </c>
      <c r="N50" s="320">
        <v>0</v>
      </c>
      <c r="O50" s="320">
        <v>0</v>
      </c>
      <c r="P50" s="320">
        <v>0</v>
      </c>
      <c r="Q50" s="320">
        <v>4</v>
      </c>
      <c r="R50" s="320">
        <v>8</v>
      </c>
      <c r="S50" s="321">
        <v>88000</v>
      </c>
      <c r="T50" s="317" t="s">
        <v>652</v>
      </c>
      <c r="U50" s="317"/>
      <c r="V50" s="322" t="s">
        <v>754</v>
      </c>
      <c r="W50" s="395"/>
    </row>
    <row r="51" spans="1:23" ht="134.25" customHeight="1">
      <c r="A51" s="314">
        <v>26</v>
      </c>
      <c r="B51" s="315" t="s">
        <v>45</v>
      </c>
      <c r="C51" s="316" t="s">
        <v>756</v>
      </c>
      <c r="D51" s="317" t="s">
        <v>757</v>
      </c>
      <c r="E51" s="317" t="s">
        <v>758</v>
      </c>
      <c r="F51" s="317" t="s">
        <v>688</v>
      </c>
      <c r="G51" s="318">
        <v>0</v>
      </c>
      <c r="H51" s="318">
        <v>62000</v>
      </c>
      <c r="I51" s="319">
        <v>0</v>
      </c>
      <c r="J51" s="319">
        <v>0</v>
      </c>
      <c r="K51" s="320">
        <v>0</v>
      </c>
      <c r="L51" s="320">
        <v>0</v>
      </c>
      <c r="M51" s="321">
        <v>0</v>
      </c>
      <c r="N51" s="320">
        <v>0</v>
      </c>
      <c r="O51" s="320">
        <v>0</v>
      </c>
      <c r="P51" s="320">
        <v>0</v>
      </c>
      <c r="Q51" s="320">
        <v>4</v>
      </c>
      <c r="R51" s="320">
        <v>6</v>
      </c>
      <c r="S51" s="321">
        <v>62000</v>
      </c>
      <c r="T51" s="317" t="s">
        <v>652</v>
      </c>
      <c r="U51" s="317"/>
      <c r="V51" s="322" t="s">
        <v>759</v>
      </c>
      <c r="W51" s="395"/>
    </row>
    <row r="52" spans="1:23" ht="128.25" customHeight="1">
      <c r="A52" s="314">
        <v>27</v>
      </c>
      <c r="B52" s="326" t="s">
        <v>45</v>
      </c>
      <c r="C52" s="327" t="s">
        <v>648</v>
      </c>
      <c r="D52" s="350" t="s">
        <v>690</v>
      </c>
      <c r="E52" s="333" t="s">
        <v>663</v>
      </c>
      <c r="F52" s="333" t="s">
        <v>660</v>
      </c>
      <c r="G52" s="324">
        <v>0</v>
      </c>
      <c r="H52" s="318">
        <v>15000</v>
      </c>
      <c r="I52" s="319">
        <v>0</v>
      </c>
      <c r="J52" s="319">
        <v>0</v>
      </c>
      <c r="K52" s="320">
        <v>0</v>
      </c>
      <c r="L52" s="320">
        <v>0</v>
      </c>
      <c r="M52" s="320">
        <v>0</v>
      </c>
      <c r="N52" s="325">
        <v>0</v>
      </c>
      <c r="O52" s="351">
        <v>0</v>
      </c>
      <c r="P52" s="321">
        <v>0</v>
      </c>
      <c r="Q52" s="325">
        <v>8</v>
      </c>
      <c r="R52" s="351">
        <v>10</v>
      </c>
      <c r="S52" s="321">
        <v>15000</v>
      </c>
      <c r="T52" s="317" t="s">
        <v>652</v>
      </c>
      <c r="U52" s="317"/>
      <c r="V52" s="339" t="s">
        <v>760</v>
      </c>
      <c r="W52" s="395"/>
    </row>
    <row r="53" spans="1:23" ht="128.25" customHeight="1">
      <c r="A53" s="314">
        <v>28</v>
      </c>
      <c r="B53" s="326" t="s">
        <v>45</v>
      </c>
      <c r="C53" s="327" t="s">
        <v>648</v>
      </c>
      <c r="D53" s="352" t="s">
        <v>692</v>
      </c>
      <c r="E53" s="333" t="s">
        <v>663</v>
      </c>
      <c r="F53" s="333" t="s">
        <v>660</v>
      </c>
      <c r="G53" s="329">
        <v>0</v>
      </c>
      <c r="H53" s="318">
        <v>37000</v>
      </c>
      <c r="I53" s="319">
        <v>0</v>
      </c>
      <c r="J53" s="319">
        <v>0</v>
      </c>
      <c r="K53" s="320">
        <v>0</v>
      </c>
      <c r="L53" s="320">
        <v>0</v>
      </c>
      <c r="M53" s="320">
        <v>0</v>
      </c>
      <c r="N53" s="325">
        <v>0</v>
      </c>
      <c r="O53" s="351">
        <v>0</v>
      </c>
      <c r="P53" s="321">
        <v>0</v>
      </c>
      <c r="Q53" s="325">
        <v>8</v>
      </c>
      <c r="R53" s="351">
        <v>10</v>
      </c>
      <c r="S53" s="321">
        <v>37000</v>
      </c>
      <c r="T53" s="317" t="s">
        <v>652</v>
      </c>
      <c r="U53" s="317"/>
      <c r="V53" s="339" t="s">
        <v>761</v>
      </c>
      <c r="W53" s="395"/>
    </row>
    <row r="54" spans="1:23" ht="128.25" customHeight="1">
      <c r="A54" s="314">
        <v>29</v>
      </c>
      <c r="B54" s="326" t="s">
        <v>694</v>
      </c>
      <c r="C54" s="327" t="s">
        <v>695</v>
      </c>
      <c r="D54" s="353" t="s">
        <v>696</v>
      </c>
      <c r="E54" s="354" t="s">
        <v>697</v>
      </c>
      <c r="F54" s="333" t="s">
        <v>660</v>
      </c>
      <c r="G54" s="324">
        <v>0</v>
      </c>
      <c r="H54" s="318">
        <v>8077</v>
      </c>
      <c r="I54" s="319">
        <v>0</v>
      </c>
      <c r="J54" s="319">
        <v>0</v>
      </c>
      <c r="K54" s="320">
        <v>0</v>
      </c>
      <c r="L54" s="320">
        <v>0</v>
      </c>
      <c r="M54" s="320">
        <v>0</v>
      </c>
      <c r="N54" s="325">
        <v>0</v>
      </c>
      <c r="O54" s="351">
        <v>0</v>
      </c>
      <c r="P54" s="321">
        <v>0</v>
      </c>
      <c r="Q54" s="325">
        <v>8</v>
      </c>
      <c r="R54" s="351">
        <v>12</v>
      </c>
      <c r="S54" s="321">
        <v>8077</v>
      </c>
      <c r="T54" s="317" t="s">
        <v>652</v>
      </c>
      <c r="U54" s="317"/>
      <c r="V54" s="355" t="s">
        <v>698</v>
      </c>
      <c r="W54" s="395"/>
    </row>
    <row r="55" spans="1:23" ht="108" customHeight="1">
      <c r="A55" s="314">
        <v>30</v>
      </c>
      <c r="B55" s="326"/>
      <c r="C55" s="316"/>
      <c r="D55" s="317" t="s">
        <v>762</v>
      </c>
      <c r="E55" s="317"/>
      <c r="F55" s="323" t="s">
        <v>763</v>
      </c>
      <c r="G55" s="324">
        <v>0</v>
      </c>
      <c r="H55" s="324">
        <v>848500</v>
      </c>
      <c r="I55" s="325">
        <v>0</v>
      </c>
      <c r="J55" s="325">
        <v>0</v>
      </c>
      <c r="K55" s="325">
        <v>0</v>
      </c>
      <c r="L55" s="325">
        <v>0</v>
      </c>
      <c r="M55" s="324">
        <v>0</v>
      </c>
      <c r="N55" s="325">
        <v>0</v>
      </c>
      <c r="O55" s="325">
        <v>0</v>
      </c>
      <c r="P55" s="324">
        <v>0</v>
      </c>
      <c r="Q55" s="325">
        <v>1</v>
      </c>
      <c r="R55" s="325">
        <v>12</v>
      </c>
      <c r="S55" s="324">
        <v>848500</v>
      </c>
      <c r="T55" s="317" t="s">
        <v>652</v>
      </c>
      <c r="U55" s="317"/>
      <c r="V55" s="322"/>
      <c r="W55" s="395"/>
    </row>
    <row r="56" spans="1:23" ht="99.75" customHeight="1">
      <c r="A56" s="314">
        <v>31</v>
      </c>
      <c r="B56" s="397"/>
      <c r="C56" s="316"/>
      <c r="D56" s="317" t="s">
        <v>764</v>
      </c>
      <c r="E56" s="317"/>
      <c r="F56" s="323" t="s">
        <v>763</v>
      </c>
      <c r="G56" s="324">
        <v>0</v>
      </c>
      <c r="H56" s="324">
        <v>23000</v>
      </c>
      <c r="I56" s="325">
        <v>0</v>
      </c>
      <c r="J56" s="325">
        <v>0</v>
      </c>
      <c r="K56" s="325">
        <v>0</v>
      </c>
      <c r="L56" s="325">
        <v>0</v>
      </c>
      <c r="M56" s="324">
        <v>0</v>
      </c>
      <c r="N56" s="325">
        <v>0</v>
      </c>
      <c r="O56" s="325">
        <v>0</v>
      </c>
      <c r="P56" s="324">
        <v>0</v>
      </c>
      <c r="Q56" s="325">
        <v>2</v>
      </c>
      <c r="R56" s="325">
        <v>12</v>
      </c>
      <c r="S56" s="324">
        <v>23000</v>
      </c>
      <c r="T56" s="317" t="s">
        <v>652</v>
      </c>
      <c r="U56" s="317"/>
      <c r="V56" s="322"/>
      <c r="W56" s="395"/>
    </row>
    <row r="57" spans="1:23" ht="99.75" customHeight="1">
      <c r="A57" s="314">
        <v>32</v>
      </c>
      <c r="B57" s="315"/>
      <c r="C57" s="316"/>
      <c r="D57" s="317" t="s">
        <v>765</v>
      </c>
      <c r="E57" s="317"/>
      <c r="F57" s="323" t="s">
        <v>763</v>
      </c>
      <c r="G57" s="324">
        <v>0</v>
      </c>
      <c r="H57" s="324">
        <v>50000</v>
      </c>
      <c r="I57" s="325">
        <v>0</v>
      </c>
      <c r="J57" s="325">
        <v>0</v>
      </c>
      <c r="K57" s="325">
        <v>0</v>
      </c>
      <c r="L57" s="325">
        <v>0</v>
      </c>
      <c r="M57" s="324">
        <v>0</v>
      </c>
      <c r="N57" s="325">
        <v>0</v>
      </c>
      <c r="O57" s="325">
        <v>0</v>
      </c>
      <c r="P57" s="324">
        <v>0</v>
      </c>
      <c r="Q57" s="325">
        <v>1</v>
      </c>
      <c r="R57" s="325">
        <v>12</v>
      </c>
      <c r="S57" s="324">
        <v>50000</v>
      </c>
      <c r="T57" s="317" t="s">
        <v>652</v>
      </c>
      <c r="U57" s="317"/>
      <c r="V57" s="322"/>
      <c r="W57" s="395"/>
    </row>
    <row r="58" spans="1:23" ht="38.25" customHeight="1">
      <c r="A58" s="314">
        <v>33</v>
      </c>
      <c r="B58" s="315"/>
      <c r="C58" s="316"/>
      <c r="D58" s="317" t="s">
        <v>766</v>
      </c>
      <c r="E58" s="317"/>
      <c r="F58" s="323" t="s">
        <v>763</v>
      </c>
      <c r="G58" s="324">
        <v>0</v>
      </c>
      <c r="H58" s="324">
        <v>32000</v>
      </c>
      <c r="I58" s="325">
        <v>0</v>
      </c>
      <c r="J58" s="325">
        <v>0</v>
      </c>
      <c r="K58" s="325">
        <v>0</v>
      </c>
      <c r="L58" s="325">
        <v>0</v>
      </c>
      <c r="M58" s="324">
        <v>0</v>
      </c>
      <c r="N58" s="325">
        <v>0</v>
      </c>
      <c r="O58" s="325">
        <v>0</v>
      </c>
      <c r="P58" s="324">
        <v>0</v>
      </c>
      <c r="Q58" s="325">
        <v>1</v>
      </c>
      <c r="R58" s="325">
        <v>12</v>
      </c>
      <c r="S58" s="324">
        <v>32000</v>
      </c>
      <c r="T58" s="317" t="s">
        <v>652</v>
      </c>
      <c r="U58" s="317"/>
      <c r="V58" s="322"/>
      <c r="W58" s="395"/>
    </row>
    <row r="59" spans="1:23" ht="99.75" customHeight="1">
      <c r="A59" s="314">
        <v>34</v>
      </c>
      <c r="B59" s="315"/>
      <c r="C59" s="316"/>
      <c r="D59" s="317" t="s">
        <v>767</v>
      </c>
      <c r="E59" s="317"/>
      <c r="F59" s="323" t="s">
        <v>763</v>
      </c>
      <c r="G59" s="324">
        <v>0</v>
      </c>
      <c r="H59" s="324">
        <v>17600</v>
      </c>
      <c r="I59" s="325">
        <v>0</v>
      </c>
      <c r="J59" s="325">
        <v>0</v>
      </c>
      <c r="K59" s="325">
        <v>0</v>
      </c>
      <c r="L59" s="325">
        <v>0</v>
      </c>
      <c r="M59" s="324">
        <v>0</v>
      </c>
      <c r="N59" s="325">
        <v>0</v>
      </c>
      <c r="O59" s="325">
        <v>0</v>
      </c>
      <c r="P59" s="324">
        <v>0</v>
      </c>
      <c r="Q59" s="325">
        <v>1</v>
      </c>
      <c r="R59" s="325">
        <v>12</v>
      </c>
      <c r="S59" s="324">
        <v>17600</v>
      </c>
      <c r="T59" s="317" t="s">
        <v>652</v>
      </c>
      <c r="U59" s="317"/>
      <c r="V59" s="322"/>
      <c r="W59" s="395"/>
    </row>
    <row r="60" spans="1:23" ht="28.5" customHeight="1">
      <c r="A60" s="314"/>
      <c r="B60" s="314"/>
      <c r="C60" s="314"/>
      <c r="D60" s="398"/>
      <c r="E60" s="398"/>
      <c r="F60" s="399" t="s">
        <v>700</v>
      </c>
      <c r="G60" s="377"/>
      <c r="H60" s="400">
        <f>SUM(H30:H59)</f>
        <v>3038357.2</v>
      </c>
      <c r="I60" s="377"/>
      <c r="J60" s="377"/>
      <c r="K60" s="377"/>
      <c r="L60" s="377"/>
      <c r="M60" s="401">
        <f>SUM(M30:M57)</f>
        <v>103811</v>
      </c>
      <c r="N60" s="377"/>
      <c r="O60" s="377"/>
      <c r="P60" s="401">
        <f>SUM(P26:P59)</f>
        <v>143869.05000000002</v>
      </c>
      <c r="Q60" s="377"/>
      <c r="R60" s="377"/>
      <c r="S60" s="401">
        <f>SUM(S35:S59)</f>
        <v>2790677</v>
      </c>
      <c r="T60" s="377"/>
      <c r="U60" s="377"/>
      <c r="V60" s="314"/>
      <c r="W60" s="395"/>
    </row>
    <row r="61" spans="1:23" ht="45.75" customHeight="1">
      <c r="A61" s="1488" t="s">
        <v>768</v>
      </c>
      <c r="B61" s="1489"/>
      <c r="C61" s="1489"/>
      <c r="D61" s="1489"/>
      <c r="E61" s="1489"/>
      <c r="F61" s="1489"/>
      <c r="G61" s="1489"/>
      <c r="H61" s="1489"/>
      <c r="I61" s="1489"/>
      <c r="J61" s="1489"/>
      <c r="K61" s="1489"/>
      <c r="L61" s="1489"/>
      <c r="M61" s="1489"/>
      <c r="N61" s="1489"/>
      <c r="O61" s="1489"/>
      <c r="P61" s="1489"/>
      <c r="Q61" s="1489"/>
      <c r="R61" s="1489"/>
      <c r="S61" s="1489"/>
      <c r="T61" s="1489"/>
      <c r="U61" s="1489"/>
      <c r="V61" s="1490"/>
      <c r="W61" s="395"/>
    </row>
    <row r="62" spans="1:23" ht="84" hidden="1" customHeight="1">
      <c r="A62" s="402">
        <v>1</v>
      </c>
      <c r="B62" s="315"/>
      <c r="C62" s="327"/>
      <c r="D62" s="323"/>
      <c r="E62" s="323"/>
      <c r="F62" s="323"/>
      <c r="G62" s="324"/>
      <c r="H62" s="324"/>
      <c r="I62" s="325"/>
      <c r="J62" s="325"/>
      <c r="K62" s="320"/>
      <c r="L62" s="320"/>
      <c r="M62" s="321"/>
      <c r="N62" s="320"/>
      <c r="O62" s="320"/>
      <c r="P62" s="320"/>
      <c r="Q62" s="320"/>
      <c r="R62" s="320"/>
      <c r="S62" s="320"/>
      <c r="T62" s="323"/>
      <c r="U62" s="403"/>
      <c r="V62" s="322"/>
      <c r="W62" s="395"/>
    </row>
    <row r="63" spans="1:23" ht="75" hidden="1" customHeight="1">
      <c r="A63" s="402">
        <v>2</v>
      </c>
      <c r="B63" s="315"/>
      <c r="C63" s="316"/>
      <c r="D63" s="317"/>
      <c r="E63" s="317"/>
      <c r="F63" s="317"/>
      <c r="G63" s="318"/>
      <c r="H63" s="319"/>
      <c r="I63" s="319"/>
      <c r="J63" s="319"/>
      <c r="K63" s="320"/>
      <c r="L63" s="321"/>
      <c r="M63" s="321"/>
      <c r="N63" s="320"/>
      <c r="O63" s="320"/>
      <c r="P63" s="321"/>
      <c r="Q63" s="320"/>
      <c r="R63" s="320"/>
      <c r="S63" s="320"/>
      <c r="T63" s="317"/>
      <c r="U63" s="317"/>
      <c r="V63" s="322"/>
      <c r="W63" s="404"/>
    </row>
    <row r="64" spans="1:23" ht="30" hidden="1" customHeight="1">
      <c r="A64" s="402"/>
      <c r="B64" s="315"/>
      <c r="C64" s="316"/>
      <c r="D64" s="317"/>
      <c r="E64" s="317"/>
      <c r="F64" s="317"/>
      <c r="G64" s="318"/>
      <c r="H64" s="319"/>
      <c r="I64" s="319"/>
      <c r="J64" s="319"/>
      <c r="K64" s="320"/>
      <c r="L64" s="320"/>
      <c r="M64" s="321"/>
      <c r="N64" s="320"/>
      <c r="O64" s="320"/>
      <c r="P64" s="321"/>
      <c r="Q64" s="320"/>
      <c r="R64" s="320"/>
      <c r="S64" s="320"/>
      <c r="T64" s="317"/>
      <c r="U64" s="317"/>
      <c r="V64" s="322"/>
    </row>
    <row r="65" spans="1:22" ht="15.75">
      <c r="A65" s="402"/>
      <c r="B65" s="356"/>
      <c r="C65" s="316"/>
      <c r="D65" s="405"/>
      <c r="E65" s="405"/>
      <c r="F65" s="405"/>
      <c r="G65" s="406"/>
      <c r="H65" s="406"/>
      <c r="I65" s="405"/>
      <c r="J65" s="405"/>
      <c r="K65" s="407"/>
      <c r="L65" s="407"/>
      <c r="M65" s="408"/>
      <c r="N65" s="407"/>
      <c r="O65" s="407"/>
      <c r="P65" s="407"/>
      <c r="Q65" s="407"/>
      <c r="R65" s="407"/>
      <c r="S65" s="407"/>
      <c r="T65" s="405"/>
      <c r="U65" s="409"/>
      <c r="V65" s="410"/>
    </row>
    <row r="66" spans="1:22">
      <c r="A66" s="402"/>
      <c r="B66" s="315"/>
      <c r="C66" s="316"/>
      <c r="D66" s="323"/>
      <c r="E66" s="323"/>
      <c r="F66" s="323"/>
      <c r="G66" s="324"/>
      <c r="H66" s="325"/>
      <c r="I66" s="325"/>
      <c r="J66" s="325"/>
      <c r="K66" s="320"/>
      <c r="L66" s="320"/>
      <c r="M66" s="320"/>
      <c r="N66" s="320"/>
      <c r="O66" s="320"/>
      <c r="P66" s="321"/>
      <c r="Q66" s="320"/>
      <c r="R66" s="320"/>
      <c r="S66" s="320"/>
      <c r="T66" s="323"/>
      <c r="U66" s="323"/>
      <c r="V66" s="322"/>
    </row>
    <row r="67" spans="1:22">
      <c r="A67" s="402"/>
      <c r="B67" s="315"/>
      <c r="C67" s="316"/>
      <c r="D67" s="317"/>
      <c r="E67" s="317"/>
      <c r="F67" s="317"/>
      <c r="G67" s="318"/>
      <c r="H67" s="319"/>
      <c r="I67" s="319"/>
      <c r="J67" s="319"/>
      <c r="K67" s="320"/>
      <c r="L67" s="320"/>
      <c r="M67" s="320"/>
      <c r="N67" s="320"/>
      <c r="O67" s="320"/>
      <c r="P67" s="321"/>
      <c r="Q67" s="320"/>
      <c r="R67" s="320"/>
      <c r="S67" s="320"/>
      <c r="T67" s="317"/>
      <c r="U67" s="317"/>
      <c r="V67" s="322"/>
    </row>
    <row r="68" spans="1:22">
      <c r="A68" s="402"/>
      <c r="B68" s="315"/>
      <c r="C68" s="348"/>
      <c r="D68" s="323"/>
      <c r="E68" s="323"/>
      <c r="F68" s="323"/>
      <c r="G68" s="324"/>
      <c r="H68" s="325"/>
      <c r="I68" s="325"/>
      <c r="J68" s="325"/>
      <c r="K68" s="325"/>
      <c r="L68" s="325"/>
      <c r="M68" s="325"/>
      <c r="N68" s="325"/>
      <c r="O68" s="325"/>
      <c r="P68" s="324"/>
      <c r="Q68" s="325"/>
      <c r="R68" s="325"/>
      <c r="S68" s="325"/>
      <c r="T68" s="323"/>
      <c r="U68" s="323"/>
      <c r="V68" s="322"/>
    </row>
    <row r="69" spans="1:22">
      <c r="A69" s="402"/>
      <c r="B69" s="315"/>
      <c r="C69" s="356"/>
      <c r="D69" s="317"/>
      <c r="E69" s="317"/>
      <c r="F69" s="317"/>
      <c r="G69" s="318"/>
      <c r="H69" s="319"/>
      <c r="I69" s="319"/>
      <c r="J69" s="319"/>
      <c r="K69" s="320"/>
      <c r="L69" s="320"/>
      <c r="M69" s="320"/>
      <c r="N69" s="320"/>
      <c r="O69" s="320"/>
      <c r="P69" s="320"/>
      <c r="Q69" s="320"/>
      <c r="R69" s="320"/>
      <c r="S69" s="321"/>
      <c r="T69" s="317"/>
      <c r="U69" s="317"/>
      <c r="V69" s="322"/>
    </row>
    <row r="70" spans="1:22">
      <c r="A70" s="402"/>
      <c r="B70" s="315"/>
      <c r="C70" s="316"/>
      <c r="D70" s="323"/>
      <c r="E70" s="323"/>
      <c r="F70" s="323"/>
      <c r="G70" s="324"/>
      <c r="H70" s="325"/>
      <c r="I70" s="325"/>
      <c r="J70" s="325"/>
      <c r="K70" s="320"/>
      <c r="L70" s="320"/>
      <c r="M70" s="321"/>
      <c r="N70" s="320"/>
      <c r="O70" s="320"/>
      <c r="P70" s="320"/>
      <c r="Q70" s="320"/>
      <c r="R70" s="320"/>
      <c r="S70" s="321"/>
      <c r="T70" s="323"/>
      <c r="U70" s="403"/>
      <c r="V70" s="322"/>
    </row>
    <row r="71" spans="1:22">
      <c r="A71" s="402"/>
      <c r="B71" s="315"/>
      <c r="C71" s="348"/>
      <c r="D71" s="323"/>
      <c r="E71" s="323"/>
      <c r="F71" s="323"/>
      <c r="G71" s="411"/>
      <c r="H71" s="323"/>
      <c r="I71" s="323"/>
      <c r="J71" s="323"/>
      <c r="K71" s="323"/>
      <c r="L71" s="323"/>
      <c r="M71" s="411"/>
      <c r="N71" s="323"/>
      <c r="O71" s="323"/>
      <c r="P71" s="411"/>
      <c r="Q71" s="323"/>
      <c r="R71" s="323"/>
      <c r="S71" s="411"/>
      <c r="T71" s="323"/>
      <c r="U71" s="323"/>
      <c r="V71" s="322"/>
    </row>
    <row r="72" spans="1:22">
      <c r="A72" s="402"/>
      <c r="B72" s="315"/>
      <c r="C72" s="356"/>
      <c r="D72" s="412"/>
      <c r="E72" s="344"/>
      <c r="F72" s="323"/>
      <c r="G72" s="411"/>
      <c r="H72" s="323"/>
      <c r="I72" s="323"/>
      <c r="J72" s="323"/>
      <c r="K72" s="323"/>
      <c r="L72" s="323"/>
      <c r="M72" s="411"/>
      <c r="N72" s="323"/>
      <c r="O72" s="323"/>
      <c r="P72" s="411"/>
      <c r="Q72" s="323"/>
      <c r="R72" s="323"/>
      <c r="S72" s="411"/>
      <c r="T72" s="323"/>
      <c r="U72" s="323"/>
      <c r="V72" s="322"/>
    </row>
    <row r="73" spans="1:22">
      <c r="A73" s="402"/>
      <c r="B73" s="402"/>
      <c r="C73" s="402"/>
      <c r="D73" s="402"/>
      <c r="E73" s="402"/>
      <c r="F73" s="413"/>
      <c r="G73" s="414"/>
      <c r="H73" s="413"/>
      <c r="I73" s="402"/>
      <c r="J73" s="402"/>
      <c r="K73" s="402"/>
      <c r="L73" s="402"/>
      <c r="M73" s="402"/>
      <c r="N73" s="402"/>
      <c r="O73" s="402"/>
      <c r="P73" s="414"/>
      <c r="Q73" s="402"/>
      <c r="R73" s="402"/>
      <c r="S73" s="413"/>
      <c r="T73" s="413"/>
      <c r="U73" s="402"/>
      <c r="V73" s="402"/>
    </row>
    <row r="74" spans="1:22">
      <c r="A74" s="415" t="s">
        <v>769</v>
      </c>
      <c r="B74" s="416"/>
      <c r="C74" s="416"/>
      <c r="D74" s="416"/>
      <c r="E74" s="416"/>
      <c r="F74" s="416"/>
      <c r="G74" s="416"/>
      <c r="H74" s="416"/>
      <c r="I74" s="416"/>
      <c r="J74" s="416"/>
      <c r="K74" s="416"/>
      <c r="L74" s="416"/>
      <c r="M74" s="416"/>
      <c r="N74" s="416"/>
      <c r="O74" s="416"/>
      <c r="P74" s="416"/>
      <c r="Q74" s="416"/>
      <c r="R74" s="416"/>
      <c r="S74" s="417"/>
      <c r="T74" s="418"/>
      <c r="U74" s="418"/>
      <c r="V74" s="419"/>
    </row>
    <row r="75" spans="1:22" ht="63.75">
      <c r="A75" s="402">
        <v>1</v>
      </c>
      <c r="B75" s="315" t="s">
        <v>45</v>
      </c>
      <c r="C75" s="420" t="s">
        <v>770</v>
      </c>
      <c r="D75" s="323" t="s">
        <v>771</v>
      </c>
      <c r="E75" s="323" t="s">
        <v>772</v>
      </c>
      <c r="F75" s="372" t="s">
        <v>773</v>
      </c>
      <c r="G75" s="324">
        <v>67241</v>
      </c>
      <c r="H75" s="325">
        <v>0</v>
      </c>
      <c r="I75" s="325">
        <v>0</v>
      </c>
      <c r="J75" s="325">
        <v>0</v>
      </c>
      <c r="K75" s="325">
        <v>6</v>
      </c>
      <c r="L75" s="325">
        <v>7</v>
      </c>
      <c r="M75" s="324">
        <v>67241</v>
      </c>
      <c r="N75" s="325">
        <v>0</v>
      </c>
      <c r="O75" s="325">
        <v>0</v>
      </c>
      <c r="P75" s="325">
        <v>0</v>
      </c>
      <c r="Q75" s="325">
        <v>0</v>
      </c>
      <c r="R75" s="325">
        <v>0</v>
      </c>
      <c r="S75" s="325">
        <v>0</v>
      </c>
      <c r="T75" s="323" t="s">
        <v>652</v>
      </c>
      <c r="U75" s="403"/>
      <c r="V75" s="421" t="s">
        <v>774</v>
      </c>
    </row>
    <row r="76" spans="1:22" ht="105">
      <c r="A76" s="402">
        <v>1</v>
      </c>
      <c r="B76" s="315" t="s">
        <v>536</v>
      </c>
      <c r="C76" s="316" t="s">
        <v>678</v>
      </c>
      <c r="D76" s="422" t="s">
        <v>775</v>
      </c>
      <c r="E76" s="317" t="s">
        <v>739</v>
      </c>
      <c r="F76" s="372" t="s">
        <v>773</v>
      </c>
      <c r="G76" s="423">
        <v>191589</v>
      </c>
      <c r="H76" s="424">
        <v>0</v>
      </c>
      <c r="I76" s="424">
        <v>0</v>
      </c>
      <c r="J76" s="424">
        <v>0</v>
      </c>
      <c r="K76" s="424">
        <v>6</v>
      </c>
      <c r="L76" s="424">
        <v>12</v>
      </c>
      <c r="M76" s="423">
        <v>191589</v>
      </c>
      <c r="N76" s="424">
        <v>0</v>
      </c>
      <c r="O76" s="424">
        <v>0</v>
      </c>
      <c r="P76" s="424">
        <v>0</v>
      </c>
      <c r="Q76" s="424">
        <v>0</v>
      </c>
      <c r="R76" s="424">
        <v>0</v>
      </c>
      <c r="S76" s="424">
        <v>0</v>
      </c>
      <c r="T76" s="323" t="s">
        <v>652</v>
      </c>
      <c r="U76" s="359"/>
      <c r="V76" s="345" t="s">
        <v>776</v>
      </c>
    </row>
    <row r="77" spans="1:22" ht="90">
      <c r="A77" s="402">
        <v>2</v>
      </c>
      <c r="B77" s="315" t="s">
        <v>45</v>
      </c>
      <c r="C77" s="316" t="s">
        <v>654</v>
      </c>
      <c r="D77" s="422" t="s">
        <v>777</v>
      </c>
      <c r="E77" s="317" t="s">
        <v>778</v>
      </c>
      <c r="F77" s="372" t="s">
        <v>773</v>
      </c>
      <c r="G77" s="425">
        <v>38501.620000000003</v>
      </c>
      <c r="H77" s="426">
        <v>0</v>
      </c>
      <c r="I77" s="426">
        <v>0</v>
      </c>
      <c r="J77" s="426">
        <v>0</v>
      </c>
      <c r="K77" s="426">
        <v>6</v>
      </c>
      <c r="L77" s="426">
        <v>8</v>
      </c>
      <c r="M77" s="425">
        <v>38501.620000000003</v>
      </c>
      <c r="N77" s="424">
        <v>0</v>
      </c>
      <c r="O77" s="424">
        <v>0</v>
      </c>
      <c r="P77" s="424">
        <v>0</v>
      </c>
      <c r="Q77" s="424">
        <v>0</v>
      </c>
      <c r="R77" s="424">
        <v>0</v>
      </c>
      <c r="S77" s="424">
        <v>0</v>
      </c>
      <c r="T77" s="323" t="s">
        <v>652</v>
      </c>
      <c r="U77" s="427"/>
      <c r="V77" s="322" t="s">
        <v>779</v>
      </c>
    </row>
    <row r="78" spans="1:22" ht="102">
      <c r="A78" s="402">
        <v>3</v>
      </c>
      <c r="B78" s="315" t="s">
        <v>702</v>
      </c>
      <c r="C78" s="356" t="s">
        <v>780</v>
      </c>
      <c r="D78" s="422" t="s">
        <v>781</v>
      </c>
      <c r="E78" s="317" t="s">
        <v>705</v>
      </c>
      <c r="F78" s="372" t="s">
        <v>773</v>
      </c>
      <c r="G78" s="428">
        <v>116387.04</v>
      </c>
      <c r="H78" s="424">
        <v>0</v>
      </c>
      <c r="I78" s="424">
        <v>0</v>
      </c>
      <c r="J78" s="424">
        <v>0</v>
      </c>
      <c r="K78" s="424">
        <v>6</v>
      </c>
      <c r="L78" s="424">
        <v>8</v>
      </c>
      <c r="M78" s="428">
        <v>116387.04</v>
      </c>
      <c r="N78" s="424">
        <v>0</v>
      </c>
      <c r="O78" s="424">
        <v>0</v>
      </c>
      <c r="P78" s="424">
        <v>0</v>
      </c>
      <c r="Q78" s="424">
        <v>0</v>
      </c>
      <c r="R78" s="424">
        <v>0</v>
      </c>
      <c r="S78" s="424">
        <v>0</v>
      </c>
      <c r="T78" s="323" t="s">
        <v>652</v>
      </c>
      <c r="U78" s="427"/>
      <c r="V78" s="322" t="s">
        <v>782</v>
      </c>
    </row>
    <row r="79" spans="1:22" ht="120">
      <c r="A79" s="402">
        <v>4</v>
      </c>
      <c r="B79" s="331" t="s">
        <v>45</v>
      </c>
      <c r="C79" s="332" t="s">
        <v>648</v>
      </c>
      <c r="D79" s="333" t="s">
        <v>783</v>
      </c>
      <c r="E79" s="333" t="s">
        <v>784</v>
      </c>
      <c r="F79" s="372" t="s">
        <v>773</v>
      </c>
      <c r="G79" s="423">
        <v>110049</v>
      </c>
      <c r="H79" s="424">
        <v>0</v>
      </c>
      <c r="I79" s="424">
        <v>0</v>
      </c>
      <c r="J79" s="424">
        <v>0</v>
      </c>
      <c r="K79" s="424">
        <v>6</v>
      </c>
      <c r="L79" s="424">
        <v>8</v>
      </c>
      <c r="M79" s="423">
        <v>110049</v>
      </c>
      <c r="N79" s="424">
        <v>0</v>
      </c>
      <c r="O79" s="424">
        <v>0</v>
      </c>
      <c r="P79" s="424">
        <v>0</v>
      </c>
      <c r="Q79" s="424">
        <v>0</v>
      </c>
      <c r="R79" s="424">
        <v>0</v>
      </c>
      <c r="S79" s="424">
        <v>0</v>
      </c>
      <c r="T79" s="323" t="s">
        <v>652</v>
      </c>
      <c r="U79" s="427"/>
      <c r="V79" s="339" t="s">
        <v>785</v>
      </c>
    </row>
    <row r="80" spans="1:22" ht="90">
      <c r="A80" s="402">
        <v>5</v>
      </c>
      <c r="B80" s="315" t="s">
        <v>45</v>
      </c>
      <c r="C80" s="316" t="s">
        <v>654</v>
      </c>
      <c r="D80" s="317" t="s">
        <v>786</v>
      </c>
      <c r="E80" s="317" t="s">
        <v>656</v>
      </c>
      <c r="F80" s="372" t="s">
        <v>773</v>
      </c>
      <c r="G80" s="425">
        <v>53362.65</v>
      </c>
      <c r="H80" s="424">
        <v>0</v>
      </c>
      <c r="I80" s="424">
        <v>0</v>
      </c>
      <c r="J80" s="424">
        <v>0</v>
      </c>
      <c r="K80" s="424">
        <v>6</v>
      </c>
      <c r="L80" s="424">
        <v>8</v>
      </c>
      <c r="M80" s="425">
        <v>53362.65</v>
      </c>
      <c r="N80" s="424">
        <v>0</v>
      </c>
      <c r="O80" s="424">
        <v>0</v>
      </c>
      <c r="P80" s="424">
        <v>0</v>
      </c>
      <c r="Q80" s="424">
        <v>0</v>
      </c>
      <c r="R80" s="424">
        <v>0</v>
      </c>
      <c r="S80" s="424">
        <v>0</v>
      </c>
      <c r="T80" s="323" t="s">
        <v>652</v>
      </c>
      <c r="U80" s="427"/>
      <c r="V80" s="322" t="s">
        <v>787</v>
      </c>
    </row>
    <row r="81" spans="1:22" ht="75">
      <c r="A81" s="402">
        <v>6</v>
      </c>
      <c r="B81" s="315" t="s">
        <v>536</v>
      </c>
      <c r="C81" s="356" t="s">
        <v>43</v>
      </c>
      <c r="D81" s="317" t="s">
        <v>788</v>
      </c>
      <c r="E81" s="317" t="s">
        <v>724</v>
      </c>
      <c r="F81" s="372" t="s">
        <v>773</v>
      </c>
      <c r="G81" s="423">
        <v>20199</v>
      </c>
      <c r="H81" s="424">
        <v>0</v>
      </c>
      <c r="I81" s="424">
        <v>0</v>
      </c>
      <c r="J81" s="424">
        <v>0</v>
      </c>
      <c r="K81" s="424">
        <v>6</v>
      </c>
      <c r="L81" s="424">
        <v>8</v>
      </c>
      <c r="M81" s="423">
        <v>20199</v>
      </c>
      <c r="N81" s="424">
        <v>0</v>
      </c>
      <c r="O81" s="424">
        <v>0</v>
      </c>
      <c r="P81" s="424">
        <v>0</v>
      </c>
      <c r="Q81" s="424">
        <v>0</v>
      </c>
      <c r="R81" s="424">
        <v>0</v>
      </c>
      <c r="S81" s="424">
        <v>0</v>
      </c>
      <c r="T81" s="323" t="s">
        <v>652</v>
      </c>
      <c r="U81" s="427"/>
      <c r="V81" s="322" t="s">
        <v>789</v>
      </c>
    </row>
    <row r="82" spans="1:22" ht="90">
      <c r="A82" s="429">
        <v>7</v>
      </c>
      <c r="B82" s="315" t="s">
        <v>45</v>
      </c>
      <c r="C82" s="316" t="s">
        <v>654</v>
      </c>
      <c r="D82" s="430" t="s">
        <v>790</v>
      </c>
      <c r="E82" s="431" t="s">
        <v>675</v>
      </c>
      <c r="F82" s="372" t="s">
        <v>773</v>
      </c>
      <c r="G82" s="425">
        <v>56916.45</v>
      </c>
      <c r="H82" s="424">
        <v>0</v>
      </c>
      <c r="I82" s="424">
        <v>0</v>
      </c>
      <c r="J82" s="424">
        <v>0</v>
      </c>
      <c r="K82" s="424">
        <v>6</v>
      </c>
      <c r="L82" s="424">
        <v>8</v>
      </c>
      <c r="M82" s="425">
        <v>56916.45</v>
      </c>
      <c r="N82" s="424">
        <v>0</v>
      </c>
      <c r="O82" s="424">
        <v>0</v>
      </c>
      <c r="P82" s="424">
        <v>0</v>
      </c>
      <c r="Q82" s="424">
        <v>0</v>
      </c>
      <c r="R82" s="424">
        <v>0</v>
      </c>
      <c r="S82" s="424">
        <v>0</v>
      </c>
      <c r="T82" s="323" t="s">
        <v>652</v>
      </c>
      <c r="U82" s="427"/>
      <c r="V82" s="432" t="s">
        <v>791</v>
      </c>
    </row>
    <row r="83" spans="1:22">
      <c r="A83" s="7"/>
      <c r="B83" s="7"/>
      <c r="C83" s="7"/>
      <c r="D83" s="7"/>
      <c r="E83" s="433" t="s">
        <v>792</v>
      </c>
      <c r="F83" s="434"/>
      <c r="G83" s="425">
        <v>18154.77</v>
      </c>
      <c r="H83" s="425"/>
      <c r="I83" s="427"/>
      <c r="J83" s="427"/>
      <c r="K83" s="427"/>
      <c r="L83" s="427"/>
      <c r="M83" s="425">
        <v>18154.77</v>
      </c>
      <c r="N83" s="427"/>
      <c r="O83" s="427"/>
      <c r="P83" s="427"/>
      <c r="Q83" s="427"/>
      <c r="R83" s="427"/>
      <c r="S83" s="427"/>
      <c r="T83" s="427"/>
      <c r="U83" s="427"/>
      <c r="V83" s="7"/>
    </row>
    <row r="84" spans="1:22">
      <c r="A84" s="7"/>
      <c r="B84" s="7"/>
      <c r="C84" s="7"/>
      <c r="D84" s="7"/>
      <c r="E84" s="435" t="s">
        <v>700</v>
      </c>
      <c r="F84" s="7"/>
      <c r="G84" s="414">
        <v>672400</v>
      </c>
      <c r="H84" s="414"/>
      <c r="I84" s="7"/>
      <c r="J84" s="7"/>
      <c r="K84" s="7"/>
      <c r="L84" s="7"/>
      <c r="M84" s="414">
        <v>672400</v>
      </c>
      <c r="N84" s="7"/>
      <c r="O84" s="7"/>
      <c r="P84" s="414">
        <v>653839</v>
      </c>
      <c r="Q84" s="7"/>
      <c r="R84" s="7"/>
      <c r="S84" s="414"/>
      <c r="T84" s="7"/>
      <c r="U84" s="7"/>
      <c r="V84" s="7"/>
    </row>
    <row r="85" spans="1:22">
      <c r="A85" s="1488" t="s">
        <v>793</v>
      </c>
      <c r="B85" s="1489"/>
      <c r="C85" s="1489"/>
      <c r="D85" s="1489"/>
      <c r="E85" s="1489"/>
      <c r="F85" s="1489"/>
      <c r="G85" s="1489"/>
      <c r="H85" s="1489"/>
      <c r="I85" s="1489"/>
      <c r="J85" s="1489"/>
      <c r="K85" s="1489"/>
      <c r="L85" s="1489"/>
      <c r="M85" s="1489"/>
      <c r="N85" s="1489"/>
      <c r="O85" s="1489"/>
      <c r="P85" s="1489"/>
      <c r="Q85" s="1489"/>
      <c r="R85" s="1489"/>
      <c r="S85" s="1489"/>
      <c r="T85" s="1489"/>
      <c r="U85" s="1489"/>
      <c r="V85" s="1490"/>
    </row>
    <row r="86" spans="1:22" ht="150">
      <c r="A86" s="402">
        <v>1</v>
      </c>
      <c r="B86" s="315" t="s">
        <v>334</v>
      </c>
      <c r="C86" s="327" t="s">
        <v>717</v>
      </c>
      <c r="D86" s="323" t="s">
        <v>794</v>
      </c>
      <c r="E86" s="323" t="s">
        <v>795</v>
      </c>
      <c r="F86" s="323" t="s">
        <v>796</v>
      </c>
      <c r="G86" s="324">
        <v>1377660</v>
      </c>
      <c r="H86" s="324">
        <v>0</v>
      </c>
      <c r="I86" s="325">
        <v>0</v>
      </c>
      <c r="J86" s="325">
        <v>0</v>
      </c>
      <c r="K86" s="320">
        <v>0</v>
      </c>
      <c r="L86" s="320">
        <v>0</v>
      </c>
      <c r="M86" s="321">
        <v>0</v>
      </c>
      <c r="N86" s="320">
        <v>0</v>
      </c>
      <c r="O86" s="320">
        <v>0</v>
      </c>
      <c r="P86" s="321">
        <v>0</v>
      </c>
      <c r="Q86" s="320">
        <v>2</v>
      </c>
      <c r="R86" s="320">
        <v>12</v>
      </c>
      <c r="S86" s="321">
        <v>1377660</v>
      </c>
      <c r="T86" s="323" t="s">
        <v>652</v>
      </c>
      <c r="U86" s="403"/>
      <c r="V86" s="322" t="s">
        <v>797</v>
      </c>
    </row>
    <row r="87" spans="1:22" ht="114.75">
      <c r="A87" s="402">
        <v>2</v>
      </c>
      <c r="B87" s="315" t="s">
        <v>45</v>
      </c>
      <c r="C87" s="316" t="s">
        <v>648</v>
      </c>
      <c r="D87" s="317" t="s">
        <v>798</v>
      </c>
      <c r="E87" s="317" t="s">
        <v>650</v>
      </c>
      <c r="F87" s="317" t="s">
        <v>799</v>
      </c>
      <c r="G87" s="318">
        <v>100000</v>
      </c>
      <c r="H87" s="319">
        <v>0</v>
      </c>
      <c r="I87" s="319">
        <v>0</v>
      </c>
      <c r="J87" s="319">
        <v>0</v>
      </c>
      <c r="K87" s="320">
        <v>0</v>
      </c>
      <c r="L87" s="321">
        <v>0</v>
      </c>
      <c r="M87" s="321">
        <v>0</v>
      </c>
      <c r="N87" s="320">
        <v>0</v>
      </c>
      <c r="O87" s="320">
        <v>0</v>
      </c>
      <c r="P87" s="321">
        <v>0</v>
      </c>
      <c r="Q87" s="320">
        <v>4</v>
      </c>
      <c r="R87" s="320">
        <v>8</v>
      </c>
      <c r="S87" s="320">
        <v>100000</v>
      </c>
      <c r="T87" s="317" t="s">
        <v>652</v>
      </c>
      <c r="U87" s="317"/>
      <c r="V87" s="322" t="s">
        <v>800</v>
      </c>
    </row>
    <row r="88" spans="1:22" ht="225">
      <c r="A88" s="402">
        <v>3</v>
      </c>
      <c r="B88" s="315" t="s">
        <v>536</v>
      </c>
      <c r="C88" s="316" t="s">
        <v>678</v>
      </c>
      <c r="D88" s="317" t="s">
        <v>801</v>
      </c>
      <c r="E88" s="317" t="s">
        <v>802</v>
      </c>
      <c r="F88" s="317" t="s">
        <v>803</v>
      </c>
      <c r="G88" s="318">
        <v>300000</v>
      </c>
      <c r="H88" s="319">
        <v>0</v>
      </c>
      <c r="I88" s="319">
        <v>0</v>
      </c>
      <c r="J88" s="319">
        <v>0</v>
      </c>
      <c r="K88" s="320">
        <v>0</v>
      </c>
      <c r="L88" s="320">
        <v>0</v>
      </c>
      <c r="M88" s="321">
        <v>0</v>
      </c>
      <c r="N88" s="320">
        <v>0</v>
      </c>
      <c r="O88" s="320">
        <v>0</v>
      </c>
      <c r="P88" s="321">
        <v>0</v>
      </c>
      <c r="Q88" s="320">
        <v>2</v>
      </c>
      <c r="R88" s="320">
        <v>12</v>
      </c>
      <c r="S88" s="321">
        <v>300000</v>
      </c>
      <c r="T88" s="317" t="s">
        <v>652</v>
      </c>
      <c r="U88" s="317"/>
      <c r="V88" s="322" t="s">
        <v>804</v>
      </c>
    </row>
    <row r="89" spans="1:22" ht="180">
      <c r="A89" s="402">
        <v>4</v>
      </c>
      <c r="B89" s="356" t="s">
        <v>805</v>
      </c>
      <c r="C89" s="316" t="s">
        <v>806</v>
      </c>
      <c r="D89" s="405" t="s">
        <v>807</v>
      </c>
      <c r="E89" s="405" t="s">
        <v>808</v>
      </c>
      <c r="F89" s="405" t="s">
        <v>809</v>
      </c>
      <c r="G89" s="406">
        <v>80000</v>
      </c>
      <c r="H89" s="406">
        <v>20000</v>
      </c>
      <c r="I89" s="405">
        <v>0</v>
      </c>
      <c r="J89" s="405">
        <v>0</v>
      </c>
      <c r="K89" s="407">
        <v>0</v>
      </c>
      <c r="L89" s="407">
        <v>0</v>
      </c>
      <c r="M89" s="408">
        <v>0</v>
      </c>
      <c r="N89" s="407">
        <v>0</v>
      </c>
      <c r="O89" s="407">
        <v>0</v>
      </c>
      <c r="P89" s="408">
        <v>0</v>
      </c>
      <c r="Q89" s="407">
        <v>2</v>
      </c>
      <c r="R89" s="407">
        <v>12</v>
      </c>
      <c r="S89" s="408">
        <v>100000</v>
      </c>
      <c r="T89" s="405" t="s">
        <v>652</v>
      </c>
      <c r="U89" s="409"/>
      <c r="V89" s="410" t="s">
        <v>810</v>
      </c>
    </row>
    <row r="90" spans="1:22" ht="153">
      <c r="A90" s="402">
        <v>5</v>
      </c>
      <c r="B90" s="315" t="s">
        <v>811</v>
      </c>
      <c r="C90" s="316" t="s">
        <v>812</v>
      </c>
      <c r="D90" s="323" t="s">
        <v>813</v>
      </c>
      <c r="E90" s="323" t="s">
        <v>814</v>
      </c>
      <c r="F90" s="323" t="s">
        <v>660</v>
      </c>
      <c r="G90" s="324">
        <v>85000</v>
      </c>
      <c r="H90" s="325">
        <v>0</v>
      </c>
      <c r="I90" s="325">
        <v>0</v>
      </c>
      <c r="J90" s="325">
        <v>0</v>
      </c>
      <c r="K90" s="320">
        <v>0</v>
      </c>
      <c r="L90" s="320">
        <v>0</v>
      </c>
      <c r="M90" s="320">
        <v>0</v>
      </c>
      <c r="N90" s="320">
        <v>0</v>
      </c>
      <c r="O90" s="320">
        <v>0</v>
      </c>
      <c r="P90" s="321">
        <v>0</v>
      </c>
      <c r="Q90" s="320">
        <v>3</v>
      </c>
      <c r="R90" s="320">
        <v>6</v>
      </c>
      <c r="S90" s="321">
        <v>85000</v>
      </c>
      <c r="T90" s="323" t="s">
        <v>652</v>
      </c>
      <c r="U90" s="323"/>
      <c r="V90" s="322" t="s">
        <v>815</v>
      </c>
    </row>
    <row r="91" spans="1:22" ht="150">
      <c r="A91" s="402">
        <v>6</v>
      </c>
      <c r="B91" s="315" t="s">
        <v>811</v>
      </c>
      <c r="C91" s="316" t="s">
        <v>816</v>
      </c>
      <c r="D91" s="317" t="s">
        <v>817</v>
      </c>
      <c r="E91" s="317" t="s">
        <v>818</v>
      </c>
      <c r="F91" s="317" t="s">
        <v>660</v>
      </c>
      <c r="G91" s="318">
        <v>40000</v>
      </c>
      <c r="H91" s="319">
        <v>0</v>
      </c>
      <c r="I91" s="319">
        <v>0</v>
      </c>
      <c r="J91" s="319">
        <v>0</v>
      </c>
      <c r="K91" s="320">
        <v>0</v>
      </c>
      <c r="L91" s="320">
        <v>0</v>
      </c>
      <c r="M91" s="320">
        <v>0</v>
      </c>
      <c r="N91" s="320">
        <v>0</v>
      </c>
      <c r="O91" s="320">
        <v>0</v>
      </c>
      <c r="P91" s="321">
        <v>0</v>
      </c>
      <c r="Q91" s="320">
        <v>2</v>
      </c>
      <c r="R91" s="320">
        <v>5</v>
      </c>
      <c r="S91" s="321">
        <v>40000</v>
      </c>
      <c r="T91" s="317" t="s">
        <v>652</v>
      </c>
      <c r="U91" s="317"/>
      <c r="V91" s="322" t="s">
        <v>819</v>
      </c>
    </row>
    <row r="92" spans="1:22" ht="195">
      <c r="A92" s="402">
        <v>7</v>
      </c>
      <c r="B92" s="315" t="s">
        <v>536</v>
      </c>
      <c r="C92" s="348" t="s">
        <v>678</v>
      </c>
      <c r="D92" s="323" t="s">
        <v>820</v>
      </c>
      <c r="E92" s="323" t="s">
        <v>821</v>
      </c>
      <c r="F92" s="323" t="s">
        <v>822</v>
      </c>
      <c r="G92" s="324">
        <v>100000</v>
      </c>
      <c r="H92" s="325">
        <v>0</v>
      </c>
      <c r="I92" s="325">
        <v>0</v>
      </c>
      <c r="J92" s="325">
        <v>0</v>
      </c>
      <c r="K92" s="325">
        <v>0</v>
      </c>
      <c r="L92" s="325">
        <v>0</v>
      </c>
      <c r="M92" s="325">
        <v>0</v>
      </c>
      <c r="N92" s="325">
        <v>0</v>
      </c>
      <c r="O92" s="325">
        <v>0</v>
      </c>
      <c r="P92" s="324">
        <v>0</v>
      </c>
      <c r="Q92" s="325">
        <v>2</v>
      </c>
      <c r="R92" s="325">
        <v>12</v>
      </c>
      <c r="S92" s="325">
        <v>100000</v>
      </c>
      <c r="T92" s="323" t="s">
        <v>652</v>
      </c>
      <c r="U92" s="323"/>
      <c r="V92" s="322" t="s">
        <v>823</v>
      </c>
    </row>
    <row r="93" spans="1:22" ht="89.25">
      <c r="A93" s="402">
        <v>8</v>
      </c>
      <c r="B93" s="315" t="s">
        <v>536</v>
      </c>
      <c r="C93" s="356" t="s">
        <v>43</v>
      </c>
      <c r="D93" s="317" t="s">
        <v>824</v>
      </c>
      <c r="E93" s="317" t="s">
        <v>825</v>
      </c>
      <c r="F93" s="317" t="s">
        <v>826</v>
      </c>
      <c r="G93" s="318">
        <v>1500000</v>
      </c>
      <c r="H93" s="319">
        <v>0</v>
      </c>
      <c r="I93" s="319">
        <v>0</v>
      </c>
      <c r="J93" s="319">
        <v>0</v>
      </c>
      <c r="K93" s="320">
        <v>0</v>
      </c>
      <c r="L93" s="320">
        <v>0</v>
      </c>
      <c r="M93" s="320">
        <v>0</v>
      </c>
      <c r="N93" s="320">
        <v>0</v>
      </c>
      <c r="O93" s="320">
        <v>0</v>
      </c>
      <c r="P93" s="320">
        <v>0</v>
      </c>
      <c r="Q93" s="320">
        <v>4</v>
      </c>
      <c r="R93" s="320">
        <v>11</v>
      </c>
      <c r="S93" s="321">
        <v>1500000</v>
      </c>
      <c r="T93" s="317" t="s">
        <v>652</v>
      </c>
      <c r="U93" s="317"/>
      <c r="V93" s="322" t="s">
        <v>827</v>
      </c>
    </row>
    <row r="94" spans="1:22" ht="153">
      <c r="A94" s="402">
        <v>9</v>
      </c>
      <c r="B94" s="315" t="s">
        <v>828</v>
      </c>
      <c r="C94" s="316" t="s">
        <v>829</v>
      </c>
      <c r="D94" s="323" t="s">
        <v>830</v>
      </c>
      <c r="E94" s="323" t="s">
        <v>831</v>
      </c>
      <c r="F94" s="323" t="s">
        <v>832</v>
      </c>
      <c r="G94" s="324">
        <v>150000</v>
      </c>
      <c r="H94" s="325">
        <v>0</v>
      </c>
      <c r="I94" s="325">
        <v>0</v>
      </c>
      <c r="J94" s="325">
        <v>0</v>
      </c>
      <c r="K94" s="320">
        <v>0</v>
      </c>
      <c r="L94" s="320">
        <v>0</v>
      </c>
      <c r="M94" s="321">
        <v>0</v>
      </c>
      <c r="N94" s="320">
        <v>0</v>
      </c>
      <c r="O94" s="320">
        <v>0</v>
      </c>
      <c r="P94" s="321">
        <v>0</v>
      </c>
      <c r="Q94" s="320">
        <v>2</v>
      </c>
      <c r="R94" s="320">
        <v>5</v>
      </c>
      <c r="S94" s="321">
        <v>150000</v>
      </c>
      <c r="T94" s="323" t="s">
        <v>652</v>
      </c>
      <c r="U94" s="403"/>
      <c r="V94" s="322" t="s">
        <v>833</v>
      </c>
    </row>
    <row r="95" spans="1:22" ht="191.25">
      <c r="A95" s="402">
        <v>10</v>
      </c>
      <c r="B95" s="315" t="s">
        <v>834</v>
      </c>
      <c r="C95" s="348" t="s">
        <v>835</v>
      </c>
      <c r="D95" s="323" t="s">
        <v>836</v>
      </c>
      <c r="E95" s="323" t="s">
        <v>837</v>
      </c>
      <c r="F95" s="323" t="s">
        <v>838</v>
      </c>
      <c r="G95" s="411">
        <v>5000000</v>
      </c>
      <c r="H95" s="323">
        <v>0</v>
      </c>
      <c r="I95" s="323">
        <v>0</v>
      </c>
      <c r="J95" s="323">
        <v>0</v>
      </c>
      <c r="K95" s="323">
        <v>0</v>
      </c>
      <c r="L95" s="323">
        <v>0</v>
      </c>
      <c r="M95" s="411">
        <v>0</v>
      </c>
      <c r="N95" s="323">
        <v>0</v>
      </c>
      <c r="O95" s="323">
        <v>0</v>
      </c>
      <c r="P95" s="411">
        <v>0</v>
      </c>
      <c r="Q95" s="323">
        <v>2</v>
      </c>
      <c r="R95" s="323">
        <v>12</v>
      </c>
      <c r="S95" s="411">
        <v>5000000</v>
      </c>
      <c r="T95" s="323" t="s">
        <v>652</v>
      </c>
      <c r="U95" s="323"/>
      <c r="V95" s="322" t="s">
        <v>839</v>
      </c>
    </row>
    <row r="96" spans="1:22" ht="127.5">
      <c r="A96" s="402">
        <v>11</v>
      </c>
      <c r="B96" s="315" t="s">
        <v>536</v>
      </c>
      <c r="C96" s="356" t="s">
        <v>43</v>
      </c>
      <c r="D96" s="412" t="s">
        <v>840</v>
      </c>
      <c r="E96" s="344" t="s">
        <v>841</v>
      </c>
      <c r="F96" s="323" t="s">
        <v>842</v>
      </c>
      <c r="G96" s="411">
        <v>632502.82999999996</v>
      </c>
      <c r="H96" s="323">
        <v>0</v>
      </c>
      <c r="I96" s="323">
        <v>0</v>
      </c>
      <c r="J96" s="323">
        <v>0</v>
      </c>
      <c r="K96" s="323">
        <v>0</v>
      </c>
      <c r="L96" s="323">
        <v>0</v>
      </c>
      <c r="M96" s="411">
        <v>0</v>
      </c>
      <c r="N96" s="323">
        <v>0</v>
      </c>
      <c r="O96" s="323">
        <v>0</v>
      </c>
      <c r="P96" s="411">
        <v>0</v>
      </c>
      <c r="Q96" s="323">
        <v>4</v>
      </c>
      <c r="R96" s="323">
        <v>9</v>
      </c>
      <c r="S96" s="411">
        <v>632503</v>
      </c>
      <c r="T96" s="323" t="s">
        <v>652</v>
      </c>
      <c r="U96" s="323"/>
      <c r="V96" s="322" t="s">
        <v>843</v>
      </c>
    </row>
    <row r="97" spans="1:22" ht="140.25">
      <c r="A97" s="402">
        <v>12</v>
      </c>
      <c r="B97" s="315" t="s">
        <v>45</v>
      </c>
      <c r="C97" s="356" t="s">
        <v>648</v>
      </c>
      <c r="D97" s="436" t="s">
        <v>844</v>
      </c>
      <c r="E97" s="344" t="s">
        <v>728</v>
      </c>
      <c r="F97" s="323" t="s">
        <v>664</v>
      </c>
      <c r="G97" s="411">
        <v>160942</v>
      </c>
      <c r="H97" s="323">
        <v>0</v>
      </c>
      <c r="I97" s="323">
        <v>0</v>
      </c>
      <c r="J97" s="323">
        <v>0</v>
      </c>
      <c r="K97" s="323">
        <v>0</v>
      </c>
      <c r="L97" s="323">
        <v>0</v>
      </c>
      <c r="M97" s="411">
        <v>0</v>
      </c>
      <c r="N97" s="323">
        <v>0</v>
      </c>
      <c r="O97" s="323">
        <v>0</v>
      </c>
      <c r="P97" s="411">
        <v>0</v>
      </c>
      <c r="Q97" s="323">
        <v>4</v>
      </c>
      <c r="R97" s="323">
        <v>8</v>
      </c>
      <c r="S97" s="411">
        <v>160942</v>
      </c>
      <c r="T97" s="323" t="s">
        <v>652</v>
      </c>
      <c r="U97" s="323"/>
      <c r="V97" s="322" t="s">
        <v>845</v>
      </c>
    </row>
    <row r="98" spans="1:22" ht="135">
      <c r="A98" s="314">
        <v>13</v>
      </c>
      <c r="B98" s="315" t="s">
        <v>536</v>
      </c>
      <c r="C98" s="316" t="s">
        <v>678</v>
      </c>
      <c r="D98" s="344" t="s">
        <v>846</v>
      </c>
      <c r="E98" s="317" t="s">
        <v>680</v>
      </c>
      <c r="F98" s="317" t="s">
        <v>847</v>
      </c>
      <c r="G98" s="318">
        <v>321350</v>
      </c>
      <c r="H98" s="318">
        <v>0</v>
      </c>
      <c r="I98" s="319">
        <v>0</v>
      </c>
      <c r="J98" s="319">
        <v>0</v>
      </c>
      <c r="K98" s="320">
        <v>0</v>
      </c>
      <c r="L98" s="320">
        <v>0</v>
      </c>
      <c r="M98" s="320">
        <v>0</v>
      </c>
      <c r="N98" s="320">
        <v>0</v>
      </c>
      <c r="O98" s="320">
        <v>0</v>
      </c>
      <c r="P98" s="321">
        <v>0</v>
      </c>
      <c r="Q98" s="320">
        <v>4</v>
      </c>
      <c r="R98" s="320">
        <v>9</v>
      </c>
      <c r="S98" s="321">
        <v>321350</v>
      </c>
      <c r="T98" s="317" t="s">
        <v>652</v>
      </c>
      <c r="U98" s="317"/>
      <c r="V98" s="345" t="s">
        <v>682</v>
      </c>
    </row>
    <row r="99" spans="1:22" ht="165.75">
      <c r="A99" s="402">
        <v>14</v>
      </c>
      <c r="B99" s="315" t="s">
        <v>536</v>
      </c>
      <c r="C99" s="316" t="s">
        <v>678</v>
      </c>
      <c r="D99" s="317" t="s">
        <v>848</v>
      </c>
      <c r="E99" s="317" t="s">
        <v>849</v>
      </c>
      <c r="F99" s="317" t="s">
        <v>850</v>
      </c>
      <c r="G99" s="318">
        <v>100000</v>
      </c>
      <c r="H99" s="319">
        <v>0</v>
      </c>
      <c r="I99" s="319">
        <v>0</v>
      </c>
      <c r="J99" s="319">
        <v>0</v>
      </c>
      <c r="K99" s="320">
        <v>0</v>
      </c>
      <c r="L99" s="320">
        <v>0</v>
      </c>
      <c r="M99" s="320">
        <v>0</v>
      </c>
      <c r="N99" s="320">
        <v>0</v>
      </c>
      <c r="O99" s="320">
        <v>0</v>
      </c>
      <c r="P99" s="321">
        <v>0</v>
      </c>
      <c r="Q99" s="320">
        <v>2</v>
      </c>
      <c r="R99" s="320">
        <v>12</v>
      </c>
      <c r="S99" s="321">
        <v>100000</v>
      </c>
      <c r="T99" s="317" t="s">
        <v>652</v>
      </c>
      <c r="U99" s="317"/>
      <c r="V99" s="322" t="s">
        <v>851</v>
      </c>
    </row>
    <row r="100" spans="1:22">
      <c r="A100" s="402"/>
      <c r="B100" s="402"/>
      <c r="C100" s="402"/>
      <c r="D100" s="402"/>
      <c r="E100" s="402"/>
      <c r="F100" s="413" t="s">
        <v>700</v>
      </c>
      <c r="G100" s="414">
        <f>SUM(G86:G99)</f>
        <v>9947454.8300000001</v>
      </c>
      <c r="H100" s="414">
        <f>SUM(H86:H97)</f>
        <v>20000</v>
      </c>
      <c r="I100" s="402"/>
      <c r="J100" s="402"/>
      <c r="K100" s="402"/>
      <c r="L100" s="402"/>
      <c r="M100" s="402"/>
      <c r="N100" s="402"/>
      <c r="O100" s="402"/>
      <c r="P100" s="414">
        <f>SUM(P86:P97)</f>
        <v>0</v>
      </c>
      <c r="Q100" s="402"/>
      <c r="R100" s="402"/>
      <c r="S100" s="414">
        <f>SUM(S86:S99)</f>
        <v>9967455</v>
      </c>
      <c r="T100" s="413"/>
      <c r="U100" s="402"/>
      <c r="V100" s="402"/>
    </row>
    <row r="101" spans="1:22">
      <c r="A101" s="7"/>
      <c r="B101" s="7"/>
      <c r="C101" s="7"/>
      <c r="D101" s="7"/>
      <c r="E101" s="7"/>
      <c r="F101" s="7"/>
      <c r="G101" s="7"/>
      <c r="H101" s="7"/>
      <c r="I101" s="7"/>
      <c r="J101" s="7"/>
      <c r="K101" s="7"/>
      <c r="L101" s="7"/>
      <c r="M101" s="7"/>
      <c r="N101" s="7"/>
      <c r="O101" s="7"/>
      <c r="P101" s="7"/>
      <c r="Q101" s="7"/>
      <c r="R101" s="7"/>
      <c r="S101" s="437"/>
      <c r="T101" s="7"/>
      <c r="U101" s="7"/>
      <c r="V101" s="7"/>
    </row>
    <row r="102" spans="1:22">
      <c r="A102" s="7"/>
      <c r="B102" s="7"/>
      <c r="C102" s="7"/>
      <c r="D102" s="7"/>
      <c r="E102" s="7"/>
      <c r="F102" s="7"/>
      <c r="G102" s="7"/>
      <c r="H102" s="7"/>
      <c r="I102" s="7"/>
      <c r="J102" s="7"/>
      <c r="K102" s="7"/>
      <c r="L102" s="7"/>
      <c r="M102" s="7"/>
      <c r="N102" s="7"/>
      <c r="O102" s="7"/>
      <c r="P102" s="7"/>
      <c r="Q102" s="7"/>
      <c r="R102" s="7"/>
      <c r="S102" s="7"/>
      <c r="T102" s="7"/>
      <c r="U102" s="7"/>
      <c r="V102" s="7"/>
    </row>
    <row r="103" spans="1:22">
      <c r="A103" s="7"/>
      <c r="B103" s="7"/>
      <c r="C103" s="7"/>
      <c r="D103" s="7"/>
      <c r="E103" s="7"/>
      <c r="F103" s="7"/>
      <c r="G103" s="7"/>
      <c r="H103" s="7"/>
      <c r="I103" s="7"/>
      <c r="J103" s="7"/>
      <c r="K103" s="7"/>
      <c r="L103" s="7"/>
      <c r="M103" s="7"/>
      <c r="N103" s="7"/>
      <c r="O103" s="7"/>
      <c r="P103" s="7"/>
      <c r="Q103" s="7"/>
      <c r="R103" s="7"/>
      <c r="S103" s="7"/>
      <c r="T103" s="7"/>
      <c r="U103" s="7"/>
      <c r="V103" s="7"/>
    </row>
    <row r="104" spans="1:22">
      <c r="A104" s="7"/>
      <c r="B104" s="7"/>
      <c r="C104" s="7"/>
      <c r="D104" s="7"/>
      <c r="E104" s="7"/>
      <c r="F104" s="7"/>
      <c r="G104" s="7"/>
      <c r="H104" s="7"/>
      <c r="I104" s="7"/>
      <c r="J104" s="7"/>
      <c r="K104" s="7"/>
      <c r="L104" s="7"/>
      <c r="M104" s="7"/>
      <c r="N104" s="7"/>
      <c r="O104" s="7"/>
      <c r="P104" s="7"/>
      <c r="Q104" s="7"/>
      <c r="R104" s="7"/>
      <c r="S104" s="7"/>
      <c r="T104" s="7"/>
      <c r="U104" s="7"/>
      <c r="V104" s="7"/>
    </row>
    <row r="105" spans="1:22">
      <c r="A105" s="7"/>
      <c r="B105" s="7"/>
      <c r="C105" s="7"/>
      <c r="D105" s="7"/>
      <c r="E105" s="7"/>
      <c r="F105" s="7"/>
      <c r="G105" s="7"/>
      <c r="H105" s="7"/>
      <c r="I105" s="7"/>
      <c r="J105" s="7"/>
      <c r="K105" s="7"/>
      <c r="L105" s="7"/>
      <c r="M105" s="7"/>
      <c r="N105" s="7"/>
      <c r="O105" s="7"/>
      <c r="P105" s="7"/>
      <c r="Q105" s="7"/>
      <c r="R105" s="7"/>
      <c r="S105" s="7"/>
      <c r="T105" s="7"/>
      <c r="U105" s="7"/>
      <c r="V105" s="7"/>
    </row>
    <row r="106" spans="1:22">
      <c r="A106" s="7"/>
      <c r="B106" s="7"/>
      <c r="C106" s="7"/>
      <c r="D106" s="7"/>
      <c r="E106" s="7"/>
      <c r="F106" s="7"/>
      <c r="G106" s="7"/>
      <c r="H106" s="7"/>
      <c r="I106" s="7"/>
      <c r="J106" s="7"/>
      <c r="K106" s="7"/>
      <c r="L106" s="7"/>
      <c r="M106" s="7"/>
      <c r="N106" s="7"/>
      <c r="O106" s="7"/>
      <c r="P106" s="7"/>
      <c r="Q106" s="7"/>
      <c r="R106" s="7"/>
      <c r="S106" s="7"/>
      <c r="T106" s="7"/>
      <c r="U106" s="7"/>
      <c r="V106" s="7"/>
    </row>
    <row r="107" spans="1:22">
      <c r="A107" s="7"/>
      <c r="B107" s="7"/>
      <c r="C107" s="7"/>
      <c r="D107" s="7"/>
      <c r="E107" s="7"/>
      <c r="F107" s="7"/>
      <c r="G107" s="7"/>
      <c r="H107" s="7"/>
      <c r="I107" s="7"/>
      <c r="J107" s="7"/>
      <c r="K107" s="7"/>
      <c r="L107" s="7"/>
      <c r="M107" s="7"/>
      <c r="N107" s="7"/>
      <c r="O107" s="7"/>
      <c r="P107" s="7"/>
      <c r="Q107" s="7"/>
      <c r="R107" s="7"/>
      <c r="S107" s="7"/>
      <c r="T107" s="7"/>
      <c r="U107" s="7"/>
      <c r="V107" s="7"/>
    </row>
    <row r="108" spans="1:22">
      <c r="A108" s="7"/>
      <c r="B108" s="7"/>
      <c r="C108" s="7"/>
      <c r="D108" s="7"/>
      <c r="E108" s="7"/>
      <c r="F108" s="7"/>
      <c r="G108" s="7"/>
      <c r="H108" s="7"/>
      <c r="I108" s="7"/>
      <c r="J108" s="7"/>
      <c r="K108" s="7"/>
      <c r="L108" s="7"/>
      <c r="M108" s="7"/>
      <c r="N108" s="7"/>
      <c r="O108" s="7"/>
      <c r="P108" s="7"/>
      <c r="Q108" s="7"/>
      <c r="R108" s="7"/>
      <c r="S108" s="7"/>
      <c r="T108" s="7"/>
      <c r="U108" s="7"/>
      <c r="V108" s="7"/>
    </row>
    <row r="109" spans="1:22">
      <c r="A109" s="7"/>
      <c r="B109" s="7"/>
      <c r="C109" s="7"/>
      <c r="D109" s="7"/>
      <c r="E109" s="7"/>
      <c r="F109" s="7"/>
      <c r="G109" s="7"/>
      <c r="H109" s="7"/>
      <c r="I109" s="7"/>
      <c r="J109" s="7"/>
      <c r="K109" s="7"/>
      <c r="L109" s="7"/>
      <c r="M109" s="7"/>
      <c r="N109" s="7"/>
      <c r="O109" s="7"/>
      <c r="P109" s="7"/>
      <c r="Q109" s="7"/>
      <c r="R109" s="7"/>
      <c r="S109" s="7"/>
      <c r="T109" s="7"/>
      <c r="U109" s="7"/>
      <c r="V109" s="7"/>
    </row>
    <row r="110" spans="1:22">
      <c r="A110" s="7"/>
      <c r="B110" s="7"/>
      <c r="C110" s="7"/>
      <c r="D110" s="7"/>
      <c r="E110" s="7"/>
      <c r="F110" s="7"/>
      <c r="G110" s="7"/>
      <c r="H110" s="7"/>
      <c r="I110" s="7"/>
      <c r="J110" s="7"/>
      <c r="K110" s="7"/>
      <c r="L110" s="7"/>
      <c r="M110" s="7"/>
      <c r="N110" s="7"/>
      <c r="O110" s="7"/>
      <c r="P110" s="7"/>
      <c r="Q110" s="7"/>
      <c r="R110" s="7"/>
      <c r="S110" s="7"/>
      <c r="T110" s="7"/>
      <c r="U110" s="7"/>
      <c r="V110" s="7"/>
    </row>
    <row r="111" spans="1:22">
      <c r="A111" s="7"/>
      <c r="B111" s="7"/>
      <c r="C111" s="7"/>
      <c r="D111" s="7"/>
      <c r="E111" s="7"/>
      <c r="F111" s="7"/>
      <c r="G111" s="7"/>
      <c r="H111" s="7"/>
      <c r="I111" s="7"/>
      <c r="J111" s="7"/>
      <c r="K111" s="7"/>
      <c r="L111" s="7"/>
      <c r="M111" s="7"/>
      <c r="N111" s="7"/>
      <c r="O111" s="7"/>
      <c r="P111" s="7"/>
      <c r="Q111" s="7"/>
      <c r="R111" s="7"/>
      <c r="S111" s="7"/>
      <c r="T111" s="7"/>
      <c r="U111" s="7"/>
      <c r="V111" s="7"/>
    </row>
    <row r="112" spans="1:22">
      <c r="A112" s="7"/>
      <c r="B112" s="7"/>
      <c r="C112" s="7"/>
      <c r="D112" s="7"/>
      <c r="E112" s="7"/>
      <c r="F112" s="7"/>
      <c r="G112" s="7"/>
      <c r="H112" s="7"/>
      <c r="I112" s="7"/>
      <c r="J112" s="7"/>
      <c r="K112" s="7"/>
      <c r="L112" s="7"/>
      <c r="M112" s="7"/>
      <c r="N112" s="7"/>
      <c r="O112" s="7"/>
      <c r="P112" s="7"/>
      <c r="Q112" s="7"/>
      <c r="R112" s="7"/>
      <c r="S112" s="7"/>
      <c r="T112" s="7"/>
      <c r="U112" s="7"/>
      <c r="V112" s="7"/>
    </row>
    <row r="113" spans="1:22">
      <c r="A113" s="7"/>
      <c r="B113" s="7"/>
      <c r="C113" s="7"/>
      <c r="D113" s="7"/>
      <c r="E113" s="7"/>
      <c r="F113" s="7"/>
      <c r="G113" s="7"/>
      <c r="H113" s="7"/>
      <c r="I113" s="7"/>
      <c r="J113" s="7"/>
      <c r="K113" s="7"/>
      <c r="L113" s="7"/>
      <c r="M113" s="7"/>
      <c r="N113" s="7"/>
      <c r="O113" s="7"/>
      <c r="P113" s="7"/>
      <c r="Q113" s="7"/>
      <c r="R113" s="7"/>
      <c r="S113" s="7"/>
      <c r="T113" s="7"/>
      <c r="U113" s="7"/>
      <c r="V113" s="7"/>
    </row>
    <row r="114" spans="1:22">
      <c r="A114" s="7"/>
      <c r="B114" s="7"/>
      <c r="C114" s="7"/>
      <c r="D114" s="7"/>
      <c r="E114" s="7"/>
      <c r="F114" s="7"/>
      <c r="G114" s="7"/>
      <c r="H114" s="7"/>
      <c r="I114" s="7"/>
      <c r="J114" s="7"/>
      <c r="K114" s="7"/>
      <c r="L114" s="7"/>
      <c r="M114" s="7"/>
      <c r="N114" s="7"/>
      <c r="O114" s="7"/>
      <c r="P114" s="7"/>
      <c r="Q114" s="7"/>
      <c r="R114" s="7"/>
      <c r="S114" s="7"/>
      <c r="T114" s="7"/>
      <c r="U114" s="7"/>
      <c r="V114" s="7"/>
    </row>
    <row r="115" spans="1:22">
      <c r="A115" s="7"/>
      <c r="B115" s="7"/>
      <c r="C115" s="7"/>
      <c r="D115" s="7"/>
      <c r="E115" s="7"/>
      <c r="F115" s="7"/>
      <c r="G115" s="7"/>
      <c r="H115" s="7"/>
      <c r="I115" s="7"/>
      <c r="J115" s="7"/>
      <c r="K115" s="7"/>
      <c r="L115" s="7"/>
      <c r="M115" s="7"/>
      <c r="N115" s="7"/>
      <c r="O115" s="7"/>
      <c r="P115" s="7"/>
      <c r="Q115" s="7"/>
      <c r="R115" s="7"/>
      <c r="S115" s="7"/>
      <c r="T115" s="7"/>
      <c r="U115" s="7"/>
      <c r="V115" s="7"/>
    </row>
    <row r="116" spans="1:22">
      <c r="A116" s="7"/>
      <c r="B116" s="7"/>
      <c r="C116" s="7"/>
      <c r="D116" s="7"/>
      <c r="E116" s="7"/>
      <c r="F116" s="7"/>
      <c r="G116" s="7"/>
      <c r="H116" s="7"/>
      <c r="I116" s="7"/>
      <c r="J116" s="7"/>
      <c r="K116" s="7"/>
      <c r="L116" s="7"/>
      <c r="M116" s="7"/>
      <c r="N116" s="7"/>
      <c r="O116" s="7"/>
      <c r="P116" s="7"/>
      <c r="Q116" s="7"/>
      <c r="R116" s="7"/>
      <c r="S116" s="7"/>
      <c r="T116" s="7"/>
      <c r="U116" s="7"/>
      <c r="V116" s="7"/>
    </row>
    <row r="117" spans="1:22">
      <c r="A117" s="7"/>
      <c r="B117" s="7"/>
      <c r="C117" s="7"/>
      <c r="D117" s="7"/>
      <c r="E117" s="7"/>
      <c r="F117" s="7"/>
      <c r="G117" s="7"/>
      <c r="H117" s="7"/>
      <c r="I117" s="7"/>
      <c r="J117" s="7"/>
      <c r="K117" s="7"/>
      <c r="L117" s="7"/>
      <c r="M117" s="7"/>
      <c r="N117" s="7"/>
      <c r="O117" s="7"/>
      <c r="P117" s="7"/>
      <c r="Q117" s="7"/>
      <c r="R117" s="7"/>
      <c r="S117" s="7"/>
      <c r="T117" s="7"/>
      <c r="U117" s="7"/>
      <c r="V117" s="7"/>
    </row>
    <row r="118" spans="1:22">
      <c r="A118" s="7"/>
      <c r="B118" s="7"/>
      <c r="C118" s="7"/>
      <c r="D118" s="7"/>
      <c r="E118" s="7"/>
      <c r="F118" s="7"/>
      <c r="G118" s="7"/>
      <c r="H118" s="7"/>
      <c r="I118" s="7"/>
      <c r="J118" s="7"/>
      <c r="K118" s="7"/>
      <c r="L118" s="7"/>
      <c r="M118" s="7"/>
      <c r="N118" s="7"/>
      <c r="O118" s="7"/>
      <c r="P118" s="7"/>
      <c r="Q118" s="7"/>
      <c r="R118" s="7"/>
      <c r="S118" s="7"/>
      <c r="T118" s="7"/>
      <c r="U118" s="7"/>
      <c r="V118" s="7"/>
    </row>
    <row r="119" spans="1:22">
      <c r="A119" s="7"/>
      <c r="B119" s="7"/>
      <c r="C119" s="7"/>
      <c r="D119" s="7"/>
      <c r="E119" s="7"/>
      <c r="F119" s="7"/>
      <c r="G119" s="7"/>
      <c r="H119" s="7"/>
      <c r="I119" s="7"/>
      <c r="J119" s="7"/>
      <c r="K119" s="7"/>
      <c r="L119" s="7"/>
      <c r="M119" s="7"/>
      <c r="N119" s="7"/>
      <c r="O119" s="7"/>
      <c r="P119" s="7"/>
      <c r="Q119" s="7"/>
      <c r="R119" s="7"/>
      <c r="S119" s="7"/>
      <c r="T119" s="7"/>
      <c r="U119" s="7"/>
      <c r="V119" s="7"/>
    </row>
    <row r="120" spans="1:22">
      <c r="A120" s="7"/>
      <c r="B120" s="7"/>
      <c r="C120" s="7"/>
      <c r="D120" s="7"/>
      <c r="E120" s="7"/>
      <c r="F120" s="7"/>
      <c r="G120" s="7"/>
      <c r="H120" s="7"/>
      <c r="I120" s="7"/>
      <c r="J120" s="7"/>
      <c r="K120" s="7"/>
      <c r="L120" s="7"/>
      <c r="M120" s="7"/>
      <c r="N120" s="7"/>
      <c r="O120" s="7"/>
      <c r="P120" s="7"/>
      <c r="Q120" s="7"/>
      <c r="R120" s="7"/>
      <c r="S120" s="7"/>
      <c r="T120" s="7"/>
      <c r="U120" s="7"/>
      <c r="V120" s="7"/>
    </row>
    <row r="121" spans="1:22">
      <c r="A121" s="7"/>
      <c r="B121" s="7"/>
      <c r="C121" s="7"/>
      <c r="D121" s="7"/>
      <c r="E121" s="7"/>
      <c r="F121" s="7"/>
      <c r="G121" s="7"/>
      <c r="H121" s="7"/>
      <c r="I121" s="7"/>
      <c r="J121" s="7"/>
      <c r="K121" s="7"/>
      <c r="L121" s="7"/>
      <c r="M121" s="7"/>
      <c r="N121" s="7"/>
      <c r="O121" s="7"/>
      <c r="P121" s="7"/>
      <c r="Q121" s="7"/>
      <c r="R121" s="7"/>
      <c r="S121" s="7"/>
      <c r="T121" s="7"/>
      <c r="U121" s="7"/>
      <c r="V121" s="7"/>
    </row>
    <row r="122" spans="1:22">
      <c r="A122" s="7"/>
      <c r="B122" s="7"/>
      <c r="C122" s="7"/>
      <c r="D122" s="7"/>
      <c r="E122" s="7"/>
      <c r="F122" s="7"/>
      <c r="G122" s="7"/>
      <c r="H122" s="7"/>
      <c r="I122" s="7"/>
      <c r="J122" s="7"/>
      <c r="K122" s="7"/>
      <c r="L122" s="7"/>
      <c r="M122" s="7"/>
      <c r="N122" s="7"/>
      <c r="O122" s="7"/>
      <c r="P122" s="7"/>
      <c r="Q122" s="7"/>
      <c r="R122" s="7"/>
      <c r="S122" s="7"/>
      <c r="T122" s="7"/>
      <c r="U122" s="7"/>
      <c r="V122" s="7"/>
    </row>
    <row r="123" spans="1:22">
      <c r="A123" s="7"/>
      <c r="B123" s="7"/>
      <c r="C123" s="7"/>
      <c r="D123" s="7"/>
      <c r="E123" s="7"/>
      <c r="F123" s="7"/>
      <c r="G123" s="7"/>
      <c r="H123" s="7"/>
      <c r="I123" s="7"/>
      <c r="J123" s="7"/>
      <c r="K123" s="7"/>
      <c r="L123" s="7"/>
      <c r="M123" s="7"/>
      <c r="N123" s="7"/>
      <c r="O123" s="7"/>
      <c r="P123" s="7"/>
      <c r="Q123" s="7"/>
      <c r="R123" s="7"/>
      <c r="S123" s="7"/>
      <c r="T123" s="7"/>
      <c r="U123" s="7"/>
      <c r="V123" s="7"/>
    </row>
    <row r="124" spans="1:22">
      <c r="A124" s="7"/>
      <c r="B124" s="7"/>
      <c r="C124" s="7"/>
      <c r="D124" s="7"/>
      <c r="E124" s="7"/>
      <c r="F124" s="7"/>
      <c r="G124" s="7"/>
      <c r="H124" s="7"/>
      <c r="I124" s="7"/>
      <c r="J124" s="7"/>
      <c r="K124" s="7"/>
      <c r="L124" s="7"/>
      <c r="M124" s="7"/>
      <c r="N124" s="7"/>
      <c r="O124" s="7"/>
      <c r="P124" s="7"/>
      <c r="Q124" s="7"/>
      <c r="R124" s="7"/>
      <c r="S124" s="7"/>
      <c r="T124" s="7"/>
      <c r="U124" s="7"/>
      <c r="V124" s="7"/>
    </row>
    <row r="125" spans="1:22">
      <c r="A125" s="7"/>
      <c r="B125" s="7"/>
      <c r="C125" s="7"/>
      <c r="D125" s="7"/>
      <c r="E125" s="7"/>
      <c r="F125" s="7"/>
      <c r="G125" s="7"/>
      <c r="H125" s="7"/>
      <c r="I125" s="7"/>
      <c r="J125" s="7"/>
      <c r="K125" s="7"/>
      <c r="L125" s="7"/>
      <c r="M125" s="7"/>
      <c r="N125" s="7"/>
      <c r="O125" s="7"/>
      <c r="P125" s="7"/>
      <c r="Q125" s="7"/>
      <c r="R125" s="7"/>
      <c r="S125" s="7"/>
      <c r="T125" s="7"/>
      <c r="U125" s="7"/>
      <c r="V125" s="7"/>
    </row>
    <row r="126" spans="1:22">
      <c r="A126" s="7"/>
      <c r="B126" s="7"/>
      <c r="C126" s="7"/>
      <c r="D126" s="7"/>
      <c r="E126" s="7"/>
      <c r="F126" s="7"/>
      <c r="G126" s="7"/>
      <c r="H126" s="7"/>
      <c r="I126" s="7"/>
      <c r="J126" s="7"/>
      <c r="K126" s="7"/>
      <c r="L126" s="7"/>
      <c r="M126" s="7"/>
      <c r="N126" s="7"/>
      <c r="O126" s="7"/>
      <c r="P126" s="7"/>
      <c r="Q126" s="7"/>
      <c r="R126" s="7"/>
      <c r="S126" s="7"/>
      <c r="T126" s="7"/>
      <c r="U126" s="7"/>
      <c r="V126" s="7"/>
    </row>
    <row r="127" spans="1:22">
      <c r="A127" s="7"/>
      <c r="B127" s="7"/>
      <c r="C127" s="7"/>
      <c r="D127" s="7"/>
      <c r="E127" s="7"/>
      <c r="F127" s="7"/>
      <c r="G127" s="7"/>
      <c r="H127" s="7"/>
      <c r="I127" s="7"/>
      <c r="J127" s="7"/>
      <c r="K127" s="7"/>
      <c r="L127" s="7"/>
      <c r="M127" s="7"/>
      <c r="N127" s="7"/>
      <c r="O127" s="7"/>
      <c r="P127" s="7"/>
      <c r="Q127" s="7"/>
      <c r="R127" s="7"/>
      <c r="S127" s="7"/>
      <c r="T127" s="7"/>
      <c r="U127" s="7"/>
      <c r="V127" s="7"/>
    </row>
    <row r="128" spans="1:22">
      <c r="A128" s="7"/>
      <c r="B128" s="7"/>
      <c r="C128" s="7"/>
      <c r="D128" s="7"/>
      <c r="E128" s="7"/>
      <c r="F128" s="7"/>
      <c r="G128" s="7"/>
      <c r="H128" s="7"/>
      <c r="I128" s="7"/>
      <c r="J128" s="7"/>
      <c r="K128" s="7"/>
      <c r="L128" s="7"/>
      <c r="M128" s="7"/>
      <c r="N128" s="7"/>
      <c r="O128" s="7"/>
      <c r="P128" s="7"/>
      <c r="Q128" s="7"/>
      <c r="R128" s="7"/>
      <c r="S128" s="7"/>
      <c r="T128" s="7"/>
      <c r="U128" s="7"/>
      <c r="V128" s="7"/>
    </row>
    <row r="129" spans="1:22">
      <c r="A129" s="7"/>
      <c r="B129" s="7"/>
      <c r="C129" s="7"/>
      <c r="D129" s="7"/>
      <c r="E129" s="7"/>
      <c r="F129" s="7"/>
      <c r="G129" s="7"/>
      <c r="H129" s="7"/>
      <c r="I129" s="7"/>
      <c r="J129" s="7"/>
      <c r="K129" s="7"/>
      <c r="L129" s="7"/>
      <c r="M129" s="7"/>
      <c r="N129" s="7"/>
      <c r="O129" s="7"/>
      <c r="P129" s="7"/>
      <c r="Q129" s="7"/>
      <c r="R129" s="7"/>
      <c r="S129" s="7"/>
      <c r="T129" s="7"/>
      <c r="U129" s="7"/>
      <c r="V129" s="7"/>
    </row>
    <row r="130" spans="1:22">
      <c r="A130" s="7"/>
      <c r="B130" s="7"/>
      <c r="C130" s="7"/>
      <c r="D130" s="7"/>
      <c r="E130" s="7"/>
      <c r="F130" s="7"/>
      <c r="G130" s="7"/>
      <c r="H130" s="7"/>
      <c r="I130" s="7"/>
      <c r="J130" s="7"/>
      <c r="K130" s="7"/>
      <c r="L130" s="7"/>
      <c r="M130" s="7"/>
      <c r="N130" s="7"/>
      <c r="O130" s="7"/>
      <c r="P130" s="7"/>
      <c r="Q130" s="7"/>
      <c r="R130" s="7"/>
      <c r="S130" s="7"/>
      <c r="T130" s="7"/>
      <c r="U130" s="7"/>
      <c r="V130" s="7"/>
    </row>
    <row r="131" spans="1:22">
      <c r="A131" s="7"/>
      <c r="B131" s="7"/>
      <c r="C131" s="7"/>
      <c r="D131" s="7"/>
      <c r="E131" s="7"/>
      <c r="F131" s="7"/>
      <c r="G131" s="7"/>
      <c r="H131" s="7"/>
      <c r="I131" s="7"/>
      <c r="J131" s="7"/>
      <c r="K131" s="7"/>
      <c r="L131" s="7"/>
      <c r="M131" s="7"/>
      <c r="N131" s="7"/>
      <c r="O131" s="7"/>
      <c r="P131" s="7"/>
      <c r="Q131" s="7"/>
      <c r="R131" s="7"/>
      <c r="S131" s="7"/>
      <c r="T131" s="7"/>
      <c r="U131" s="7"/>
      <c r="V131" s="7"/>
    </row>
    <row r="132" spans="1:22">
      <c r="A132" s="7"/>
      <c r="B132" s="7"/>
      <c r="C132" s="7"/>
      <c r="D132" s="7"/>
      <c r="E132" s="7"/>
      <c r="F132" s="7"/>
      <c r="G132" s="7"/>
      <c r="H132" s="7"/>
      <c r="I132" s="7"/>
      <c r="J132" s="7"/>
      <c r="K132" s="7"/>
      <c r="L132" s="7"/>
      <c r="M132" s="7"/>
      <c r="N132" s="7"/>
      <c r="O132" s="7"/>
      <c r="P132" s="7"/>
      <c r="Q132" s="7"/>
      <c r="R132" s="7"/>
      <c r="S132" s="7"/>
      <c r="T132" s="7"/>
      <c r="U132" s="7"/>
      <c r="V132" s="7"/>
    </row>
  </sheetData>
  <mergeCells count="23">
    <mergeCell ref="U1:U3"/>
    <mergeCell ref="V1:V3"/>
    <mergeCell ref="G2:G3"/>
    <mergeCell ref="H2:H3"/>
    <mergeCell ref="I2:I3"/>
    <mergeCell ref="J2:J3"/>
    <mergeCell ref="K2:M2"/>
    <mergeCell ref="A85:V85"/>
    <mergeCell ref="N2:P2"/>
    <mergeCell ref="Q2:S2"/>
    <mergeCell ref="A5:V5"/>
    <mergeCell ref="B24:V24"/>
    <mergeCell ref="B25:E25"/>
    <mergeCell ref="A61:V61"/>
    <mergeCell ref="A1:A3"/>
    <mergeCell ref="B1:B3"/>
    <mergeCell ref="C1:C3"/>
    <mergeCell ref="D1:D3"/>
    <mergeCell ref="E1:E3"/>
    <mergeCell ref="F1:F3"/>
    <mergeCell ref="G1:J1"/>
    <mergeCell ref="K1:S1"/>
    <mergeCell ref="T1:T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4"/>
  <sheetViews>
    <sheetView topLeftCell="A22" workbookViewId="0">
      <selection activeCell="I10" sqref="I10"/>
    </sheetView>
  </sheetViews>
  <sheetFormatPr defaultColWidth="8.85546875" defaultRowHeight="15.75"/>
  <cols>
    <col min="1" max="1" width="12.140625" style="438" customWidth="1"/>
    <col min="2" max="2" width="15.28515625" style="438" customWidth="1"/>
    <col min="3" max="3" width="45.140625" style="438" customWidth="1"/>
    <col min="4" max="4" width="16.5703125" style="438" customWidth="1"/>
    <col min="5" max="5" width="66.28515625" style="438" customWidth="1"/>
    <col min="6" max="6" width="14.140625" style="438" customWidth="1"/>
    <col min="7" max="7" width="22.140625" style="438" customWidth="1"/>
    <col min="8" max="8" width="19.140625" style="438" customWidth="1"/>
    <col min="9" max="12" width="8.85546875" style="438"/>
    <col min="13" max="13" width="19.28515625" style="438" customWidth="1"/>
    <col min="14" max="15" width="8.85546875" style="438"/>
    <col min="16" max="16" width="19.140625" style="438" customWidth="1"/>
    <col min="17" max="18" width="8.85546875" style="438"/>
    <col min="19" max="19" width="13.7109375" style="438" customWidth="1"/>
    <col min="20" max="20" width="13.28515625" style="438" customWidth="1"/>
    <col min="21" max="21" width="18.42578125" style="438" customWidth="1"/>
    <col min="22" max="22" width="8.85546875" style="438"/>
    <col min="23" max="23" width="38.85546875" style="438" customWidth="1"/>
    <col min="24" max="16384" width="8.85546875" style="438"/>
  </cols>
  <sheetData>
    <row r="1" spans="1:23" ht="30" customHeight="1">
      <c r="A1" s="1517" t="s">
        <v>0</v>
      </c>
      <c r="B1" s="1518" t="s">
        <v>1</v>
      </c>
      <c r="C1" s="1519" t="s">
        <v>2</v>
      </c>
      <c r="D1" s="1518" t="s">
        <v>3</v>
      </c>
      <c r="E1" s="1518" t="s">
        <v>4</v>
      </c>
      <c r="F1" s="1518" t="s">
        <v>5</v>
      </c>
      <c r="G1" s="1504" t="s">
        <v>6</v>
      </c>
      <c r="H1" s="1504"/>
      <c r="I1" s="1504"/>
      <c r="J1" s="1504"/>
      <c r="K1" s="1504" t="s">
        <v>7</v>
      </c>
      <c r="L1" s="1504"/>
      <c r="M1" s="1504"/>
      <c r="N1" s="1504"/>
      <c r="O1" s="1504"/>
      <c r="P1" s="1504"/>
      <c r="Q1" s="1504"/>
      <c r="R1" s="1504"/>
      <c r="S1" s="1504"/>
      <c r="T1" s="1522" t="s">
        <v>8</v>
      </c>
      <c r="U1" s="1518" t="s">
        <v>9</v>
      </c>
      <c r="V1" s="1519" t="s">
        <v>10</v>
      </c>
    </row>
    <row r="2" spans="1:23" ht="15.75" customHeight="1">
      <c r="A2" s="1517"/>
      <c r="B2" s="1518"/>
      <c r="C2" s="1520"/>
      <c r="D2" s="1518"/>
      <c r="E2" s="1518"/>
      <c r="F2" s="1518"/>
      <c r="G2" s="1523" t="s">
        <v>11</v>
      </c>
      <c r="H2" s="1523" t="s">
        <v>12</v>
      </c>
      <c r="I2" s="1523" t="s">
        <v>13</v>
      </c>
      <c r="J2" s="1523" t="s">
        <v>14</v>
      </c>
      <c r="K2" s="1504" t="s">
        <v>15</v>
      </c>
      <c r="L2" s="1504"/>
      <c r="M2" s="1504"/>
      <c r="N2" s="1504" t="s">
        <v>16</v>
      </c>
      <c r="O2" s="1504"/>
      <c r="P2" s="1504"/>
      <c r="Q2" s="1504" t="s">
        <v>17</v>
      </c>
      <c r="R2" s="1504"/>
      <c r="S2" s="1504"/>
      <c r="T2" s="1522"/>
      <c r="U2" s="1518"/>
      <c r="V2" s="1520"/>
    </row>
    <row r="3" spans="1:23" ht="69">
      <c r="A3" s="1517"/>
      <c r="B3" s="1518"/>
      <c r="C3" s="1521"/>
      <c r="D3" s="1518"/>
      <c r="E3" s="1518"/>
      <c r="F3" s="1518"/>
      <c r="G3" s="1523"/>
      <c r="H3" s="1523"/>
      <c r="I3" s="1523"/>
      <c r="J3" s="1523"/>
      <c r="K3" s="439" t="s">
        <v>18</v>
      </c>
      <c r="L3" s="439" t="s">
        <v>19</v>
      </c>
      <c r="M3" s="439" t="s">
        <v>20</v>
      </c>
      <c r="N3" s="439" t="s">
        <v>18</v>
      </c>
      <c r="O3" s="439" t="s">
        <v>19</v>
      </c>
      <c r="P3" s="439" t="s">
        <v>20</v>
      </c>
      <c r="Q3" s="439" t="s">
        <v>18</v>
      </c>
      <c r="R3" s="439" t="s">
        <v>19</v>
      </c>
      <c r="S3" s="439" t="s">
        <v>20</v>
      </c>
      <c r="T3" s="1522"/>
      <c r="U3" s="1518"/>
      <c r="V3" s="1521"/>
    </row>
    <row r="4" spans="1:23" ht="18">
      <c r="A4" s="440"/>
      <c r="B4" s="440">
        <v>1</v>
      </c>
      <c r="C4" s="440">
        <v>2</v>
      </c>
      <c r="D4" s="440">
        <v>3</v>
      </c>
      <c r="E4" s="440">
        <v>4</v>
      </c>
      <c r="F4" s="440">
        <v>5</v>
      </c>
      <c r="G4" s="440">
        <v>6.1</v>
      </c>
      <c r="H4" s="440">
        <v>6.2</v>
      </c>
      <c r="I4" s="440">
        <v>6.3</v>
      </c>
      <c r="J4" s="440">
        <v>6.4</v>
      </c>
      <c r="K4" s="441" t="s">
        <v>21</v>
      </c>
      <c r="L4" s="441" t="s">
        <v>22</v>
      </c>
      <c r="M4" s="441" t="s">
        <v>23</v>
      </c>
      <c r="N4" s="441" t="s">
        <v>24</v>
      </c>
      <c r="O4" s="441" t="s">
        <v>25</v>
      </c>
      <c r="P4" s="441" t="s">
        <v>26</v>
      </c>
      <c r="Q4" s="441" t="s">
        <v>27</v>
      </c>
      <c r="R4" s="441" t="s">
        <v>28</v>
      </c>
      <c r="S4" s="441" t="s">
        <v>29</v>
      </c>
      <c r="T4" s="440">
        <v>8</v>
      </c>
      <c r="U4" s="440">
        <v>9</v>
      </c>
      <c r="V4" s="440">
        <v>10</v>
      </c>
    </row>
    <row r="5" spans="1:23" ht="57" customHeight="1">
      <c r="A5" s="1505" t="s">
        <v>30</v>
      </c>
      <c r="B5" s="1506"/>
      <c r="C5" s="1506"/>
      <c r="D5" s="1506"/>
      <c r="E5" s="1506"/>
      <c r="F5" s="1506"/>
      <c r="G5" s="1506"/>
      <c r="H5" s="1506"/>
      <c r="I5" s="1506"/>
      <c r="J5" s="1506"/>
      <c r="K5" s="1506"/>
      <c r="L5" s="1506"/>
      <c r="M5" s="1506"/>
      <c r="N5" s="1506"/>
      <c r="O5" s="1506"/>
      <c r="P5" s="1506"/>
      <c r="Q5" s="1506"/>
      <c r="R5" s="1506"/>
      <c r="S5" s="1506"/>
      <c r="T5" s="1506"/>
      <c r="U5" s="1506"/>
      <c r="V5" s="1507"/>
    </row>
    <row r="6" spans="1:23" ht="87.75" customHeight="1">
      <c r="A6" s="442">
        <v>1</v>
      </c>
      <c r="B6" s="443" t="s">
        <v>852</v>
      </c>
      <c r="C6" s="443" t="s">
        <v>853</v>
      </c>
      <c r="D6" s="444" t="s">
        <v>854</v>
      </c>
      <c r="E6" s="445" t="s">
        <v>855</v>
      </c>
      <c r="F6" s="444" t="s">
        <v>856</v>
      </c>
      <c r="G6" s="446">
        <v>728930</v>
      </c>
      <c r="H6" s="447">
        <v>0</v>
      </c>
      <c r="I6" s="447">
        <v>0</v>
      </c>
      <c r="J6" s="447">
        <v>0</v>
      </c>
      <c r="K6" s="447">
        <v>23.06</v>
      </c>
      <c r="L6" s="447" t="s">
        <v>857</v>
      </c>
      <c r="M6" s="448">
        <v>728930</v>
      </c>
      <c r="N6" s="447" t="s">
        <v>858</v>
      </c>
      <c r="O6" s="447" t="s">
        <v>859</v>
      </c>
      <c r="P6" s="449"/>
      <c r="Q6" s="447">
        <v>0</v>
      </c>
      <c r="R6" s="447">
        <v>0</v>
      </c>
      <c r="S6" s="447">
        <v>0</v>
      </c>
      <c r="T6" s="450" t="s">
        <v>860</v>
      </c>
      <c r="U6" s="451"/>
      <c r="V6" s="451"/>
    </row>
    <row r="7" spans="1:23" ht="126">
      <c r="A7" s="452">
        <v>2</v>
      </c>
      <c r="B7" s="445" t="s">
        <v>861</v>
      </c>
      <c r="C7" s="453" t="s">
        <v>862</v>
      </c>
      <c r="D7" s="454" t="s">
        <v>863</v>
      </c>
      <c r="E7" s="454" t="s">
        <v>864</v>
      </c>
      <c r="F7" s="454" t="s">
        <v>863</v>
      </c>
      <c r="G7" s="455">
        <v>198000</v>
      </c>
      <c r="H7" s="456">
        <v>0</v>
      </c>
      <c r="I7" s="456">
        <v>0</v>
      </c>
      <c r="J7" s="456">
        <v>0</v>
      </c>
      <c r="K7" s="456" t="s">
        <v>865</v>
      </c>
      <c r="L7" s="456" t="s">
        <v>866</v>
      </c>
      <c r="M7" s="457">
        <v>198000</v>
      </c>
      <c r="N7" s="456">
        <v>0</v>
      </c>
      <c r="O7" s="456">
        <v>0</v>
      </c>
      <c r="P7" s="457">
        <v>0</v>
      </c>
      <c r="Q7" s="456">
        <v>0</v>
      </c>
      <c r="R7" s="456">
        <v>0</v>
      </c>
      <c r="S7" s="456">
        <v>0</v>
      </c>
      <c r="T7" s="458" t="s">
        <v>860</v>
      </c>
      <c r="U7" s="459"/>
      <c r="V7" s="459"/>
    </row>
    <row r="8" spans="1:23" ht="126">
      <c r="A8" s="452">
        <v>3</v>
      </c>
      <c r="B8" s="445" t="s">
        <v>861</v>
      </c>
      <c r="C8" s="453" t="s">
        <v>862</v>
      </c>
      <c r="D8" s="30" t="s">
        <v>867</v>
      </c>
      <c r="E8" s="454" t="s">
        <v>864</v>
      </c>
      <c r="F8" s="454" t="s">
        <v>868</v>
      </c>
      <c r="G8" s="455">
        <v>264910</v>
      </c>
      <c r="H8" s="456">
        <v>0</v>
      </c>
      <c r="I8" s="456">
        <v>0</v>
      </c>
      <c r="J8" s="456">
        <v>0</v>
      </c>
      <c r="K8" s="456" t="s">
        <v>869</v>
      </c>
      <c r="L8" s="456" t="s">
        <v>866</v>
      </c>
      <c r="M8" s="455">
        <v>264910</v>
      </c>
      <c r="N8" s="456">
        <v>0</v>
      </c>
      <c r="O8" s="456">
        <v>0</v>
      </c>
      <c r="P8" s="457">
        <v>0</v>
      </c>
      <c r="Q8" s="456">
        <v>0</v>
      </c>
      <c r="R8" s="456">
        <v>0</v>
      </c>
      <c r="S8" s="456">
        <v>0</v>
      </c>
      <c r="T8" s="458" t="s">
        <v>860</v>
      </c>
      <c r="U8" s="459"/>
      <c r="V8" s="459"/>
    </row>
    <row r="9" spans="1:23" ht="94.5">
      <c r="A9" s="452">
        <v>4</v>
      </c>
      <c r="B9" s="454" t="s">
        <v>870</v>
      </c>
      <c r="C9" s="30" t="s">
        <v>871</v>
      </c>
      <c r="D9" s="454" t="s">
        <v>872</v>
      </c>
      <c r="E9" s="454" t="s">
        <v>873</v>
      </c>
      <c r="F9" s="454" t="s">
        <v>874</v>
      </c>
      <c r="G9" s="455">
        <v>43722</v>
      </c>
      <c r="H9" s="456">
        <v>0</v>
      </c>
      <c r="I9" s="456">
        <v>0</v>
      </c>
      <c r="J9" s="456">
        <v>0</v>
      </c>
      <c r="K9" s="456" t="s">
        <v>875</v>
      </c>
      <c r="L9" s="456" t="s">
        <v>876</v>
      </c>
      <c r="M9" s="455">
        <v>43722</v>
      </c>
      <c r="N9" s="456">
        <v>0</v>
      </c>
      <c r="O9" s="456">
        <v>0</v>
      </c>
      <c r="P9" s="457">
        <v>0</v>
      </c>
      <c r="Q9" s="456">
        <v>0</v>
      </c>
      <c r="R9" s="456">
        <v>0</v>
      </c>
      <c r="S9" s="456">
        <v>0</v>
      </c>
      <c r="T9" s="458" t="s">
        <v>860</v>
      </c>
      <c r="U9" s="459"/>
      <c r="V9" s="459"/>
    </row>
    <row r="10" spans="1:23" ht="220.5">
      <c r="A10" s="452">
        <v>5</v>
      </c>
      <c r="B10" s="454" t="s">
        <v>877</v>
      </c>
      <c r="C10" s="454" t="s">
        <v>878</v>
      </c>
      <c r="D10" s="454" t="s">
        <v>879</v>
      </c>
      <c r="E10" s="454" t="s">
        <v>521</v>
      </c>
      <c r="F10" s="454" t="s">
        <v>880</v>
      </c>
      <c r="G10" s="455">
        <v>601974</v>
      </c>
      <c r="H10" s="456">
        <v>0</v>
      </c>
      <c r="I10" s="456">
        <v>0</v>
      </c>
      <c r="J10" s="456">
        <v>0</v>
      </c>
      <c r="K10" s="456" t="s">
        <v>865</v>
      </c>
      <c r="L10" s="456" t="s">
        <v>857</v>
      </c>
      <c r="M10" s="455">
        <v>601974</v>
      </c>
      <c r="N10" s="456">
        <v>0</v>
      </c>
      <c r="O10" s="456">
        <v>0</v>
      </c>
      <c r="P10" s="457">
        <v>0</v>
      </c>
      <c r="Q10" s="456">
        <v>0</v>
      </c>
      <c r="R10" s="456">
        <v>0</v>
      </c>
      <c r="S10" s="456">
        <v>0</v>
      </c>
      <c r="T10" s="458" t="s">
        <v>860</v>
      </c>
      <c r="U10" s="459"/>
      <c r="V10" s="459"/>
    </row>
    <row r="11" spans="1:23" ht="126">
      <c r="A11" s="452">
        <v>6</v>
      </c>
      <c r="B11" s="454" t="s">
        <v>877</v>
      </c>
      <c r="C11" s="460" t="s">
        <v>881</v>
      </c>
      <c r="D11" s="460" t="s">
        <v>882</v>
      </c>
      <c r="E11" s="460" t="s">
        <v>883</v>
      </c>
      <c r="F11" s="460" t="s">
        <v>884</v>
      </c>
      <c r="G11" s="461">
        <v>100000</v>
      </c>
      <c r="H11" s="462"/>
      <c r="I11" s="463">
        <v>0</v>
      </c>
      <c r="J11" s="463">
        <v>0</v>
      </c>
      <c r="K11" s="463" t="s">
        <v>885</v>
      </c>
      <c r="L11" s="463" t="s">
        <v>886</v>
      </c>
      <c r="M11" s="461">
        <v>84000</v>
      </c>
      <c r="N11" s="463">
        <v>0</v>
      </c>
      <c r="O11" s="463">
        <v>0</v>
      </c>
      <c r="P11" s="461">
        <v>0</v>
      </c>
      <c r="Q11" s="463">
        <v>0</v>
      </c>
      <c r="R11" s="463">
        <v>0</v>
      </c>
      <c r="S11" s="461"/>
      <c r="T11" s="464" t="s">
        <v>860</v>
      </c>
      <c r="U11" s="465" t="s">
        <v>887</v>
      </c>
      <c r="V11" s="466"/>
      <c r="W11" s="438" t="s">
        <v>888</v>
      </c>
    </row>
    <row r="12" spans="1:23" ht="117.75" customHeight="1">
      <c r="A12" s="467">
        <v>7</v>
      </c>
      <c r="B12" s="31" t="s">
        <v>852</v>
      </c>
      <c r="C12" s="31" t="s">
        <v>853</v>
      </c>
      <c r="D12" s="460" t="s">
        <v>854</v>
      </c>
      <c r="E12" s="468" t="s">
        <v>855</v>
      </c>
      <c r="F12" s="460" t="s">
        <v>856</v>
      </c>
      <c r="G12" s="461">
        <f>P12-H12</f>
        <v>491244.05</v>
      </c>
      <c r="H12" s="462">
        <f>P12*0.05</f>
        <v>25854.95</v>
      </c>
      <c r="I12" s="463">
        <v>0</v>
      </c>
      <c r="J12" s="463">
        <v>0</v>
      </c>
      <c r="K12" s="461"/>
      <c r="L12" s="461"/>
      <c r="M12" s="461"/>
      <c r="N12" s="463">
        <v>1.03</v>
      </c>
      <c r="O12" s="463">
        <v>31.06</v>
      </c>
      <c r="P12" s="461">
        <v>517099</v>
      </c>
      <c r="Q12" s="463"/>
      <c r="R12" s="463"/>
      <c r="S12" s="463">
        <v>0</v>
      </c>
      <c r="T12" s="464"/>
      <c r="U12" s="466"/>
      <c r="V12" s="466"/>
    </row>
    <row r="13" spans="1:23" ht="126">
      <c r="A13" s="467">
        <v>8</v>
      </c>
      <c r="B13" s="460" t="s">
        <v>889</v>
      </c>
      <c r="C13" s="460" t="s">
        <v>890</v>
      </c>
      <c r="D13" s="460" t="s">
        <v>891</v>
      </c>
      <c r="E13" s="460" t="s">
        <v>892</v>
      </c>
      <c r="F13" s="460" t="s">
        <v>893</v>
      </c>
      <c r="G13" s="461">
        <f>P13-H13</f>
        <v>926145.5</v>
      </c>
      <c r="H13" s="462">
        <f t="shared" ref="H13:H15" si="0">P13*0.05</f>
        <v>48744.5</v>
      </c>
      <c r="I13" s="463">
        <v>0</v>
      </c>
      <c r="J13" s="463">
        <v>0</v>
      </c>
      <c r="K13" s="463">
        <v>0</v>
      </c>
      <c r="L13" s="463">
        <v>0</v>
      </c>
      <c r="M13" s="461">
        <v>0</v>
      </c>
      <c r="N13" s="463" t="s">
        <v>858</v>
      </c>
      <c r="O13" s="463" t="s">
        <v>894</v>
      </c>
      <c r="P13" s="461">
        <v>974890</v>
      </c>
      <c r="Q13" s="463">
        <v>0</v>
      </c>
      <c r="R13" s="463">
        <v>0</v>
      </c>
      <c r="S13" s="463">
        <v>0</v>
      </c>
      <c r="T13" s="464" t="s">
        <v>860</v>
      </c>
      <c r="U13" s="466"/>
      <c r="V13" s="466"/>
    </row>
    <row r="14" spans="1:23" ht="138.75" customHeight="1">
      <c r="A14" s="467">
        <v>10</v>
      </c>
      <c r="B14" s="460" t="s">
        <v>895</v>
      </c>
      <c r="C14" s="460" t="s">
        <v>896</v>
      </c>
      <c r="D14" s="460" t="s">
        <v>897</v>
      </c>
      <c r="E14" s="460" t="s">
        <v>898</v>
      </c>
      <c r="F14" s="460" t="s">
        <v>899</v>
      </c>
      <c r="G14" s="461">
        <f>P14-H14</f>
        <v>154850</v>
      </c>
      <c r="H14" s="462">
        <f t="shared" si="0"/>
        <v>8150</v>
      </c>
      <c r="I14" s="463">
        <v>0</v>
      </c>
      <c r="J14" s="463">
        <v>0</v>
      </c>
      <c r="K14" s="463">
        <v>0</v>
      </c>
      <c r="L14" s="463">
        <v>0</v>
      </c>
      <c r="M14" s="461">
        <v>0</v>
      </c>
      <c r="N14" s="463" t="s">
        <v>900</v>
      </c>
      <c r="O14" s="463">
        <v>30.07</v>
      </c>
      <c r="P14" s="461">
        <v>163000</v>
      </c>
      <c r="Q14" s="463">
        <v>0</v>
      </c>
      <c r="R14" s="463">
        <v>0</v>
      </c>
      <c r="S14" s="463">
        <v>0</v>
      </c>
      <c r="T14" s="464" t="s">
        <v>860</v>
      </c>
      <c r="U14" s="466"/>
      <c r="V14" s="466"/>
    </row>
    <row r="15" spans="1:23" ht="138.75" customHeight="1">
      <c r="A15" s="469">
        <v>11</v>
      </c>
      <c r="B15" s="460" t="s">
        <v>901</v>
      </c>
      <c r="C15" s="460" t="s">
        <v>902</v>
      </c>
      <c r="D15" s="460" t="s">
        <v>903</v>
      </c>
      <c r="E15" s="460" t="s">
        <v>904</v>
      </c>
      <c r="F15" s="460" t="s">
        <v>905</v>
      </c>
      <c r="G15" s="461">
        <f>P15-H15</f>
        <v>189999.05</v>
      </c>
      <c r="H15" s="462">
        <f t="shared" si="0"/>
        <v>9999.9500000000007</v>
      </c>
      <c r="I15" s="463">
        <v>0</v>
      </c>
      <c r="J15" s="463">
        <v>0</v>
      </c>
      <c r="K15" s="463">
        <v>0</v>
      </c>
      <c r="L15" s="463">
        <v>0</v>
      </c>
      <c r="M15" s="461">
        <v>0</v>
      </c>
      <c r="N15" s="463" t="s">
        <v>906</v>
      </c>
      <c r="O15" s="463" t="s">
        <v>907</v>
      </c>
      <c r="P15" s="461">
        <v>199999</v>
      </c>
      <c r="Q15" s="463">
        <v>0</v>
      </c>
      <c r="R15" s="463">
        <v>0</v>
      </c>
      <c r="S15" s="463">
        <v>0</v>
      </c>
      <c r="T15" s="464" t="s">
        <v>860</v>
      </c>
      <c r="U15" s="466"/>
      <c r="V15" s="466"/>
    </row>
    <row r="16" spans="1:23" ht="199.5" customHeight="1">
      <c r="A16" s="470">
        <v>12</v>
      </c>
      <c r="B16" s="454" t="s">
        <v>877</v>
      </c>
      <c r="C16" s="454" t="s">
        <v>878</v>
      </c>
      <c r="D16" s="454" t="s">
        <v>908</v>
      </c>
      <c r="E16" s="454" t="s">
        <v>521</v>
      </c>
      <c r="F16" s="454" t="s">
        <v>909</v>
      </c>
      <c r="G16" s="455">
        <v>728480</v>
      </c>
      <c r="H16" s="456">
        <v>71520</v>
      </c>
      <c r="I16" s="456">
        <v>0</v>
      </c>
      <c r="J16" s="456">
        <v>0</v>
      </c>
      <c r="K16" s="456">
        <v>0</v>
      </c>
      <c r="L16" s="456">
        <v>0</v>
      </c>
      <c r="M16" s="457">
        <v>0</v>
      </c>
      <c r="N16" s="456">
        <v>0</v>
      </c>
      <c r="O16" s="456">
        <v>0</v>
      </c>
      <c r="P16" s="457">
        <v>0</v>
      </c>
      <c r="Q16" s="456" t="s">
        <v>910</v>
      </c>
      <c r="R16" s="456" t="s">
        <v>911</v>
      </c>
      <c r="S16" s="455">
        <v>800000</v>
      </c>
      <c r="T16" s="458" t="s">
        <v>860</v>
      </c>
      <c r="U16" s="459"/>
      <c r="V16" s="459"/>
    </row>
    <row r="17" spans="1:22" ht="126">
      <c r="A17" s="470">
        <v>13</v>
      </c>
      <c r="B17" s="454" t="s">
        <v>877</v>
      </c>
      <c r="C17" s="454" t="s">
        <v>881</v>
      </c>
      <c r="D17" s="454" t="s">
        <v>912</v>
      </c>
      <c r="E17" s="454" t="s">
        <v>883</v>
      </c>
      <c r="F17" s="454" t="s">
        <v>880</v>
      </c>
      <c r="G17" s="455">
        <v>455300</v>
      </c>
      <c r="H17" s="456">
        <v>44700</v>
      </c>
      <c r="I17" s="456">
        <v>0</v>
      </c>
      <c r="J17" s="456">
        <v>0</v>
      </c>
      <c r="K17" s="456">
        <v>0</v>
      </c>
      <c r="L17" s="456">
        <v>0</v>
      </c>
      <c r="M17" s="457">
        <v>0</v>
      </c>
      <c r="N17" s="456">
        <v>0</v>
      </c>
      <c r="O17" s="456"/>
      <c r="P17" s="457">
        <v>0</v>
      </c>
      <c r="Q17" s="456" t="s">
        <v>906</v>
      </c>
      <c r="R17" s="456" t="s">
        <v>900</v>
      </c>
      <c r="S17" s="455">
        <v>500000</v>
      </c>
      <c r="T17" s="458" t="s">
        <v>860</v>
      </c>
      <c r="U17" s="459"/>
      <c r="V17" s="459"/>
    </row>
    <row r="18" spans="1:22" ht="110.25">
      <c r="A18" s="470">
        <v>14</v>
      </c>
      <c r="B18" s="444" t="s">
        <v>901</v>
      </c>
      <c r="C18" s="444" t="s">
        <v>902</v>
      </c>
      <c r="D18" s="471" t="s">
        <v>913</v>
      </c>
      <c r="E18" s="444" t="s">
        <v>904</v>
      </c>
      <c r="F18" s="454" t="s">
        <v>914</v>
      </c>
      <c r="G18" s="455">
        <v>245862</v>
      </c>
      <c r="H18" s="456">
        <v>24138</v>
      </c>
      <c r="I18" s="456">
        <v>0</v>
      </c>
      <c r="J18" s="456">
        <v>0</v>
      </c>
      <c r="K18" s="456">
        <v>0</v>
      </c>
      <c r="L18" s="456">
        <v>0</v>
      </c>
      <c r="M18" s="457">
        <v>0</v>
      </c>
      <c r="N18" s="456">
        <v>0</v>
      </c>
      <c r="O18" s="456"/>
      <c r="P18" s="457"/>
      <c r="Q18" s="456" t="s">
        <v>906</v>
      </c>
      <c r="R18" s="456" t="s">
        <v>900</v>
      </c>
      <c r="S18" s="455">
        <v>270000</v>
      </c>
      <c r="T18" s="458" t="s">
        <v>860</v>
      </c>
      <c r="U18" s="459"/>
      <c r="V18" s="459"/>
    </row>
    <row r="19" spans="1:22" ht="267.75">
      <c r="A19" s="470">
        <v>15</v>
      </c>
      <c r="B19" s="454" t="s">
        <v>877</v>
      </c>
      <c r="C19" s="454" t="s">
        <v>881</v>
      </c>
      <c r="D19" s="472" t="s">
        <v>915</v>
      </c>
      <c r="E19" s="473" t="s">
        <v>916</v>
      </c>
      <c r="F19" s="454" t="s">
        <v>917</v>
      </c>
      <c r="G19" s="455">
        <v>321441</v>
      </c>
      <c r="H19" s="456">
        <v>31558</v>
      </c>
      <c r="I19" s="456">
        <v>0</v>
      </c>
      <c r="J19" s="456">
        <v>0</v>
      </c>
      <c r="K19" s="456">
        <v>0</v>
      </c>
      <c r="L19" s="456">
        <v>0</v>
      </c>
      <c r="M19" s="457"/>
      <c r="N19" s="456">
        <v>0</v>
      </c>
      <c r="O19" s="456"/>
      <c r="P19" s="457"/>
      <c r="Q19" s="456" t="s">
        <v>918</v>
      </c>
      <c r="R19" s="456" t="s">
        <v>919</v>
      </c>
      <c r="S19" s="455">
        <v>353000</v>
      </c>
      <c r="T19" s="458" t="s">
        <v>860</v>
      </c>
      <c r="U19" s="459"/>
      <c r="V19" s="459"/>
    </row>
    <row r="20" spans="1:22" ht="110.25">
      <c r="A20" s="470"/>
      <c r="B20" s="444" t="s">
        <v>901</v>
      </c>
      <c r="C20" s="444" t="s">
        <v>902</v>
      </c>
      <c r="D20" s="471" t="s">
        <v>920</v>
      </c>
      <c r="E20" s="444" t="s">
        <v>904</v>
      </c>
      <c r="F20" s="454" t="s">
        <v>921</v>
      </c>
      <c r="G20" s="455">
        <v>245862</v>
      </c>
      <c r="H20" s="456">
        <v>24138</v>
      </c>
      <c r="I20" s="456">
        <v>0</v>
      </c>
      <c r="J20" s="456">
        <v>0</v>
      </c>
      <c r="K20" s="456">
        <v>0</v>
      </c>
      <c r="L20" s="456">
        <v>0</v>
      </c>
      <c r="M20" s="457"/>
      <c r="N20" s="456">
        <v>0</v>
      </c>
      <c r="O20" s="456"/>
      <c r="P20" s="457"/>
      <c r="Q20" s="456" t="s">
        <v>910</v>
      </c>
      <c r="R20" s="456" t="s">
        <v>922</v>
      </c>
      <c r="S20" s="455">
        <v>270000</v>
      </c>
      <c r="T20" s="458" t="s">
        <v>860</v>
      </c>
      <c r="U20" s="459"/>
      <c r="V20" s="459"/>
    </row>
    <row r="21" spans="1:22" ht="220.5">
      <c r="A21" s="470"/>
      <c r="B21" s="454" t="s">
        <v>877</v>
      </c>
      <c r="C21" s="454" t="s">
        <v>878</v>
      </c>
      <c r="D21" s="454" t="s">
        <v>923</v>
      </c>
      <c r="E21" s="454" t="s">
        <v>521</v>
      </c>
      <c r="F21" s="454" t="s">
        <v>924</v>
      </c>
      <c r="G21" s="455" t="s">
        <v>925</v>
      </c>
      <c r="H21" s="456" t="s">
        <v>926</v>
      </c>
      <c r="I21" s="456">
        <v>0</v>
      </c>
      <c r="J21" s="456">
        <v>0</v>
      </c>
      <c r="K21" s="456">
        <v>0</v>
      </c>
      <c r="L21" s="456">
        <v>0</v>
      </c>
      <c r="M21" s="457">
        <v>0</v>
      </c>
      <c r="N21" s="456">
        <v>0</v>
      </c>
      <c r="O21" s="456">
        <v>0</v>
      </c>
      <c r="P21" s="457">
        <v>0</v>
      </c>
      <c r="Q21" s="456" t="s">
        <v>927</v>
      </c>
      <c r="R21" s="456" t="s">
        <v>928</v>
      </c>
      <c r="S21" s="455" t="s">
        <v>929</v>
      </c>
      <c r="T21" s="458" t="s">
        <v>860</v>
      </c>
      <c r="U21" s="459"/>
      <c r="V21" s="459"/>
    </row>
    <row r="22" spans="1:22" ht="220.5">
      <c r="A22" s="470"/>
      <c r="B22" s="454" t="s">
        <v>877</v>
      </c>
      <c r="C22" s="454" t="s">
        <v>878</v>
      </c>
      <c r="D22" s="454" t="s">
        <v>930</v>
      </c>
      <c r="E22" s="454" t="s">
        <v>521</v>
      </c>
      <c r="F22" s="454" t="s">
        <v>931</v>
      </c>
      <c r="G22" s="455" t="s">
        <v>932</v>
      </c>
      <c r="H22" s="456" t="s">
        <v>933</v>
      </c>
      <c r="I22" s="456">
        <v>0</v>
      </c>
      <c r="J22" s="456">
        <v>0</v>
      </c>
      <c r="K22" s="456">
        <v>0</v>
      </c>
      <c r="L22" s="456">
        <v>0</v>
      </c>
      <c r="M22" s="457">
        <v>0</v>
      </c>
      <c r="N22" s="456">
        <v>0</v>
      </c>
      <c r="O22" s="456">
        <v>0</v>
      </c>
      <c r="P22" s="457">
        <v>0</v>
      </c>
      <c r="Q22" s="456" t="s">
        <v>927</v>
      </c>
      <c r="R22" s="456" t="s">
        <v>928</v>
      </c>
      <c r="S22" s="455" t="s">
        <v>934</v>
      </c>
      <c r="T22" s="458" t="s">
        <v>860</v>
      </c>
      <c r="U22" s="459" t="s">
        <v>935</v>
      </c>
      <c r="V22" s="459"/>
    </row>
    <row r="23" spans="1:22" ht="220.5">
      <c r="A23" s="470"/>
      <c r="B23" s="454" t="s">
        <v>936</v>
      </c>
      <c r="C23" s="454" t="s">
        <v>937</v>
      </c>
      <c r="D23" s="454" t="s">
        <v>938</v>
      </c>
      <c r="E23" s="454" t="s">
        <v>939</v>
      </c>
      <c r="F23" s="454" t="s">
        <v>940</v>
      </c>
      <c r="G23" s="474">
        <v>135000</v>
      </c>
      <c r="H23" s="456">
        <v>7000</v>
      </c>
      <c r="I23" s="456">
        <v>0</v>
      </c>
      <c r="J23" s="456">
        <v>0</v>
      </c>
      <c r="K23" s="456">
        <v>0</v>
      </c>
      <c r="L23" s="456">
        <v>0</v>
      </c>
      <c r="M23" s="475"/>
      <c r="N23" s="456">
        <v>0</v>
      </c>
      <c r="O23" s="456">
        <v>0</v>
      </c>
      <c r="P23" s="476"/>
      <c r="Q23" s="456"/>
      <c r="R23" s="456"/>
      <c r="S23" s="474" t="s">
        <v>941</v>
      </c>
      <c r="T23" s="458" t="s">
        <v>860</v>
      </c>
      <c r="U23" s="459"/>
      <c r="V23" s="459"/>
    </row>
    <row r="24" spans="1:22" ht="18">
      <c r="A24" s="452"/>
      <c r="B24" s="1508" t="s">
        <v>942</v>
      </c>
      <c r="C24" s="1509"/>
      <c r="D24" s="1509"/>
      <c r="E24" s="1509"/>
      <c r="F24" s="1510"/>
      <c r="G24" s="477">
        <f>M24</f>
        <v>33916</v>
      </c>
      <c r="H24" s="456"/>
      <c r="I24" s="456"/>
      <c r="J24" s="456"/>
      <c r="K24" s="456"/>
      <c r="L24" s="456"/>
      <c r="M24" s="478">
        <v>33916</v>
      </c>
      <c r="N24" s="456"/>
      <c r="O24" s="456"/>
      <c r="P24" s="476"/>
      <c r="Q24" s="456"/>
      <c r="R24" s="456"/>
      <c r="S24" s="474"/>
      <c r="T24" s="458"/>
      <c r="U24" s="459"/>
      <c r="V24" s="459"/>
    </row>
    <row r="25" spans="1:22">
      <c r="A25" s="452"/>
      <c r="B25" s="479" t="s">
        <v>37</v>
      </c>
      <c r="C25" s="1511"/>
      <c r="D25" s="1512"/>
      <c r="E25" s="1512"/>
      <c r="F25" s="1513"/>
      <c r="G25" s="480">
        <v>7419081</v>
      </c>
      <c r="H25" s="481">
        <f>SUM(H6:H24)</f>
        <v>295803.40000000002</v>
      </c>
      <c r="I25" s="482"/>
      <c r="J25" s="482"/>
      <c r="K25" s="482"/>
      <c r="L25" s="483"/>
      <c r="M25" s="484">
        <f>SUM(M6:M24)</f>
        <v>1955452</v>
      </c>
      <c r="N25" s="483"/>
      <c r="O25" s="483"/>
      <c r="P25" s="484">
        <f>SUM(P6:P22)</f>
        <v>1854988</v>
      </c>
      <c r="Q25" s="483"/>
      <c r="R25" s="483"/>
      <c r="S25" s="484">
        <f>SUM(S6:S24)</f>
        <v>2193000</v>
      </c>
      <c r="T25" s="459"/>
      <c r="U25" s="485"/>
      <c r="V25" s="459"/>
    </row>
    <row r="26" spans="1:22">
      <c r="A26" s="452"/>
      <c r="B26" s="1514" t="s">
        <v>943</v>
      </c>
      <c r="C26" s="1515"/>
      <c r="D26" s="1515"/>
      <c r="E26" s="1515"/>
      <c r="F26" s="1515"/>
      <c r="G26" s="1515"/>
      <c r="H26" s="1515"/>
      <c r="I26" s="1515"/>
      <c r="J26" s="1515"/>
      <c r="K26" s="1515"/>
      <c r="L26" s="1515"/>
      <c r="M26" s="1515"/>
      <c r="N26" s="1515"/>
      <c r="O26" s="1515"/>
      <c r="P26" s="1515"/>
      <c r="Q26" s="1515"/>
      <c r="R26" s="1515"/>
      <c r="S26" s="1515"/>
      <c r="T26" s="1515"/>
      <c r="U26" s="1515"/>
      <c r="V26" s="1516"/>
    </row>
    <row r="27" spans="1:22" ht="78.75">
      <c r="A27" s="452"/>
      <c r="B27" s="486" t="s">
        <v>68</v>
      </c>
      <c r="C27" s="487"/>
      <c r="D27" s="487" t="s">
        <v>944</v>
      </c>
      <c r="E27" s="487"/>
      <c r="F27" s="458" t="s">
        <v>945</v>
      </c>
      <c r="G27" s="487"/>
      <c r="H27" s="487"/>
      <c r="I27" s="487"/>
      <c r="J27" s="487"/>
      <c r="K27" s="487"/>
      <c r="L27" s="487"/>
      <c r="M27" s="487"/>
      <c r="N27" s="487"/>
      <c r="O27" s="487"/>
      <c r="P27" s="487"/>
      <c r="Q27" s="487"/>
      <c r="R27" s="487"/>
      <c r="S27" s="488" t="s">
        <v>946</v>
      </c>
      <c r="T27" s="458" t="s">
        <v>860</v>
      </c>
      <c r="U27" s="487"/>
      <c r="V27" s="489"/>
    </row>
    <row r="28" spans="1:22" ht="141.75">
      <c r="A28" s="452">
        <v>1</v>
      </c>
      <c r="B28" s="458" t="s">
        <v>947</v>
      </c>
      <c r="C28" s="30" t="s">
        <v>948</v>
      </c>
      <c r="D28" s="458" t="s">
        <v>949</v>
      </c>
      <c r="E28" s="454" t="s">
        <v>950</v>
      </c>
      <c r="F28" s="458" t="s">
        <v>945</v>
      </c>
      <c r="G28" s="457">
        <v>13000</v>
      </c>
      <c r="H28" s="456">
        <v>0</v>
      </c>
      <c r="I28" s="456">
        <v>0</v>
      </c>
      <c r="J28" s="456">
        <v>0</v>
      </c>
      <c r="K28" s="456" t="s">
        <v>951</v>
      </c>
      <c r="L28" s="456">
        <v>30.05</v>
      </c>
      <c r="M28" s="457">
        <v>13000</v>
      </c>
      <c r="N28" s="456">
        <v>0</v>
      </c>
      <c r="O28" s="456">
        <v>0</v>
      </c>
      <c r="P28" s="455"/>
      <c r="Q28" s="456">
        <v>0</v>
      </c>
      <c r="R28" s="456">
        <v>0</v>
      </c>
      <c r="S28" s="455"/>
      <c r="T28" s="458" t="s">
        <v>860</v>
      </c>
      <c r="U28" s="459"/>
      <c r="V28" s="459"/>
    </row>
    <row r="29" spans="1:22" ht="150">
      <c r="A29" s="452">
        <v>2</v>
      </c>
      <c r="B29" s="454" t="s">
        <v>870</v>
      </c>
      <c r="C29" s="458" t="s">
        <v>952</v>
      </c>
      <c r="D29" s="490" t="s">
        <v>953</v>
      </c>
      <c r="E29" s="491" t="s">
        <v>954</v>
      </c>
      <c r="F29" s="458" t="s">
        <v>945</v>
      </c>
      <c r="G29" s="457">
        <v>10095</v>
      </c>
      <c r="H29" s="456">
        <v>0</v>
      </c>
      <c r="I29" s="456">
        <v>0</v>
      </c>
      <c r="J29" s="456">
        <v>0</v>
      </c>
      <c r="K29" s="456" t="s">
        <v>955</v>
      </c>
      <c r="L29" s="456" t="s">
        <v>956</v>
      </c>
      <c r="M29" s="457">
        <v>10095</v>
      </c>
      <c r="N29" s="456">
        <v>0</v>
      </c>
      <c r="O29" s="456">
        <v>0</v>
      </c>
      <c r="P29" s="455"/>
      <c r="Q29" s="456">
        <v>0</v>
      </c>
      <c r="R29" s="456">
        <v>0</v>
      </c>
      <c r="S29" s="455"/>
      <c r="T29" s="458" t="s">
        <v>860</v>
      </c>
      <c r="U29" s="459"/>
      <c r="V29" s="459"/>
    </row>
    <row r="30" spans="1:22" ht="105">
      <c r="A30" s="452">
        <v>3</v>
      </c>
      <c r="B30" s="458" t="s">
        <v>957</v>
      </c>
      <c r="C30" s="458" t="s">
        <v>958</v>
      </c>
      <c r="D30" s="490" t="s">
        <v>959</v>
      </c>
      <c r="E30" s="458" t="s">
        <v>960</v>
      </c>
      <c r="F30" s="458" t="s">
        <v>945</v>
      </c>
      <c r="G30" s="457">
        <v>9476</v>
      </c>
      <c r="H30" s="456">
        <v>0</v>
      </c>
      <c r="I30" s="456">
        <v>0</v>
      </c>
      <c r="J30" s="456">
        <v>0</v>
      </c>
      <c r="K30" s="456" t="s">
        <v>961</v>
      </c>
      <c r="L30" s="456" t="s">
        <v>962</v>
      </c>
      <c r="M30" s="457">
        <v>9476</v>
      </c>
      <c r="N30" s="456">
        <v>0</v>
      </c>
      <c r="O30" s="456">
        <v>0</v>
      </c>
      <c r="P30" s="455"/>
      <c r="Q30" s="456">
        <v>0</v>
      </c>
      <c r="R30" s="456">
        <v>0</v>
      </c>
      <c r="S30" s="455"/>
      <c r="T30" s="458" t="s">
        <v>860</v>
      </c>
      <c r="U30" s="459"/>
      <c r="V30" s="459"/>
    </row>
    <row r="31" spans="1:22" ht="126">
      <c r="A31" s="452">
        <v>4</v>
      </c>
      <c r="B31" s="458" t="s">
        <v>963</v>
      </c>
      <c r="C31" s="30" t="s">
        <v>964</v>
      </c>
      <c r="D31" s="490" t="s">
        <v>965</v>
      </c>
      <c r="E31" s="454" t="s">
        <v>521</v>
      </c>
      <c r="F31" s="458" t="s">
        <v>945</v>
      </c>
      <c r="G31" s="457">
        <v>20497</v>
      </c>
      <c r="H31" s="456">
        <v>0</v>
      </c>
      <c r="I31" s="456">
        <v>0</v>
      </c>
      <c r="J31" s="456">
        <v>0</v>
      </c>
      <c r="K31" s="456" t="s">
        <v>961</v>
      </c>
      <c r="L31" s="456" t="s">
        <v>962</v>
      </c>
      <c r="M31" s="457">
        <v>20497</v>
      </c>
      <c r="N31" s="456">
        <v>0</v>
      </c>
      <c r="O31" s="456">
        <v>0</v>
      </c>
      <c r="P31" s="455"/>
      <c r="Q31" s="456">
        <v>0</v>
      </c>
      <c r="R31" s="456">
        <v>0</v>
      </c>
      <c r="S31" s="455"/>
      <c r="T31" s="458" t="s">
        <v>860</v>
      </c>
      <c r="U31" s="459"/>
      <c r="V31" s="459"/>
    </row>
    <row r="32" spans="1:22" ht="150">
      <c r="A32" s="452">
        <v>5</v>
      </c>
      <c r="B32" s="454" t="s">
        <v>966</v>
      </c>
      <c r="C32" s="30" t="s">
        <v>948</v>
      </c>
      <c r="D32" s="490" t="s">
        <v>967</v>
      </c>
      <c r="E32" s="30" t="s">
        <v>968</v>
      </c>
      <c r="F32" s="458" t="s">
        <v>945</v>
      </c>
      <c r="G32" s="457">
        <v>22224</v>
      </c>
      <c r="H32" s="456">
        <v>0</v>
      </c>
      <c r="I32" s="456">
        <v>0</v>
      </c>
      <c r="J32" s="456">
        <v>0</v>
      </c>
      <c r="K32" s="456" t="s">
        <v>875</v>
      </c>
      <c r="L32" s="456" t="s">
        <v>969</v>
      </c>
      <c r="M32" s="457">
        <v>22224</v>
      </c>
      <c r="N32" s="456">
        <v>0</v>
      </c>
      <c r="O32" s="456">
        <v>0</v>
      </c>
      <c r="P32" s="455"/>
      <c r="Q32" s="456">
        <v>0</v>
      </c>
      <c r="R32" s="456">
        <v>0</v>
      </c>
      <c r="S32" s="455"/>
      <c r="T32" s="458" t="s">
        <v>860</v>
      </c>
      <c r="U32" s="459"/>
      <c r="V32" s="459"/>
    </row>
    <row r="33" spans="1:22" ht="150">
      <c r="A33" s="452">
        <v>6</v>
      </c>
      <c r="B33" s="454" t="s">
        <v>870</v>
      </c>
      <c r="C33" s="458" t="s">
        <v>970</v>
      </c>
      <c r="D33" s="490" t="s">
        <v>971</v>
      </c>
      <c r="E33" s="491" t="s">
        <v>954</v>
      </c>
      <c r="F33" s="458" t="s">
        <v>945</v>
      </c>
      <c r="G33" s="457">
        <v>19500</v>
      </c>
      <c r="H33" s="456">
        <v>0</v>
      </c>
      <c r="I33" s="456">
        <v>0</v>
      </c>
      <c r="J33" s="456">
        <v>0</v>
      </c>
      <c r="K33" s="456" t="s">
        <v>972</v>
      </c>
      <c r="L33" s="456" t="s">
        <v>973</v>
      </c>
      <c r="M33" s="457">
        <v>19500</v>
      </c>
      <c r="N33" s="456">
        <v>0</v>
      </c>
      <c r="O33" s="456">
        <v>0</v>
      </c>
      <c r="P33" s="455"/>
      <c r="Q33" s="456">
        <v>0</v>
      </c>
      <c r="R33" s="456">
        <v>0</v>
      </c>
      <c r="S33" s="455"/>
      <c r="T33" s="458" t="s">
        <v>860</v>
      </c>
      <c r="U33" s="459"/>
      <c r="V33" s="459"/>
    </row>
    <row r="34" spans="1:22" ht="110.25">
      <c r="A34" s="452">
        <v>7</v>
      </c>
      <c r="B34" s="458" t="s">
        <v>974</v>
      </c>
      <c r="C34" s="492" t="s">
        <v>975</v>
      </c>
      <c r="D34" s="490" t="s">
        <v>976</v>
      </c>
      <c r="E34" s="454" t="s">
        <v>977</v>
      </c>
      <c r="F34" s="458" t="s">
        <v>874</v>
      </c>
      <c r="G34" s="457">
        <v>5876</v>
      </c>
      <c r="H34" s="456">
        <v>0</v>
      </c>
      <c r="I34" s="456">
        <v>0</v>
      </c>
      <c r="J34" s="456">
        <v>0</v>
      </c>
      <c r="K34" s="456" t="s">
        <v>978</v>
      </c>
      <c r="L34" s="456" t="s">
        <v>979</v>
      </c>
      <c r="M34" s="457">
        <v>5876</v>
      </c>
      <c r="N34" s="456">
        <v>0</v>
      </c>
      <c r="O34" s="456">
        <v>0</v>
      </c>
      <c r="P34" s="455"/>
      <c r="Q34" s="456">
        <v>0</v>
      </c>
      <c r="R34" s="456">
        <v>0</v>
      </c>
      <c r="S34" s="455"/>
      <c r="T34" s="458" t="s">
        <v>860</v>
      </c>
      <c r="U34" s="459"/>
      <c r="V34" s="459"/>
    </row>
    <row r="35" spans="1:22" ht="126">
      <c r="A35" s="493">
        <v>8</v>
      </c>
      <c r="B35" s="494" t="s">
        <v>877</v>
      </c>
      <c r="C35" s="495" t="s">
        <v>980</v>
      </c>
      <c r="D35" s="492" t="s">
        <v>981</v>
      </c>
      <c r="E35" s="492" t="s">
        <v>75</v>
      </c>
      <c r="F35" s="492" t="s">
        <v>982</v>
      </c>
      <c r="G35" s="457">
        <v>449500</v>
      </c>
      <c r="H35" s="496">
        <v>0</v>
      </c>
      <c r="I35" s="496">
        <v>0</v>
      </c>
      <c r="J35" s="496">
        <v>0</v>
      </c>
      <c r="K35" s="496" t="s">
        <v>906</v>
      </c>
      <c r="L35" s="496" t="s">
        <v>962</v>
      </c>
      <c r="M35" s="455">
        <v>134500</v>
      </c>
      <c r="N35" s="496">
        <v>0</v>
      </c>
      <c r="O35" s="496">
        <v>0</v>
      </c>
      <c r="P35" s="455">
        <v>150000</v>
      </c>
      <c r="Q35" s="496">
        <v>0</v>
      </c>
      <c r="R35" s="496">
        <v>0</v>
      </c>
      <c r="S35" s="455">
        <v>165000</v>
      </c>
      <c r="T35" s="497" t="s">
        <v>983</v>
      </c>
      <c r="U35" s="498"/>
      <c r="V35" s="498"/>
    </row>
    <row r="36" spans="1:22" ht="162">
      <c r="A36" s="493">
        <v>9</v>
      </c>
      <c r="B36" s="497" t="s">
        <v>966</v>
      </c>
      <c r="C36" s="499" t="s">
        <v>984</v>
      </c>
      <c r="D36" s="492" t="s">
        <v>985</v>
      </c>
      <c r="E36" s="495" t="s">
        <v>968</v>
      </c>
      <c r="F36" s="492" t="s">
        <v>982</v>
      </c>
      <c r="G36" s="457">
        <v>80000</v>
      </c>
      <c r="H36" s="496" t="s">
        <v>986</v>
      </c>
      <c r="I36" s="496" t="s">
        <v>986</v>
      </c>
      <c r="J36" s="496" t="s">
        <v>986</v>
      </c>
      <c r="K36" s="496" t="s">
        <v>906</v>
      </c>
      <c r="L36" s="496" t="s">
        <v>987</v>
      </c>
      <c r="M36" s="455"/>
      <c r="N36" s="496" t="s">
        <v>986</v>
      </c>
      <c r="O36" s="496" t="s">
        <v>986</v>
      </c>
      <c r="P36" s="455">
        <v>30000</v>
      </c>
      <c r="Q36" s="496" t="s">
        <v>986</v>
      </c>
      <c r="R36" s="496" t="s">
        <v>986</v>
      </c>
      <c r="S36" s="455">
        <v>50000</v>
      </c>
      <c r="T36" s="497" t="s">
        <v>983</v>
      </c>
      <c r="U36" s="498"/>
      <c r="V36" s="498"/>
    </row>
    <row r="37" spans="1:22" ht="108">
      <c r="A37" s="493">
        <v>10</v>
      </c>
      <c r="B37" s="497" t="s">
        <v>870</v>
      </c>
      <c r="C37" s="499" t="s">
        <v>984</v>
      </c>
      <c r="D37" s="492" t="s">
        <v>988</v>
      </c>
      <c r="E37" s="492" t="s">
        <v>989</v>
      </c>
      <c r="F37" s="492" t="s">
        <v>990</v>
      </c>
      <c r="G37" s="457">
        <f t="shared" ref="G37:G39" si="1">M37+P37+S37</f>
        <v>90000</v>
      </c>
      <c r="H37" s="496" t="s">
        <v>986</v>
      </c>
      <c r="I37" s="496" t="s">
        <v>986</v>
      </c>
      <c r="J37" s="496" t="s">
        <v>986</v>
      </c>
      <c r="K37" s="496" t="s">
        <v>910</v>
      </c>
      <c r="L37" s="496" t="s">
        <v>991</v>
      </c>
      <c r="M37" s="455">
        <v>30000</v>
      </c>
      <c r="N37" s="496" t="s">
        <v>986</v>
      </c>
      <c r="O37" s="496" t="s">
        <v>986</v>
      </c>
      <c r="P37" s="455">
        <v>30000</v>
      </c>
      <c r="Q37" s="496" t="s">
        <v>986</v>
      </c>
      <c r="R37" s="496" t="s">
        <v>986</v>
      </c>
      <c r="S37" s="455">
        <v>30000</v>
      </c>
      <c r="T37" s="497" t="s">
        <v>983</v>
      </c>
      <c r="U37" s="498"/>
      <c r="V37" s="498"/>
    </row>
    <row r="38" spans="1:22" ht="126">
      <c r="A38" s="493">
        <v>11</v>
      </c>
      <c r="B38" s="497" t="s">
        <v>870</v>
      </c>
      <c r="C38" s="497" t="s">
        <v>992</v>
      </c>
      <c r="D38" s="492" t="s">
        <v>993</v>
      </c>
      <c r="E38" s="492" t="s">
        <v>994</v>
      </c>
      <c r="F38" s="492" t="s">
        <v>995</v>
      </c>
      <c r="G38" s="457">
        <f t="shared" si="1"/>
        <v>2885416</v>
      </c>
      <c r="H38" s="496" t="s">
        <v>986</v>
      </c>
      <c r="I38" s="496" t="s">
        <v>986</v>
      </c>
      <c r="J38" s="496" t="s">
        <v>986</v>
      </c>
      <c r="K38" s="496" t="s">
        <v>858</v>
      </c>
      <c r="L38" s="496" t="s">
        <v>996</v>
      </c>
      <c r="M38" s="455">
        <v>900416</v>
      </c>
      <c r="N38" s="496" t="s">
        <v>986</v>
      </c>
      <c r="O38" s="496" t="s">
        <v>986</v>
      </c>
      <c r="P38" s="455">
        <v>945000</v>
      </c>
      <c r="Q38" s="496" t="s">
        <v>986</v>
      </c>
      <c r="R38" s="496" t="s">
        <v>986</v>
      </c>
      <c r="S38" s="455">
        <v>1040000</v>
      </c>
      <c r="T38" s="497" t="s">
        <v>983</v>
      </c>
      <c r="U38" s="498"/>
      <c r="V38" s="498"/>
    </row>
    <row r="39" spans="1:22" ht="162">
      <c r="A39" s="493">
        <v>12</v>
      </c>
      <c r="B39" s="497" t="s">
        <v>966</v>
      </c>
      <c r="C39" s="500" t="s">
        <v>997</v>
      </c>
      <c r="D39" s="492" t="s">
        <v>64</v>
      </c>
      <c r="E39" s="497" t="s">
        <v>998</v>
      </c>
      <c r="F39" s="492" t="s">
        <v>999</v>
      </c>
      <c r="G39" s="457">
        <f t="shared" si="1"/>
        <v>30000</v>
      </c>
      <c r="H39" s="496" t="s">
        <v>986</v>
      </c>
      <c r="I39" s="496" t="s">
        <v>986</v>
      </c>
      <c r="J39" s="496" t="s">
        <v>986</v>
      </c>
      <c r="K39" s="496" t="s">
        <v>1000</v>
      </c>
      <c r="L39" s="496" t="s">
        <v>1001</v>
      </c>
      <c r="M39" s="455"/>
      <c r="N39" s="496" t="s">
        <v>986</v>
      </c>
      <c r="O39" s="496" t="s">
        <v>986</v>
      </c>
      <c r="P39" s="455">
        <v>10000</v>
      </c>
      <c r="Q39" s="496" t="s">
        <v>986</v>
      </c>
      <c r="R39" s="496" t="s">
        <v>986</v>
      </c>
      <c r="S39" s="455">
        <v>20000</v>
      </c>
      <c r="T39" s="497" t="s">
        <v>983</v>
      </c>
      <c r="U39" s="498"/>
      <c r="V39" s="498"/>
    </row>
    <row r="40" spans="1:22" ht="110.25">
      <c r="A40" s="493" t="s">
        <v>1002</v>
      </c>
      <c r="B40" s="458" t="s">
        <v>947</v>
      </c>
      <c r="C40" s="500" t="s">
        <v>997</v>
      </c>
      <c r="D40" s="492" t="s">
        <v>1003</v>
      </c>
      <c r="E40" s="497" t="s">
        <v>950</v>
      </c>
      <c r="F40" s="492" t="s">
        <v>1004</v>
      </c>
      <c r="G40" s="457">
        <v>16251</v>
      </c>
      <c r="H40" s="496" t="s">
        <v>986</v>
      </c>
      <c r="I40" s="496" t="s">
        <v>986</v>
      </c>
      <c r="J40" s="496" t="s">
        <v>986</v>
      </c>
      <c r="K40" s="496" t="s">
        <v>1000</v>
      </c>
      <c r="L40" s="496" t="s">
        <v>1001</v>
      </c>
      <c r="M40" s="455">
        <v>16251</v>
      </c>
      <c r="N40" s="496" t="s">
        <v>986</v>
      </c>
      <c r="O40" s="496" t="s">
        <v>986</v>
      </c>
      <c r="P40" s="455">
        <v>0</v>
      </c>
      <c r="Q40" s="496" t="s">
        <v>986</v>
      </c>
      <c r="R40" s="496" t="s">
        <v>986</v>
      </c>
      <c r="S40" s="455">
        <v>0</v>
      </c>
      <c r="T40" s="497" t="s">
        <v>983</v>
      </c>
      <c r="U40" s="498"/>
      <c r="V40" s="498"/>
    </row>
    <row r="41" spans="1:22" ht="108">
      <c r="A41" s="493"/>
      <c r="B41" s="454" t="s">
        <v>877</v>
      </c>
      <c r="C41" s="454" t="s">
        <v>881</v>
      </c>
      <c r="D41" s="492" t="s">
        <v>1005</v>
      </c>
      <c r="E41" s="473" t="s">
        <v>916</v>
      </c>
      <c r="F41" s="492" t="s">
        <v>1004</v>
      </c>
      <c r="G41" s="457">
        <v>38000</v>
      </c>
      <c r="H41" s="496" t="s">
        <v>986</v>
      </c>
      <c r="I41" s="496" t="s">
        <v>986</v>
      </c>
      <c r="J41" s="496" t="s">
        <v>986</v>
      </c>
      <c r="K41" s="496" t="s">
        <v>986</v>
      </c>
      <c r="L41" s="496" t="s">
        <v>986</v>
      </c>
      <c r="M41" s="455">
        <v>0</v>
      </c>
      <c r="N41" s="496" t="s">
        <v>986</v>
      </c>
      <c r="O41" s="496" t="s">
        <v>986</v>
      </c>
      <c r="P41" s="455">
        <v>0</v>
      </c>
      <c r="Q41" s="496" t="s">
        <v>1006</v>
      </c>
      <c r="R41" s="496" t="s">
        <v>1001</v>
      </c>
      <c r="S41" s="455">
        <v>38000</v>
      </c>
      <c r="T41" s="497" t="s">
        <v>983</v>
      </c>
      <c r="U41" s="498"/>
      <c r="V41" s="498"/>
    </row>
    <row r="42" spans="1:22" ht="108">
      <c r="A42" s="493"/>
      <c r="B42" s="494" t="s">
        <v>877</v>
      </c>
      <c r="C42" s="495" t="s">
        <v>980</v>
      </c>
      <c r="D42" s="492" t="s">
        <v>1007</v>
      </c>
      <c r="E42" s="492" t="s">
        <v>75</v>
      </c>
      <c r="F42" s="492" t="s">
        <v>1004</v>
      </c>
      <c r="G42" s="457">
        <v>22000</v>
      </c>
      <c r="H42" s="496" t="s">
        <v>986</v>
      </c>
      <c r="I42" s="496" t="s">
        <v>986</v>
      </c>
      <c r="J42" s="496" t="s">
        <v>986</v>
      </c>
      <c r="K42" s="496" t="s">
        <v>986</v>
      </c>
      <c r="L42" s="496" t="s">
        <v>986</v>
      </c>
      <c r="M42" s="455">
        <v>0</v>
      </c>
      <c r="N42" s="496" t="s">
        <v>986</v>
      </c>
      <c r="O42" s="496" t="s">
        <v>986</v>
      </c>
      <c r="P42" s="455">
        <v>0</v>
      </c>
      <c r="Q42" s="496" t="s">
        <v>1008</v>
      </c>
      <c r="R42" s="496" t="s">
        <v>1009</v>
      </c>
      <c r="S42" s="455">
        <v>22000</v>
      </c>
      <c r="T42" s="497" t="s">
        <v>983</v>
      </c>
      <c r="U42" s="498"/>
      <c r="V42" s="498"/>
    </row>
    <row r="43" spans="1:22" ht="90">
      <c r="A43" s="493"/>
      <c r="B43" s="454" t="s">
        <v>877</v>
      </c>
      <c r="C43" s="501" t="s">
        <v>881</v>
      </c>
      <c r="D43" s="492" t="s">
        <v>1010</v>
      </c>
      <c r="E43" s="501" t="s">
        <v>883</v>
      </c>
      <c r="F43" s="492" t="s">
        <v>1004</v>
      </c>
      <c r="G43" s="457">
        <v>20000</v>
      </c>
      <c r="H43" s="496" t="s">
        <v>986</v>
      </c>
      <c r="I43" s="496" t="s">
        <v>986</v>
      </c>
      <c r="J43" s="496" t="s">
        <v>986</v>
      </c>
      <c r="K43" s="496" t="s">
        <v>986</v>
      </c>
      <c r="L43" s="496" t="s">
        <v>986</v>
      </c>
      <c r="M43" s="455">
        <v>0</v>
      </c>
      <c r="N43" s="496" t="s">
        <v>986</v>
      </c>
      <c r="O43" s="496" t="s">
        <v>986</v>
      </c>
      <c r="P43" s="455">
        <v>0</v>
      </c>
      <c r="Q43" s="496" t="s">
        <v>1000</v>
      </c>
      <c r="R43" s="496" t="s">
        <v>1011</v>
      </c>
      <c r="S43" s="455">
        <v>20000</v>
      </c>
      <c r="T43" s="497" t="s">
        <v>983</v>
      </c>
      <c r="U43" s="498"/>
      <c r="V43" s="498"/>
    </row>
    <row r="44" spans="1:22" ht="126">
      <c r="A44" s="493"/>
      <c r="B44" s="454" t="s">
        <v>966</v>
      </c>
      <c r="C44" s="30" t="s">
        <v>948</v>
      </c>
      <c r="D44" s="492" t="s">
        <v>1012</v>
      </c>
      <c r="E44" s="30" t="s">
        <v>968</v>
      </c>
      <c r="F44" s="492" t="s">
        <v>1004</v>
      </c>
      <c r="G44" s="457">
        <v>10000</v>
      </c>
      <c r="H44" s="496" t="s">
        <v>986</v>
      </c>
      <c r="I44" s="496" t="s">
        <v>986</v>
      </c>
      <c r="J44" s="496" t="s">
        <v>986</v>
      </c>
      <c r="K44" s="496" t="s">
        <v>986</v>
      </c>
      <c r="L44" s="496" t="s">
        <v>986</v>
      </c>
      <c r="M44" s="455">
        <v>0</v>
      </c>
      <c r="N44" s="496" t="s">
        <v>986</v>
      </c>
      <c r="O44" s="496" t="s">
        <v>986</v>
      </c>
      <c r="P44" s="455">
        <v>0</v>
      </c>
      <c r="Q44" s="496" t="s">
        <v>910</v>
      </c>
      <c r="R44" s="496" t="s">
        <v>922</v>
      </c>
      <c r="S44" s="455">
        <v>10000</v>
      </c>
      <c r="T44" s="497" t="s">
        <v>983</v>
      </c>
      <c r="U44" s="498"/>
      <c r="V44" s="498"/>
    </row>
    <row r="45" spans="1:22" ht="90">
      <c r="A45" s="493"/>
      <c r="B45" s="458"/>
      <c r="C45" s="502"/>
      <c r="D45" s="492" t="s">
        <v>1013</v>
      </c>
      <c r="E45" s="497"/>
      <c r="F45" s="492" t="s">
        <v>1004</v>
      </c>
      <c r="G45" s="457">
        <v>30000</v>
      </c>
      <c r="H45" s="496" t="s">
        <v>986</v>
      </c>
      <c r="I45" s="496" t="s">
        <v>986</v>
      </c>
      <c r="J45" s="496" t="s">
        <v>986</v>
      </c>
      <c r="K45" s="496" t="s">
        <v>986</v>
      </c>
      <c r="L45" s="496" t="s">
        <v>986</v>
      </c>
      <c r="M45" s="455">
        <v>0</v>
      </c>
      <c r="N45" s="496" t="s">
        <v>986</v>
      </c>
      <c r="O45" s="496" t="s">
        <v>986</v>
      </c>
      <c r="P45" s="455">
        <v>0</v>
      </c>
      <c r="Q45" s="496" t="s">
        <v>1014</v>
      </c>
      <c r="R45" s="496" t="s">
        <v>906</v>
      </c>
      <c r="S45" s="455">
        <v>30000</v>
      </c>
      <c r="T45" s="497" t="s">
        <v>983</v>
      </c>
      <c r="U45" s="498"/>
      <c r="V45" s="498"/>
    </row>
    <row r="46" spans="1:22" ht="126">
      <c r="A46" s="493"/>
      <c r="B46" s="500" t="s">
        <v>947</v>
      </c>
      <c r="C46" s="500" t="s">
        <v>997</v>
      </c>
      <c r="D46" s="500" t="s">
        <v>1015</v>
      </c>
      <c r="E46" s="497" t="s">
        <v>950</v>
      </c>
      <c r="F46" s="500" t="s">
        <v>945</v>
      </c>
      <c r="G46" s="457">
        <f t="shared" ref="G46" si="2">M46+P46+S46</f>
        <v>59476</v>
      </c>
      <c r="H46" s="496" t="s">
        <v>986</v>
      </c>
      <c r="I46" s="496" t="s">
        <v>986</v>
      </c>
      <c r="J46" s="496" t="s">
        <v>986</v>
      </c>
      <c r="K46" s="496" t="s">
        <v>1016</v>
      </c>
      <c r="L46" s="496" t="s">
        <v>962</v>
      </c>
      <c r="M46" s="455">
        <v>24476</v>
      </c>
      <c r="N46" s="496" t="s">
        <v>986</v>
      </c>
      <c r="O46" s="496" t="s">
        <v>986</v>
      </c>
      <c r="P46" s="455">
        <v>15000</v>
      </c>
      <c r="Q46" s="496" t="s">
        <v>986</v>
      </c>
      <c r="R46" s="496" t="s">
        <v>986</v>
      </c>
      <c r="S46" s="455">
        <v>20000</v>
      </c>
      <c r="T46" s="497" t="s">
        <v>983</v>
      </c>
      <c r="U46" s="498"/>
      <c r="V46" s="498"/>
    </row>
    <row r="47" spans="1:22" ht="63">
      <c r="A47" s="493">
        <v>14</v>
      </c>
      <c r="B47" s="500"/>
      <c r="C47" s="1497"/>
      <c r="D47" s="1497"/>
      <c r="E47" s="1497"/>
      <c r="F47" s="500"/>
      <c r="G47" s="457"/>
      <c r="H47" s="503"/>
      <c r="I47" s="496"/>
      <c r="J47" s="496"/>
      <c r="K47" s="496"/>
      <c r="L47" s="496"/>
      <c r="M47" s="455"/>
      <c r="N47" s="496"/>
      <c r="O47" s="496"/>
      <c r="P47" s="455"/>
      <c r="Q47" s="496"/>
      <c r="R47" s="496"/>
      <c r="S47" s="455"/>
      <c r="T47" s="497" t="s">
        <v>983</v>
      </c>
      <c r="U47" s="498"/>
      <c r="V47" s="498"/>
    </row>
    <row r="48" spans="1:22">
      <c r="A48" s="504" t="s">
        <v>47</v>
      </c>
      <c r="B48" s="505" t="s">
        <v>37</v>
      </c>
      <c r="C48" s="506"/>
      <c r="D48" s="507"/>
      <c r="E48" s="507"/>
      <c r="F48" s="508"/>
      <c r="G48" s="509">
        <f>M48+P48+S48</f>
        <v>536630</v>
      </c>
      <c r="H48" s="496"/>
      <c r="I48" s="496"/>
      <c r="J48" s="496"/>
      <c r="K48" s="496"/>
      <c r="L48" s="496"/>
      <c r="M48" s="510">
        <v>136630</v>
      </c>
      <c r="N48" s="457"/>
      <c r="O48" s="457"/>
      <c r="P48" s="510">
        <v>190000</v>
      </c>
      <c r="Q48" s="457"/>
      <c r="R48" s="457"/>
      <c r="S48" s="510">
        <v>210000</v>
      </c>
      <c r="T48" s="500"/>
      <c r="U48" s="498"/>
      <c r="V48" s="498"/>
    </row>
    <row r="49" spans="1:22">
      <c r="A49" s="1498" t="s">
        <v>768</v>
      </c>
      <c r="B49" s="1499"/>
      <c r="C49" s="1499"/>
      <c r="D49" s="1499"/>
      <c r="E49" s="1499"/>
      <c r="F49" s="1499"/>
      <c r="G49" s="1499"/>
      <c r="H49" s="1499"/>
      <c r="I49" s="1499"/>
      <c r="J49" s="1499"/>
      <c r="K49" s="1499"/>
      <c r="L49" s="1499"/>
      <c r="M49" s="1499"/>
      <c r="N49" s="1499"/>
      <c r="O49" s="1499"/>
      <c r="P49" s="1499"/>
      <c r="Q49" s="1499"/>
      <c r="R49" s="1499"/>
      <c r="S49" s="1499"/>
      <c r="T49" s="1499"/>
      <c r="U49" s="1499"/>
      <c r="V49" s="1500"/>
    </row>
    <row r="50" spans="1:22" ht="110.25">
      <c r="A50" s="511">
        <v>1</v>
      </c>
      <c r="B50" s="497" t="s">
        <v>901</v>
      </c>
      <c r="C50" s="512" t="s">
        <v>853</v>
      </c>
      <c r="D50" s="497" t="s">
        <v>1017</v>
      </c>
      <c r="E50" s="454" t="s">
        <v>904</v>
      </c>
      <c r="F50" s="497" t="s">
        <v>1018</v>
      </c>
      <c r="G50" s="513">
        <v>123044</v>
      </c>
      <c r="H50" s="514">
        <v>0</v>
      </c>
      <c r="I50" s="514">
        <v>0</v>
      </c>
      <c r="J50" s="514">
        <v>0</v>
      </c>
      <c r="K50" s="514" t="s">
        <v>1019</v>
      </c>
      <c r="L50" s="514">
        <v>31.1</v>
      </c>
      <c r="M50" s="513"/>
      <c r="N50" s="514">
        <v>0</v>
      </c>
      <c r="O50" s="514">
        <v>0</v>
      </c>
      <c r="P50" s="513"/>
      <c r="Q50" s="514">
        <v>0</v>
      </c>
      <c r="R50" s="514">
        <v>0</v>
      </c>
      <c r="S50" s="513"/>
      <c r="T50" s="515" t="s">
        <v>983</v>
      </c>
      <c r="U50" s="516">
        <v>0</v>
      </c>
      <c r="V50" s="516">
        <v>0</v>
      </c>
    </row>
    <row r="51" spans="1:22" ht="94.5">
      <c r="A51" s="511">
        <v>2</v>
      </c>
      <c r="B51" s="512" t="s">
        <v>852</v>
      </c>
      <c r="C51" s="497" t="s">
        <v>1020</v>
      </c>
      <c r="D51" s="497" t="s">
        <v>65</v>
      </c>
      <c r="E51" s="454" t="s">
        <v>521</v>
      </c>
      <c r="F51" s="497" t="s">
        <v>1018</v>
      </c>
      <c r="G51" s="513">
        <v>97540</v>
      </c>
      <c r="H51" s="514">
        <v>0</v>
      </c>
      <c r="I51" s="514">
        <v>0</v>
      </c>
      <c r="J51" s="514">
        <v>0</v>
      </c>
      <c r="K51" s="514" t="s">
        <v>1021</v>
      </c>
      <c r="L51" s="514">
        <v>31.1</v>
      </c>
      <c r="M51" s="513"/>
      <c r="N51" s="514">
        <v>0</v>
      </c>
      <c r="O51" s="514">
        <v>0</v>
      </c>
      <c r="P51" s="513"/>
      <c r="Q51" s="514">
        <v>0</v>
      </c>
      <c r="R51" s="514">
        <v>0</v>
      </c>
      <c r="S51" s="513"/>
      <c r="T51" s="515" t="s">
        <v>983</v>
      </c>
      <c r="U51" s="516"/>
      <c r="V51" s="516"/>
    </row>
    <row r="52" spans="1:22" ht="126">
      <c r="A52" s="511">
        <v>3</v>
      </c>
      <c r="B52" s="497" t="s">
        <v>889</v>
      </c>
      <c r="C52" s="497" t="s">
        <v>1020</v>
      </c>
      <c r="D52" s="497" t="s">
        <v>1022</v>
      </c>
      <c r="E52" s="454" t="s">
        <v>521</v>
      </c>
      <c r="F52" s="497" t="s">
        <v>1018</v>
      </c>
      <c r="G52" s="513">
        <v>32188</v>
      </c>
      <c r="H52" s="514">
        <v>0</v>
      </c>
      <c r="I52" s="514">
        <v>0</v>
      </c>
      <c r="J52" s="514">
        <v>0</v>
      </c>
      <c r="K52" s="514" t="s">
        <v>1023</v>
      </c>
      <c r="L52" s="514">
        <v>30.11</v>
      </c>
      <c r="M52" s="513"/>
      <c r="N52" s="514">
        <v>0</v>
      </c>
      <c r="O52" s="514">
        <v>0</v>
      </c>
      <c r="P52" s="513"/>
      <c r="Q52" s="514">
        <v>0</v>
      </c>
      <c r="R52" s="514">
        <v>0</v>
      </c>
      <c r="S52" s="513"/>
      <c r="T52" s="515" t="s">
        <v>983</v>
      </c>
      <c r="U52" s="516"/>
      <c r="V52" s="516"/>
    </row>
    <row r="53" spans="1:22" ht="78.75">
      <c r="A53" s="511">
        <v>4</v>
      </c>
      <c r="B53" s="500" t="s">
        <v>963</v>
      </c>
      <c r="C53" s="497" t="s">
        <v>890</v>
      </c>
      <c r="D53" s="497" t="s">
        <v>1024</v>
      </c>
      <c r="E53" s="454" t="s">
        <v>521</v>
      </c>
      <c r="F53" s="497" t="s">
        <v>1018</v>
      </c>
      <c r="G53" s="513">
        <v>10070</v>
      </c>
      <c r="H53" s="514">
        <v>0</v>
      </c>
      <c r="I53" s="514">
        <v>0</v>
      </c>
      <c r="J53" s="514">
        <v>0</v>
      </c>
      <c r="K53" s="514">
        <v>21.07</v>
      </c>
      <c r="L53" s="514">
        <v>31.1</v>
      </c>
      <c r="M53" s="513"/>
      <c r="N53" s="514">
        <v>0</v>
      </c>
      <c r="O53" s="514">
        <v>0</v>
      </c>
      <c r="P53" s="513"/>
      <c r="Q53" s="514">
        <v>0</v>
      </c>
      <c r="R53" s="514">
        <v>0</v>
      </c>
      <c r="S53" s="513"/>
      <c r="T53" s="515" t="s">
        <v>983</v>
      </c>
      <c r="U53" s="516"/>
      <c r="V53" s="516"/>
    </row>
    <row r="54" spans="1:22" ht="126">
      <c r="A54" s="511">
        <v>5</v>
      </c>
      <c r="B54" s="497" t="s">
        <v>889</v>
      </c>
      <c r="C54" s="497" t="s">
        <v>1025</v>
      </c>
      <c r="D54" s="497" t="s">
        <v>1026</v>
      </c>
      <c r="E54" s="454" t="s">
        <v>892</v>
      </c>
      <c r="F54" s="497" t="s">
        <v>1018</v>
      </c>
      <c r="G54" s="513">
        <v>52303</v>
      </c>
      <c r="H54" s="514">
        <v>0</v>
      </c>
      <c r="I54" s="514">
        <v>0</v>
      </c>
      <c r="J54" s="514">
        <v>0</v>
      </c>
      <c r="K54" s="514">
        <v>21.07</v>
      </c>
      <c r="L54" s="514">
        <v>31.1</v>
      </c>
      <c r="M54" s="513"/>
      <c r="N54" s="514">
        <v>0</v>
      </c>
      <c r="O54" s="514">
        <v>0</v>
      </c>
      <c r="P54" s="513"/>
      <c r="Q54" s="514">
        <v>0</v>
      </c>
      <c r="R54" s="514">
        <v>0</v>
      </c>
      <c r="S54" s="513"/>
      <c r="T54" s="515" t="s">
        <v>983</v>
      </c>
      <c r="U54" s="516"/>
      <c r="V54" s="516"/>
    </row>
    <row r="55" spans="1:22" ht="78.75">
      <c r="A55" s="511">
        <v>6</v>
      </c>
      <c r="B55" s="497" t="s">
        <v>1027</v>
      </c>
      <c r="C55" s="497" t="s">
        <v>1028</v>
      </c>
      <c r="D55" s="497" t="s">
        <v>1029</v>
      </c>
      <c r="E55" s="454" t="s">
        <v>1030</v>
      </c>
      <c r="F55" s="497" t="s">
        <v>1018</v>
      </c>
      <c r="G55" s="513">
        <v>19471</v>
      </c>
      <c r="H55" s="514">
        <v>0</v>
      </c>
      <c r="I55" s="514">
        <v>0</v>
      </c>
      <c r="J55" s="514">
        <v>0</v>
      </c>
      <c r="K55" s="514">
        <v>21.07</v>
      </c>
      <c r="L55" s="514">
        <v>10.09</v>
      </c>
      <c r="M55" s="513"/>
      <c r="N55" s="514">
        <v>0</v>
      </c>
      <c r="O55" s="514">
        <v>0</v>
      </c>
      <c r="P55" s="513"/>
      <c r="Q55" s="514">
        <v>0</v>
      </c>
      <c r="R55" s="514">
        <v>0</v>
      </c>
      <c r="S55" s="513"/>
      <c r="T55" s="515" t="s">
        <v>983</v>
      </c>
      <c r="U55" s="516"/>
      <c r="V55" s="516"/>
    </row>
    <row r="56" spans="1:22" ht="78.75">
      <c r="A56" s="511">
        <v>7</v>
      </c>
      <c r="B56" s="500" t="s">
        <v>963</v>
      </c>
      <c r="C56" s="500" t="s">
        <v>958</v>
      </c>
      <c r="D56" s="497" t="s">
        <v>1031</v>
      </c>
      <c r="E56" s="454" t="s">
        <v>521</v>
      </c>
      <c r="F56" s="497" t="s">
        <v>1018</v>
      </c>
      <c r="G56" s="513">
        <v>35913</v>
      </c>
      <c r="H56" s="514">
        <v>0</v>
      </c>
      <c r="I56" s="514">
        <v>0</v>
      </c>
      <c r="J56" s="514">
        <v>0</v>
      </c>
      <c r="K56" s="514">
        <v>21.07</v>
      </c>
      <c r="L56" s="514" t="s">
        <v>886</v>
      </c>
      <c r="M56" s="513"/>
      <c r="N56" s="514">
        <v>0</v>
      </c>
      <c r="O56" s="514">
        <v>0</v>
      </c>
      <c r="P56" s="513"/>
      <c r="Q56" s="514">
        <v>0</v>
      </c>
      <c r="R56" s="514">
        <v>0</v>
      </c>
      <c r="S56" s="513"/>
      <c r="T56" s="515" t="s">
        <v>983</v>
      </c>
      <c r="U56" s="516"/>
      <c r="V56" s="516"/>
    </row>
    <row r="57" spans="1:22" ht="78.75">
      <c r="A57" s="511">
        <v>8</v>
      </c>
      <c r="B57" s="500" t="s">
        <v>963</v>
      </c>
      <c r="C57" s="497" t="s">
        <v>1032</v>
      </c>
      <c r="D57" s="497" t="s">
        <v>1033</v>
      </c>
      <c r="E57" s="454" t="s">
        <v>521</v>
      </c>
      <c r="F57" s="497" t="s">
        <v>1018</v>
      </c>
      <c r="G57" s="513">
        <v>37070</v>
      </c>
      <c r="H57" s="514">
        <v>0</v>
      </c>
      <c r="I57" s="514">
        <v>0</v>
      </c>
      <c r="J57" s="514">
        <v>0</v>
      </c>
      <c r="K57" s="514">
        <v>17.07</v>
      </c>
      <c r="L57" s="514" t="s">
        <v>919</v>
      </c>
      <c r="M57" s="513"/>
      <c r="N57" s="514">
        <v>0</v>
      </c>
      <c r="O57" s="514">
        <v>0</v>
      </c>
      <c r="P57" s="513"/>
      <c r="Q57" s="514">
        <v>0</v>
      </c>
      <c r="R57" s="514">
        <v>0</v>
      </c>
      <c r="S57" s="513"/>
      <c r="T57" s="515" t="s">
        <v>983</v>
      </c>
      <c r="U57" s="516"/>
      <c r="V57" s="516"/>
    </row>
    <row r="58" spans="1:22" ht="126">
      <c r="A58" s="517">
        <v>9</v>
      </c>
      <c r="B58" s="497" t="s">
        <v>966</v>
      </c>
      <c r="C58" s="454" t="s">
        <v>1034</v>
      </c>
      <c r="D58" s="497" t="s">
        <v>1035</v>
      </c>
      <c r="E58" s="454" t="s">
        <v>1030</v>
      </c>
      <c r="F58" s="497" t="s">
        <v>1018</v>
      </c>
      <c r="G58" s="518">
        <v>41784</v>
      </c>
      <c r="H58" s="514">
        <v>0</v>
      </c>
      <c r="I58" s="514">
        <v>0</v>
      </c>
      <c r="J58" s="514">
        <v>0</v>
      </c>
      <c r="K58" s="515" t="s">
        <v>1036</v>
      </c>
      <c r="L58" s="515" t="s">
        <v>919</v>
      </c>
      <c r="M58" s="518"/>
      <c r="N58" s="514">
        <v>0</v>
      </c>
      <c r="O58" s="514">
        <v>0</v>
      </c>
      <c r="P58" s="518"/>
      <c r="Q58" s="514">
        <v>0</v>
      </c>
      <c r="R58" s="514">
        <v>0</v>
      </c>
      <c r="S58" s="518"/>
      <c r="T58" s="515" t="s">
        <v>983</v>
      </c>
      <c r="U58" s="519"/>
      <c r="V58" s="519"/>
    </row>
    <row r="59" spans="1:22" ht="78.75">
      <c r="A59" s="520">
        <v>10</v>
      </c>
      <c r="B59" s="458" t="s">
        <v>963</v>
      </c>
      <c r="C59" s="30" t="s">
        <v>948</v>
      </c>
      <c r="D59" s="454" t="s">
        <v>66</v>
      </c>
      <c r="E59" s="454" t="s">
        <v>521</v>
      </c>
      <c r="F59" s="454" t="s">
        <v>1018</v>
      </c>
      <c r="G59" s="518">
        <v>8050</v>
      </c>
      <c r="H59" s="521">
        <v>0</v>
      </c>
      <c r="I59" s="521">
        <v>0</v>
      </c>
      <c r="J59" s="521">
        <v>0</v>
      </c>
      <c r="K59" s="522" t="s">
        <v>1037</v>
      </c>
      <c r="L59" s="522" t="s">
        <v>1038</v>
      </c>
      <c r="M59" s="518"/>
      <c r="N59" s="521">
        <v>0</v>
      </c>
      <c r="O59" s="521">
        <v>0</v>
      </c>
      <c r="P59" s="518"/>
      <c r="Q59" s="521">
        <v>0</v>
      </c>
      <c r="R59" s="521">
        <v>0</v>
      </c>
      <c r="S59" s="518"/>
      <c r="T59" s="522" t="s">
        <v>983</v>
      </c>
      <c r="U59" s="523"/>
      <c r="V59" s="523"/>
    </row>
    <row r="60" spans="1:22" ht="94.5">
      <c r="A60" s="520">
        <v>11</v>
      </c>
      <c r="B60" s="454" t="s">
        <v>870</v>
      </c>
      <c r="C60" s="454" t="s">
        <v>1039</v>
      </c>
      <c r="D60" s="454" t="s">
        <v>1040</v>
      </c>
      <c r="E60" s="454" t="s">
        <v>521</v>
      </c>
      <c r="F60" s="454" t="s">
        <v>1018</v>
      </c>
      <c r="G60" s="518">
        <v>28450</v>
      </c>
      <c r="H60" s="521">
        <v>0</v>
      </c>
      <c r="I60" s="521">
        <v>0</v>
      </c>
      <c r="J60" s="521">
        <v>0</v>
      </c>
      <c r="K60" s="522" t="s">
        <v>1037</v>
      </c>
      <c r="L60" s="522" t="s">
        <v>1038</v>
      </c>
      <c r="M60" s="518"/>
      <c r="N60" s="521">
        <v>0</v>
      </c>
      <c r="O60" s="521">
        <v>0</v>
      </c>
      <c r="P60" s="518"/>
      <c r="Q60" s="521">
        <v>0</v>
      </c>
      <c r="R60" s="521">
        <v>0</v>
      </c>
      <c r="S60" s="518"/>
      <c r="T60" s="522" t="s">
        <v>983</v>
      </c>
      <c r="U60" s="523"/>
      <c r="V60" s="523"/>
    </row>
    <row r="61" spans="1:22" ht="94.5">
      <c r="A61" s="520">
        <v>12</v>
      </c>
      <c r="B61" s="454" t="s">
        <v>901</v>
      </c>
      <c r="C61" s="454" t="s">
        <v>881</v>
      </c>
      <c r="D61" s="454" t="s">
        <v>1041</v>
      </c>
      <c r="E61" s="454" t="s">
        <v>1042</v>
      </c>
      <c r="F61" s="454" t="s">
        <v>1018</v>
      </c>
      <c r="G61" s="518">
        <v>12400</v>
      </c>
      <c r="H61" s="521">
        <v>0</v>
      </c>
      <c r="I61" s="521">
        <v>0</v>
      </c>
      <c r="J61" s="521">
        <v>0</v>
      </c>
      <c r="K61" s="522" t="s">
        <v>1037</v>
      </c>
      <c r="L61" s="522" t="s">
        <v>919</v>
      </c>
      <c r="M61" s="518"/>
      <c r="N61" s="521">
        <v>0</v>
      </c>
      <c r="O61" s="521">
        <v>0</v>
      </c>
      <c r="P61" s="518"/>
      <c r="Q61" s="521">
        <v>0</v>
      </c>
      <c r="R61" s="521">
        <v>0</v>
      </c>
      <c r="S61" s="518"/>
      <c r="T61" s="522" t="s">
        <v>983</v>
      </c>
      <c r="U61" s="523"/>
      <c r="V61" s="523"/>
    </row>
    <row r="62" spans="1:22" ht="78.75">
      <c r="A62" s="520">
        <v>13</v>
      </c>
      <c r="B62" s="454" t="s">
        <v>877</v>
      </c>
      <c r="C62" s="454" t="s">
        <v>1032</v>
      </c>
      <c r="D62" s="454" t="s">
        <v>1043</v>
      </c>
      <c r="E62" s="454" t="s">
        <v>521</v>
      </c>
      <c r="F62" s="454" t="s">
        <v>1018</v>
      </c>
      <c r="G62" s="518">
        <v>2500</v>
      </c>
      <c r="H62" s="521">
        <v>0</v>
      </c>
      <c r="I62" s="521">
        <v>0</v>
      </c>
      <c r="J62" s="521">
        <v>0</v>
      </c>
      <c r="K62" s="522" t="s">
        <v>1037</v>
      </c>
      <c r="L62" s="522" t="s">
        <v>919</v>
      </c>
      <c r="M62" s="518"/>
      <c r="N62" s="521">
        <v>0</v>
      </c>
      <c r="O62" s="521">
        <v>0</v>
      </c>
      <c r="P62" s="518"/>
      <c r="Q62" s="521">
        <v>0</v>
      </c>
      <c r="R62" s="521">
        <v>0</v>
      </c>
      <c r="S62" s="518"/>
      <c r="T62" s="522" t="s">
        <v>983</v>
      </c>
      <c r="U62" s="523"/>
      <c r="V62" s="523"/>
    </row>
    <row r="63" spans="1:22" ht="126">
      <c r="A63" s="520">
        <v>14</v>
      </c>
      <c r="B63" s="454" t="s">
        <v>966</v>
      </c>
      <c r="C63" s="454" t="s">
        <v>1025</v>
      </c>
      <c r="D63" s="454" t="s">
        <v>1044</v>
      </c>
      <c r="E63" s="454" t="s">
        <v>1030</v>
      </c>
      <c r="F63" s="454" t="s">
        <v>1018</v>
      </c>
      <c r="G63" s="518">
        <v>13160</v>
      </c>
      <c r="H63" s="521">
        <v>0</v>
      </c>
      <c r="I63" s="521">
        <v>0</v>
      </c>
      <c r="J63" s="521">
        <v>0</v>
      </c>
      <c r="K63" s="522" t="s">
        <v>1037</v>
      </c>
      <c r="L63" s="522" t="s">
        <v>919</v>
      </c>
      <c r="M63" s="518"/>
      <c r="N63" s="521">
        <v>0</v>
      </c>
      <c r="O63" s="521">
        <v>0</v>
      </c>
      <c r="P63" s="518"/>
      <c r="Q63" s="521">
        <v>0</v>
      </c>
      <c r="R63" s="521">
        <v>0</v>
      </c>
      <c r="S63" s="518"/>
      <c r="T63" s="522" t="s">
        <v>983</v>
      </c>
      <c r="U63" s="523"/>
      <c r="V63" s="523"/>
    </row>
    <row r="64" spans="1:22" ht="63">
      <c r="A64" s="520">
        <v>15</v>
      </c>
      <c r="B64" s="454" t="s">
        <v>1027</v>
      </c>
      <c r="C64" s="458" t="s">
        <v>997</v>
      </c>
      <c r="D64" s="454" t="s">
        <v>1045</v>
      </c>
      <c r="E64" s="454" t="s">
        <v>1030</v>
      </c>
      <c r="F64" s="454" t="s">
        <v>1018</v>
      </c>
      <c r="G64" s="518">
        <v>57199</v>
      </c>
      <c r="H64" s="521">
        <v>0</v>
      </c>
      <c r="I64" s="521">
        <v>0</v>
      </c>
      <c r="J64" s="521">
        <v>0</v>
      </c>
      <c r="K64" s="521">
        <v>17.07</v>
      </c>
      <c r="L64" s="522" t="s">
        <v>919</v>
      </c>
      <c r="M64" s="518"/>
      <c r="N64" s="521">
        <v>0</v>
      </c>
      <c r="O64" s="521">
        <v>0</v>
      </c>
      <c r="P64" s="518"/>
      <c r="Q64" s="521">
        <v>0</v>
      </c>
      <c r="R64" s="521">
        <v>0</v>
      </c>
      <c r="S64" s="518"/>
      <c r="T64" s="522" t="s">
        <v>983</v>
      </c>
      <c r="U64" s="523"/>
      <c r="V64" s="523"/>
    </row>
    <row r="65" spans="1:22" ht="110.25">
      <c r="A65" s="520">
        <v>16</v>
      </c>
      <c r="B65" s="458" t="s">
        <v>947</v>
      </c>
      <c r="C65" s="454" t="s">
        <v>1032</v>
      </c>
      <c r="D65" s="454" t="s">
        <v>1046</v>
      </c>
      <c r="E65" s="454" t="s">
        <v>521</v>
      </c>
      <c r="F65" s="454" t="s">
        <v>1018</v>
      </c>
      <c r="G65" s="518">
        <v>52276</v>
      </c>
      <c r="H65" s="521">
        <v>0</v>
      </c>
      <c r="I65" s="521">
        <v>0</v>
      </c>
      <c r="J65" s="521">
        <v>0</v>
      </c>
      <c r="K65" s="521">
        <v>17.07</v>
      </c>
      <c r="L65" s="522" t="s">
        <v>919</v>
      </c>
      <c r="M65" s="518"/>
      <c r="N65" s="521">
        <v>0</v>
      </c>
      <c r="O65" s="521">
        <v>0</v>
      </c>
      <c r="P65" s="518"/>
      <c r="Q65" s="521">
        <v>0</v>
      </c>
      <c r="R65" s="521">
        <v>0</v>
      </c>
      <c r="S65" s="518"/>
      <c r="T65" s="522" t="s">
        <v>983</v>
      </c>
      <c r="U65" s="523"/>
      <c r="V65" s="523"/>
    </row>
    <row r="66" spans="1:22" ht="126">
      <c r="A66" s="520">
        <v>17</v>
      </c>
      <c r="B66" s="454" t="s">
        <v>966</v>
      </c>
      <c r="C66" s="454" t="s">
        <v>1047</v>
      </c>
      <c r="D66" s="454" t="s">
        <v>1048</v>
      </c>
      <c r="E66" s="454" t="s">
        <v>1030</v>
      </c>
      <c r="F66" s="454" t="s">
        <v>1018</v>
      </c>
      <c r="G66" s="518">
        <v>16400</v>
      </c>
      <c r="H66" s="521">
        <v>0</v>
      </c>
      <c r="I66" s="521">
        <v>0</v>
      </c>
      <c r="J66" s="521">
        <v>0</v>
      </c>
      <c r="K66" s="521">
        <v>17.07</v>
      </c>
      <c r="L66" s="522" t="s">
        <v>919</v>
      </c>
      <c r="M66" s="518"/>
      <c r="N66" s="521">
        <v>0</v>
      </c>
      <c r="O66" s="521">
        <v>0</v>
      </c>
      <c r="P66" s="518"/>
      <c r="Q66" s="521">
        <v>0</v>
      </c>
      <c r="R66" s="521">
        <v>0</v>
      </c>
      <c r="S66" s="518"/>
      <c r="T66" s="522" t="s">
        <v>983</v>
      </c>
      <c r="U66" s="523"/>
      <c r="V66" s="523"/>
    </row>
    <row r="67" spans="1:22" ht="110.25">
      <c r="A67" s="520">
        <v>18</v>
      </c>
      <c r="B67" s="454" t="s">
        <v>1049</v>
      </c>
      <c r="C67" s="454" t="s">
        <v>1032</v>
      </c>
      <c r="D67" s="454" t="s">
        <v>1050</v>
      </c>
      <c r="E67" s="454" t="s">
        <v>1030</v>
      </c>
      <c r="F67" s="454" t="s">
        <v>1018</v>
      </c>
      <c r="G67" s="518">
        <v>1200</v>
      </c>
      <c r="H67" s="521">
        <v>0</v>
      </c>
      <c r="I67" s="521">
        <v>0</v>
      </c>
      <c r="J67" s="521">
        <v>0</v>
      </c>
      <c r="K67" s="522" t="s">
        <v>1037</v>
      </c>
      <c r="L67" s="522" t="s">
        <v>919</v>
      </c>
      <c r="M67" s="518"/>
      <c r="N67" s="521">
        <v>0</v>
      </c>
      <c r="O67" s="521">
        <v>0</v>
      </c>
      <c r="P67" s="518"/>
      <c r="Q67" s="521">
        <v>0</v>
      </c>
      <c r="R67" s="521">
        <v>0</v>
      </c>
      <c r="S67" s="518"/>
      <c r="T67" s="522" t="s">
        <v>983</v>
      </c>
      <c r="U67" s="523"/>
      <c r="V67" s="523"/>
    </row>
    <row r="68" spans="1:22" ht="126">
      <c r="A68" s="520">
        <v>19</v>
      </c>
      <c r="B68" s="454" t="s">
        <v>966</v>
      </c>
      <c r="C68" s="524"/>
      <c r="D68" s="454" t="s">
        <v>1051</v>
      </c>
      <c r="E68" s="454" t="s">
        <v>1030</v>
      </c>
      <c r="F68" s="454" t="s">
        <v>1018</v>
      </c>
      <c r="G68" s="518">
        <v>2500</v>
      </c>
      <c r="H68" s="521">
        <v>0</v>
      </c>
      <c r="I68" s="521">
        <v>0</v>
      </c>
      <c r="J68" s="521">
        <v>0</v>
      </c>
      <c r="K68" s="522" t="s">
        <v>1037</v>
      </c>
      <c r="L68" s="522" t="s">
        <v>919</v>
      </c>
      <c r="M68" s="518"/>
      <c r="N68" s="521">
        <v>0</v>
      </c>
      <c r="O68" s="521">
        <v>0</v>
      </c>
      <c r="P68" s="518"/>
      <c r="Q68" s="521">
        <v>0</v>
      </c>
      <c r="R68" s="521">
        <v>0</v>
      </c>
      <c r="S68" s="518"/>
      <c r="T68" s="522" t="s">
        <v>983</v>
      </c>
      <c r="U68" s="523"/>
      <c r="V68" s="523"/>
    </row>
    <row r="69" spans="1:22">
      <c r="A69" s="472">
        <v>20</v>
      </c>
      <c r="B69" s="525" t="s">
        <v>37</v>
      </c>
      <c r="C69" s="524"/>
      <c r="D69" s="524"/>
      <c r="E69" s="524"/>
      <c r="F69" s="526"/>
      <c r="G69" s="527" t="s">
        <v>1052</v>
      </c>
      <c r="H69" s="528"/>
      <c r="I69" s="528"/>
      <c r="J69" s="528"/>
      <c r="K69" s="528"/>
      <c r="L69" s="528"/>
      <c r="M69" s="529"/>
      <c r="N69" s="482"/>
      <c r="O69" s="482"/>
      <c r="P69" s="529"/>
      <c r="Q69" s="482"/>
      <c r="R69" s="482"/>
      <c r="S69" s="529"/>
      <c r="T69" s="522"/>
      <c r="U69" s="523"/>
      <c r="V69" s="523"/>
    </row>
    <row r="70" spans="1:22" ht="18.75">
      <c r="A70" s="1501" t="s">
        <v>44</v>
      </c>
      <c r="B70" s="1502"/>
      <c r="C70" s="1502"/>
      <c r="D70" s="1502"/>
      <c r="E70" s="1502"/>
      <c r="F70" s="1502"/>
      <c r="G70" s="1502"/>
      <c r="H70" s="1502"/>
      <c r="I70" s="1502"/>
      <c r="J70" s="1502"/>
      <c r="K70" s="1502"/>
      <c r="L70" s="1502"/>
      <c r="M70" s="1502"/>
      <c r="N70" s="1502"/>
      <c r="O70" s="1502"/>
      <c r="P70" s="1502"/>
      <c r="Q70" s="1502"/>
      <c r="R70" s="1502"/>
      <c r="S70" s="1502"/>
      <c r="T70" s="1502"/>
      <c r="U70" s="1502"/>
      <c r="V70" s="1503"/>
    </row>
    <row r="71" spans="1:22" ht="126">
      <c r="A71" s="530">
        <v>1</v>
      </c>
      <c r="B71" s="460" t="s">
        <v>889</v>
      </c>
      <c r="C71" s="460" t="s">
        <v>902</v>
      </c>
      <c r="D71" s="460" t="s">
        <v>1053</v>
      </c>
      <c r="E71" s="460" t="s">
        <v>1054</v>
      </c>
      <c r="F71" s="460" t="s">
        <v>884</v>
      </c>
      <c r="G71" s="531">
        <v>200000</v>
      </c>
      <c r="H71" s="463">
        <v>0</v>
      </c>
      <c r="I71" s="463">
        <v>0</v>
      </c>
      <c r="J71" s="463">
        <v>0</v>
      </c>
      <c r="K71" s="463">
        <v>0</v>
      </c>
      <c r="L71" s="463">
        <v>0</v>
      </c>
      <c r="M71" s="461">
        <v>0</v>
      </c>
      <c r="N71" s="463" t="s">
        <v>1055</v>
      </c>
      <c r="O71" s="463">
        <v>1.0900000000000001</v>
      </c>
      <c r="P71" s="461">
        <v>200000</v>
      </c>
      <c r="Q71" s="463">
        <v>0</v>
      </c>
      <c r="R71" s="463">
        <v>0</v>
      </c>
      <c r="S71" s="463">
        <v>0</v>
      </c>
      <c r="T71" s="464" t="s">
        <v>860</v>
      </c>
      <c r="U71" s="466"/>
      <c r="V71" s="466"/>
    </row>
    <row r="72" spans="1:22" ht="94.5">
      <c r="A72" s="530">
        <v>2</v>
      </c>
      <c r="B72" s="460" t="s">
        <v>901</v>
      </c>
      <c r="C72" s="460"/>
      <c r="D72" s="460" t="s">
        <v>1056</v>
      </c>
      <c r="E72" s="460" t="s">
        <v>950</v>
      </c>
      <c r="F72" s="460" t="s">
        <v>917</v>
      </c>
      <c r="G72" s="531">
        <v>350000</v>
      </c>
      <c r="H72" s="463">
        <v>0</v>
      </c>
      <c r="I72" s="463">
        <v>0</v>
      </c>
      <c r="J72" s="463">
        <v>0</v>
      </c>
      <c r="K72" s="463">
        <v>0</v>
      </c>
      <c r="L72" s="463">
        <v>0</v>
      </c>
      <c r="M72" s="461">
        <v>0</v>
      </c>
      <c r="N72" s="463" t="s">
        <v>906</v>
      </c>
      <c r="O72" s="463" t="s">
        <v>1057</v>
      </c>
      <c r="P72" s="461">
        <v>350000</v>
      </c>
      <c r="Q72" s="463" t="s">
        <v>906</v>
      </c>
      <c r="R72" s="463">
        <v>30.11</v>
      </c>
      <c r="S72" s="531">
        <v>400000</v>
      </c>
      <c r="T72" s="464" t="s">
        <v>860</v>
      </c>
      <c r="U72" s="466"/>
      <c r="V72" s="466"/>
    </row>
    <row r="74" spans="1:22">
      <c r="P74" s="532">
        <v>900000</v>
      </c>
    </row>
  </sheetData>
  <mergeCells count="25">
    <mergeCell ref="K1:S1"/>
    <mergeCell ref="T1:T3"/>
    <mergeCell ref="U1:U3"/>
    <mergeCell ref="V1:V3"/>
    <mergeCell ref="G2:G3"/>
    <mergeCell ref="H2:H3"/>
    <mergeCell ref="I2:I3"/>
    <mergeCell ref="J2:J3"/>
    <mergeCell ref="K2:M2"/>
    <mergeCell ref="C47:E47"/>
    <mergeCell ref="A49:V49"/>
    <mergeCell ref="A70:V70"/>
    <mergeCell ref="N2:P2"/>
    <mergeCell ref="Q2:S2"/>
    <mergeCell ref="A5:V5"/>
    <mergeCell ref="B24:F24"/>
    <mergeCell ref="C25:F25"/>
    <mergeCell ref="B26:V26"/>
    <mergeCell ref="A1:A3"/>
    <mergeCell ref="B1:B3"/>
    <mergeCell ref="C1:C3"/>
    <mergeCell ref="D1:D3"/>
    <mergeCell ref="E1:E3"/>
    <mergeCell ref="F1:F3"/>
    <mergeCell ref="G1:J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6"/>
  <sheetViews>
    <sheetView topLeftCell="A7" workbookViewId="0">
      <selection activeCell="G9" sqref="G9"/>
    </sheetView>
  </sheetViews>
  <sheetFormatPr defaultColWidth="8.85546875" defaultRowHeight="15"/>
  <cols>
    <col min="1" max="1" width="4.85546875" customWidth="1"/>
    <col min="2" max="2" width="17.7109375" customWidth="1"/>
    <col min="3" max="3" width="23.7109375" customWidth="1"/>
    <col min="4" max="4" width="39.42578125" customWidth="1"/>
    <col min="5" max="5" width="21.140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310" customWidth="1"/>
    <col min="14" max="15" width="15.42578125" customWidth="1"/>
    <col min="16" max="16" width="16.85546875" style="1" customWidth="1"/>
    <col min="17" max="17" width="14.85546875" customWidth="1"/>
    <col min="18" max="18" width="14.7109375" customWidth="1"/>
    <col min="19" max="19" width="16.28515625" style="312" customWidth="1"/>
    <col min="20" max="20" width="15.42578125" customWidth="1"/>
    <col min="21" max="21" width="23.28515625" customWidth="1"/>
    <col min="22" max="22" width="31" customWidth="1"/>
    <col min="24" max="24" width="17.42578125" customWidth="1"/>
  </cols>
  <sheetData>
    <row r="1" spans="1:22">
      <c r="A1" s="1413" t="s">
        <v>0</v>
      </c>
      <c r="B1" s="1542" t="s">
        <v>1</v>
      </c>
      <c r="C1" s="1542" t="s">
        <v>2</v>
      </c>
      <c r="D1" s="1542" t="s">
        <v>3</v>
      </c>
      <c r="E1" s="1542" t="s">
        <v>4</v>
      </c>
      <c r="F1" s="1542" t="s">
        <v>5</v>
      </c>
      <c r="G1" s="1534" t="s">
        <v>6</v>
      </c>
      <c r="H1" s="1534"/>
      <c r="I1" s="1534"/>
      <c r="J1" s="1534"/>
      <c r="K1" s="1544" t="s">
        <v>7</v>
      </c>
      <c r="L1" s="1544"/>
      <c r="M1" s="1544"/>
      <c r="N1" s="1544"/>
      <c r="O1" s="1544"/>
      <c r="P1" s="1544"/>
      <c r="Q1" s="1544"/>
      <c r="R1" s="1544"/>
      <c r="S1" s="1544"/>
      <c r="T1" s="1545" t="s">
        <v>8</v>
      </c>
      <c r="U1" s="1542" t="s">
        <v>9</v>
      </c>
      <c r="V1" s="1546" t="s">
        <v>10</v>
      </c>
    </row>
    <row r="2" spans="1:22">
      <c r="A2" s="1413"/>
      <c r="B2" s="1542"/>
      <c r="C2" s="1542"/>
      <c r="D2" s="1542"/>
      <c r="E2" s="1542"/>
      <c r="F2" s="1542"/>
      <c r="G2" s="1542" t="s">
        <v>11</v>
      </c>
      <c r="H2" s="1542" t="s">
        <v>12</v>
      </c>
      <c r="I2" s="1542" t="s">
        <v>13</v>
      </c>
      <c r="J2" s="1542" t="s">
        <v>14</v>
      </c>
      <c r="K2" s="1534" t="s">
        <v>15</v>
      </c>
      <c r="L2" s="1534"/>
      <c r="M2" s="1534"/>
      <c r="N2" s="1534" t="s">
        <v>16</v>
      </c>
      <c r="O2" s="1534"/>
      <c r="P2" s="1534"/>
      <c r="Q2" s="1534" t="s">
        <v>17</v>
      </c>
      <c r="R2" s="1534"/>
      <c r="S2" s="1534"/>
      <c r="T2" s="1545"/>
      <c r="U2" s="1542"/>
      <c r="V2" s="1547"/>
    </row>
    <row r="3" spans="1:22" ht="64.5">
      <c r="A3" s="1413"/>
      <c r="B3" s="1542"/>
      <c r="C3" s="1542"/>
      <c r="D3" s="1542"/>
      <c r="E3" s="1542"/>
      <c r="F3" s="1542"/>
      <c r="G3" s="1542"/>
      <c r="H3" s="1542"/>
      <c r="I3" s="1542"/>
      <c r="J3" s="1542"/>
      <c r="K3" s="841" t="s">
        <v>18</v>
      </c>
      <c r="L3" s="841" t="s">
        <v>19</v>
      </c>
      <c r="M3" s="842" t="s">
        <v>20</v>
      </c>
      <c r="N3" s="841" t="s">
        <v>18</v>
      </c>
      <c r="O3" s="841" t="s">
        <v>19</v>
      </c>
      <c r="P3" s="843" t="s">
        <v>20</v>
      </c>
      <c r="Q3" s="841" t="s">
        <v>18</v>
      </c>
      <c r="R3" s="841" t="s">
        <v>19</v>
      </c>
      <c r="S3" s="844" t="s">
        <v>20</v>
      </c>
      <c r="T3" s="1545"/>
      <c r="U3" s="1542"/>
      <c r="V3" s="1548"/>
    </row>
    <row r="4" spans="1:22">
      <c r="A4" s="845"/>
      <c r="B4" s="557">
        <v>1</v>
      </c>
      <c r="C4" s="557">
        <v>2</v>
      </c>
      <c r="D4" s="557">
        <v>3</v>
      </c>
      <c r="E4" s="557">
        <v>4</v>
      </c>
      <c r="F4" s="557">
        <v>5</v>
      </c>
      <c r="G4" s="557">
        <v>6.1</v>
      </c>
      <c r="H4" s="557">
        <v>6.2</v>
      </c>
      <c r="I4" s="557">
        <v>6.3</v>
      </c>
      <c r="J4" s="557">
        <v>6.4</v>
      </c>
      <c r="K4" s="559" t="s">
        <v>21</v>
      </c>
      <c r="L4" s="559" t="s">
        <v>22</v>
      </c>
      <c r="M4" s="560" t="s">
        <v>23</v>
      </c>
      <c r="N4" s="559" t="s">
        <v>24</v>
      </c>
      <c r="O4" s="559" t="s">
        <v>25</v>
      </c>
      <c r="P4" s="561" t="s">
        <v>26</v>
      </c>
      <c r="Q4" s="559" t="s">
        <v>27</v>
      </c>
      <c r="R4" s="559" t="s">
        <v>28</v>
      </c>
      <c r="S4" s="562" t="s">
        <v>29</v>
      </c>
      <c r="T4" s="557">
        <v>8</v>
      </c>
      <c r="U4" s="557">
        <v>9</v>
      </c>
      <c r="V4" s="557">
        <v>10</v>
      </c>
    </row>
    <row r="5" spans="1:22" ht="19.5">
      <c r="A5" s="1535" t="s">
        <v>30</v>
      </c>
      <c r="B5" s="1536"/>
      <c r="C5" s="1536"/>
      <c r="D5" s="1536"/>
      <c r="E5" s="1536"/>
      <c r="F5" s="1536"/>
      <c r="G5" s="1536"/>
      <c r="H5" s="1536"/>
      <c r="I5" s="1536"/>
      <c r="J5" s="1536"/>
      <c r="K5" s="1536"/>
      <c r="L5" s="1536"/>
      <c r="M5" s="1536"/>
      <c r="N5" s="1536"/>
      <c r="O5" s="1536"/>
      <c r="P5" s="1536"/>
      <c r="Q5" s="1536"/>
      <c r="R5" s="1536"/>
      <c r="S5" s="1536"/>
      <c r="T5" s="1536"/>
      <c r="U5" s="1536"/>
      <c r="V5" s="1537"/>
    </row>
    <row r="6" spans="1:22" ht="90">
      <c r="A6" s="846">
        <v>1</v>
      </c>
      <c r="B6" s="847" t="s">
        <v>1466</v>
      </c>
      <c r="C6" s="848" t="s">
        <v>515</v>
      </c>
      <c r="D6" s="847" t="s">
        <v>1467</v>
      </c>
      <c r="E6" s="847" t="s">
        <v>1468</v>
      </c>
      <c r="F6" s="849" t="s">
        <v>1469</v>
      </c>
      <c r="G6" s="850">
        <v>517116</v>
      </c>
      <c r="H6" s="851"/>
      <c r="I6" s="852"/>
      <c r="J6" s="852"/>
      <c r="K6" s="853" t="s">
        <v>514</v>
      </c>
      <c r="L6" s="854" t="s">
        <v>32</v>
      </c>
      <c r="M6" s="855">
        <v>517116</v>
      </c>
      <c r="N6" s="856" t="s">
        <v>34</v>
      </c>
      <c r="O6" s="856"/>
      <c r="P6" s="857"/>
      <c r="Q6" s="856"/>
      <c r="R6" s="856"/>
      <c r="S6" s="858"/>
      <c r="T6" s="851" t="s">
        <v>1470</v>
      </c>
      <c r="U6" s="852"/>
      <c r="V6" s="859"/>
    </row>
    <row r="7" spans="1:22" ht="180">
      <c r="A7" s="845">
        <v>2</v>
      </c>
      <c r="B7" s="848" t="s">
        <v>1471</v>
      </c>
      <c r="C7" s="848" t="s">
        <v>1472</v>
      </c>
      <c r="D7" s="847" t="s">
        <v>1473</v>
      </c>
      <c r="E7" s="860" t="s">
        <v>1474</v>
      </c>
      <c r="F7" s="849" t="s">
        <v>1475</v>
      </c>
      <c r="G7" s="850">
        <v>238818</v>
      </c>
      <c r="H7" s="861"/>
      <c r="I7" s="861"/>
      <c r="J7" s="861"/>
      <c r="K7" s="853" t="s">
        <v>31</v>
      </c>
      <c r="L7" s="853" t="s">
        <v>35</v>
      </c>
      <c r="M7" s="855">
        <v>238818</v>
      </c>
      <c r="N7" s="853"/>
      <c r="O7" s="862" t="s">
        <v>34</v>
      </c>
      <c r="P7" s="863"/>
      <c r="Q7" s="853"/>
      <c r="R7" s="862"/>
      <c r="S7" s="864"/>
      <c r="T7" s="851" t="s">
        <v>1470</v>
      </c>
      <c r="U7" s="861"/>
      <c r="V7" s="859"/>
    </row>
    <row r="8" spans="1:22" ht="195">
      <c r="A8" s="846">
        <v>3</v>
      </c>
      <c r="B8" s="865" t="s">
        <v>1476</v>
      </c>
      <c r="C8" s="865" t="s">
        <v>1058</v>
      </c>
      <c r="D8" s="847" t="s">
        <v>1477</v>
      </c>
      <c r="E8" s="866" t="s">
        <v>1478</v>
      </c>
      <c r="F8" s="849" t="s">
        <v>1475</v>
      </c>
      <c r="G8" s="850">
        <v>74454</v>
      </c>
      <c r="H8" s="861"/>
      <c r="I8" s="861"/>
      <c r="J8" s="861"/>
      <c r="K8" s="853" t="s">
        <v>41</v>
      </c>
      <c r="L8" s="862" t="s">
        <v>40</v>
      </c>
      <c r="M8" s="855">
        <v>74454</v>
      </c>
      <c r="N8" s="853"/>
      <c r="O8" s="862" t="s">
        <v>34</v>
      </c>
      <c r="P8" s="863"/>
      <c r="Q8" s="853"/>
      <c r="R8" s="862"/>
      <c r="S8" s="864"/>
      <c r="T8" s="851" t="s">
        <v>1470</v>
      </c>
      <c r="U8" s="861"/>
      <c r="V8" s="859"/>
    </row>
    <row r="9" spans="1:22" ht="330">
      <c r="A9" s="845">
        <v>4</v>
      </c>
      <c r="B9" s="848" t="s">
        <v>1479</v>
      </c>
      <c r="C9" s="848" t="s">
        <v>346</v>
      </c>
      <c r="D9" s="847" t="s">
        <v>1480</v>
      </c>
      <c r="E9" s="847" t="s">
        <v>1481</v>
      </c>
      <c r="F9" s="849" t="s">
        <v>1475</v>
      </c>
      <c r="G9" s="867">
        <v>544998</v>
      </c>
      <c r="H9" s="861"/>
      <c r="I9" s="861"/>
      <c r="J9" s="861"/>
      <c r="K9" s="868" t="s">
        <v>41</v>
      </c>
      <c r="L9" s="854" t="s">
        <v>1482</v>
      </c>
      <c r="M9" s="869">
        <v>544998</v>
      </c>
      <c r="N9" s="868"/>
      <c r="O9" s="854" t="s">
        <v>34</v>
      </c>
      <c r="P9" s="870"/>
      <c r="Q9" s="868"/>
      <c r="R9" s="854"/>
      <c r="S9" s="871"/>
      <c r="T9" s="851" t="s">
        <v>1470</v>
      </c>
      <c r="U9" s="861"/>
      <c r="V9" s="859"/>
    </row>
    <row r="10" spans="1:22" ht="90">
      <c r="A10" s="846">
        <v>5</v>
      </c>
      <c r="B10" s="848" t="s">
        <v>1483</v>
      </c>
      <c r="C10" s="848" t="s">
        <v>515</v>
      </c>
      <c r="D10" s="847" t="s">
        <v>1484</v>
      </c>
      <c r="E10" s="847" t="s">
        <v>1468</v>
      </c>
      <c r="F10" s="849" t="s">
        <v>1485</v>
      </c>
      <c r="G10" s="867">
        <v>121599</v>
      </c>
      <c r="H10" s="861"/>
      <c r="I10" s="861"/>
      <c r="J10" s="861"/>
      <c r="K10" s="853" t="s">
        <v>42</v>
      </c>
      <c r="L10" s="854" t="s">
        <v>1482</v>
      </c>
      <c r="M10" s="869">
        <v>121599</v>
      </c>
      <c r="N10" s="872"/>
      <c r="O10" s="873"/>
      <c r="P10" s="874"/>
      <c r="Q10" s="872"/>
      <c r="R10" s="872"/>
      <c r="S10" s="875"/>
      <c r="T10" s="851" t="s">
        <v>1470</v>
      </c>
      <c r="U10" s="861"/>
      <c r="V10" s="876"/>
    </row>
    <row r="11" spans="1:22" ht="165">
      <c r="A11" s="845">
        <v>6</v>
      </c>
      <c r="B11" s="877" t="s">
        <v>621</v>
      </c>
      <c r="C11" s="877" t="s">
        <v>622</v>
      </c>
      <c r="D11" s="877" t="s">
        <v>1486</v>
      </c>
      <c r="E11" s="877" t="s">
        <v>1487</v>
      </c>
      <c r="F11" s="877" t="s">
        <v>1488</v>
      </c>
      <c r="G11" s="878">
        <v>308488</v>
      </c>
      <c r="H11" s="879"/>
      <c r="I11" s="879"/>
      <c r="J11" s="879"/>
      <c r="K11" s="879"/>
      <c r="L11" s="879"/>
      <c r="M11" s="880">
        <v>308488</v>
      </c>
      <c r="N11" s="881" t="s">
        <v>39</v>
      </c>
      <c r="O11" s="879" t="s">
        <v>36</v>
      </c>
      <c r="P11" s="882"/>
      <c r="Q11" s="879"/>
      <c r="R11" s="879"/>
      <c r="S11" s="883"/>
      <c r="T11" s="879" t="s">
        <v>1470</v>
      </c>
      <c r="U11" s="879"/>
      <c r="V11" s="879"/>
    </row>
    <row r="12" spans="1:22" ht="90">
      <c r="A12" s="846">
        <v>7</v>
      </c>
      <c r="B12" s="884" t="s">
        <v>338</v>
      </c>
      <c r="C12" s="885" t="s">
        <v>515</v>
      </c>
      <c r="D12" s="884" t="s">
        <v>1489</v>
      </c>
      <c r="E12" s="884" t="s">
        <v>1490</v>
      </c>
      <c r="F12" s="884" t="s">
        <v>1491</v>
      </c>
      <c r="G12" s="880">
        <v>474525</v>
      </c>
      <c r="H12" s="886">
        <v>24975</v>
      </c>
      <c r="I12" s="884"/>
      <c r="J12" s="884"/>
      <c r="K12" s="884"/>
      <c r="L12" s="884"/>
      <c r="M12" s="887"/>
      <c r="N12" s="888" t="s">
        <v>297</v>
      </c>
      <c r="O12" s="888" t="s">
        <v>32</v>
      </c>
      <c r="P12" s="889">
        <v>499500</v>
      </c>
      <c r="Q12" s="890"/>
      <c r="R12" s="888"/>
      <c r="S12" s="883"/>
      <c r="T12" s="884" t="s">
        <v>1470</v>
      </c>
      <c r="U12" s="884"/>
      <c r="V12" s="884" t="s">
        <v>1492</v>
      </c>
    </row>
    <row r="13" spans="1:22" ht="165">
      <c r="A13" s="845">
        <v>8</v>
      </c>
      <c r="B13" s="884" t="s">
        <v>621</v>
      </c>
      <c r="C13" s="884" t="s">
        <v>622</v>
      </c>
      <c r="D13" s="884" t="s">
        <v>1493</v>
      </c>
      <c r="E13" s="884" t="s">
        <v>1487</v>
      </c>
      <c r="F13" s="884" t="s">
        <v>1488</v>
      </c>
      <c r="G13" s="880">
        <v>464443</v>
      </c>
      <c r="H13" s="886">
        <v>24445</v>
      </c>
      <c r="I13" s="884"/>
      <c r="J13" s="884"/>
      <c r="K13" s="884"/>
      <c r="L13" s="884"/>
      <c r="M13" s="887"/>
      <c r="N13" s="891" t="s">
        <v>297</v>
      </c>
      <c r="O13" s="888" t="s">
        <v>36</v>
      </c>
      <c r="P13" s="882">
        <v>488888</v>
      </c>
      <c r="Q13" s="884"/>
      <c r="R13" s="884"/>
      <c r="S13" s="883"/>
      <c r="T13" s="884" t="s">
        <v>1470</v>
      </c>
      <c r="U13" s="884"/>
      <c r="V13" s="884" t="s">
        <v>1494</v>
      </c>
    </row>
    <row r="14" spans="1:22" ht="90">
      <c r="A14" s="846">
        <v>9</v>
      </c>
      <c r="B14" s="884" t="s">
        <v>1495</v>
      </c>
      <c r="C14" s="884" t="s">
        <v>1472</v>
      </c>
      <c r="D14" s="884" t="s">
        <v>1496</v>
      </c>
      <c r="E14" s="884" t="s">
        <v>1497</v>
      </c>
      <c r="F14" s="884" t="s">
        <v>1488</v>
      </c>
      <c r="G14" s="880">
        <f>500000+349846-203013</f>
        <v>646833</v>
      </c>
      <c r="H14" s="886">
        <f>25000+178013</f>
        <v>203013</v>
      </c>
      <c r="I14" s="892"/>
      <c r="J14" s="890"/>
      <c r="K14" s="890"/>
      <c r="L14" s="890"/>
      <c r="M14" s="887"/>
      <c r="N14" s="893" t="s">
        <v>326</v>
      </c>
      <c r="O14" s="884" t="s">
        <v>33</v>
      </c>
      <c r="P14" s="882">
        <v>500000</v>
      </c>
      <c r="Q14" s="884" t="s">
        <v>41</v>
      </c>
      <c r="R14" s="884" t="s">
        <v>35</v>
      </c>
      <c r="S14" s="894">
        <v>349846</v>
      </c>
      <c r="T14" s="884" t="s">
        <v>1470</v>
      </c>
      <c r="U14" s="884"/>
      <c r="V14" s="884" t="s">
        <v>1498</v>
      </c>
    </row>
    <row r="15" spans="1:22" ht="60">
      <c r="A15" s="845">
        <v>10</v>
      </c>
      <c r="B15" s="884" t="s">
        <v>68</v>
      </c>
      <c r="C15" s="884" t="s">
        <v>346</v>
      </c>
      <c r="D15" s="884" t="s">
        <v>1499</v>
      </c>
      <c r="E15" s="884" t="s">
        <v>629</v>
      </c>
      <c r="F15" s="884" t="s">
        <v>1488</v>
      </c>
      <c r="G15" s="880">
        <v>1241985</v>
      </c>
      <c r="H15" s="886">
        <v>353708</v>
      </c>
      <c r="I15" s="895"/>
      <c r="J15" s="896"/>
      <c r="K15" s="890"/>
      <c r="L15" s="890"/>
      <c r="M15" s="887"/>
      <c r="N15" s="891" t="s">
        <v>297</v>
      </c>
      <c r="O15" s="888" t="s">
        <v>41</v>
      </c>
      <c r="P15" s="882">
        <v>569777</v>
      </c>
      <c r="Q15" s="884" t="s">
        <v>41</v>
      </c>
      <c r="R15" s="884" t="s">
        <v>40</v>
      </c>
      <c r="S15" s="897">
        <v>1025916</v>
      </c>
      <c r="T15" s="884" t="s">
        <v>1470</v>
      </c>
      <c r="U15" s="884"/>
      <c r="V15" s="884" t="s">
        <v>1492</v>
      </c>
    </row>
    <row r="16" spans="1:22" ht="120">
      <c r="A16" s="846">
        <v>11</v>
      </c>
      <c r="B16" s="884" t="s">
        <v>1495</v>
      </c>
      <c r="C16" s="884" t="s">
        <v>1500</v>
      </c>
      <c r="D16" s="884" t="s">
        <v>1501</v>
      </c>
      <c r="E16" s="884" t="s">
        <v>1502</v>
      </c>
      <c r="F16" s="884" t="s">
        <v>1488</v>
      </c>
      <c r="G16" s="880">
        <v>422748</v>
      </c>
      <c r="H16" s="886">
        <v>22250</v>
      </c>
      <c r="I16" s="884"/>
      <c r="J16" s="884"/>
      <c r="K16" s="890"/>
      <c r="L16" s="884"/>
      <c r="M16" s="887"/>
      <c r="N16" s="893" t="s">
        <v>326</v>
      </c>
      <c r="O16" s="884" t="s">
        <v>33</v>
      </c>
      <c r="P16" s="882">
        <v>444998</v>
      </c>
      <c r="Q16" s="884"/>
      <c r="R16" s="884"/>
      <c r="S16" s="897"/>
      <c r="T16" s="884" t="s">
        <v>1470</v>
      </c>
      <c r="U16" s="884"/>
      <c r="V16" s="884" t="s">
        <v>1503</v>
      </c>
    </row>
    <row r="17" spans="1:24" ht="129.75" customHeight="1">
      <c r="A17" s="845">
        <v>12</v>
      </c>
      <c r="B17" s="877" t="s">
        <v>68</v>
      </c>
      <c r="C17" s="877" t="s">
        <v>1504</v>
      </c>
      <c r="D17" s="877" t="s">
        <v>1505</v>
      </c>
      <c r="E17" s="877" t="s">
        <v>629</v>
      </c>
      <c r="F17" s="877" t="s">
        <v>1506</v>
      </c>
      <c r="G17" s="898">
        <v>343817</v>
      </c>
      <c r="H17" s="899">
        <v>356183</v>
      </c>
      <c r="I17" s="877"/>
      <c r="J17" s="877"/>
      <c r="K17" s="877"/>
      <c r="L17" s="877"/>
      <c r="M17" s="887"/>
      <c r="N17" s="877"/>
      <c r="O17" s="877"/>
      <c r="P17" s="900"/>
      <c r="Q17" s="877" t="s">
        <v>41</v>
      </c>
      <c r="R17" s="877" t="s">
        <v>35</v>
      </c>
      <c r="S17" s="897">
        <v>700000</v>
      </c>
      <c r="T17" s="877" t="s">
        <v>1470</v>
      </c>
      <c r="U17" s="901"/>
      <c r="V17" s="877"/>
    </row>
    <row r="18" spans="1:24" ht="148.5" customHeight="1">
      <c r="A18" s="902">
        <v>13</v>
      </c>
      <c r="B18" s="877" t="s">
        <v>68</v>
      </c>
      <c r="C18" s="877" t="s">
        <v>1504</v>
      </c>
      <c r="D18" s="877" t="s">
        <v>1507</v>
      </c>
      <c r="E18" s="877" t="s">
        <v>629</v>
      </c>
      <c r="F18" s="877" t="s">
        <v>1508</v>
      </c>
      <c r="G18" s="903">
        <v>245600</v>
      </c>
      <c r="H18" s="903">
        <v>254400</v>
      </c>
      <c r="I18" s="877"/>
      <c r="J18" s="877"/>
      <c r="K18" s="877"/>
      <c r="L18" s="877"/>
      <c r="M18" s="887"/>
      <c r="N18" s="877"/>
      <c r="O18" s="877"/>
      <c r="P18" s="900"/>
      <c r="Q18" s="877" t="s">
        <v>32</v>
      </c>
      <c r="R18" s="877" t="s">
        <v>33</v>
      </c>
      <c r="S18" s="904">
        <v>500000</v>
      </c>
      <c r="T18" s="877" t="s">
        <v>1470</v>
      </c>
      <c r="U18" s="901"/>
      <c r="V18" s="905" t="s">
        <v>1509</v>
      </c>
    </row>
    <row r="19" spans="1:24" ht="157.5" customHeight="1">
      <c r="A19" s="902">
        <v>14</v>
      </c>
      <c r="B19" s="877" t="s">
        <v>621</v>
      </c>
      <c r="C19" s="877" t="s">
        <v>622</v>
      </c>
      <c r="D19" s="877" t="s">
        <v>1510</v>
      </c>
      <c r="E19" s="877" t="s">
        <v>1511</v>
      </c>
      <c r="F19" s="877" t="s">
        <v>1512</v>
      </c>
      <c r="G19" s="898">
        <v>98233</v>
      </c>
      <c r="H19" s="899">
        <v>101767</v>
      </c>
      <c r="I19" s="877"/>
      <c r="J19" s="877"/>
      <c r="K19" s="877"/>
      <c r="L19" s="877"/>
      <c r="M19" s="887"/>
      <c r="N19" s="877"/>
      <c r="O19" s="877"/>
      <c r="P19" s="900"/>
      <c r="Q19" s="877" t="s">
        <v>32</v>
      </c>
      <c r="R19" s="877" t="s">
        <v>35</v>
      </c>
      <c r="S19" s="904">
        <v>200000</v>
      </c>
      <c r="T19" s="877" t="s">
        <v>1470</v>
      </c>
      <c r="U19" s="901"/>
      <c r="V19" s="877"/>
    </row>
    <row r="20" spans="1:24" ht="138" customHeight="1">
      <c r="A20" s="846">
        <v>15</v>
      </c>
      <c r="B20" s="877" t="s">
        <v>68</v>
      </c>
      <c r="C20" s="906" t="s">
        <v>1513</v>
      </c>
      <c r="D20" s="877" t="s">
        <v>1514</v>
      </c>
      <c r="E20" s="877" t="s">
        <v>629</v>
      </c>
      <c r="F20" s="877" t="s">
        <v>1515</v>
      </c>
      <c r="G20" s="903">
        <v>322723</v>
      </c>
      <c r="H20" s="903">
        <v>494331</v>
      </c>
      <c r="I20" s="907"/>
      <c r="J20" s="907"/>
      <c r="K20" s="907"/>
      <c r="L20" s="907"/>
      <c r="M20" s="908"/>
      <c r="N20" s="907"/>
      <c r="O20" s="909"/>
      <c r="P20" s="910"/>
      <c r="Q20" s="877" t="s">
        <v>41</v>
      </c>
      <c r="R20" s="877" t="s">
        <v>32</v>
      </c>
      <c r="S20" s="911">
        <v>817054</v>
      </c>
      <c r="T20" s="877" t="s">
        <v>1470</v>
      </c>
      <c r="U20" s="901"/>
      <c r="V20" s="905" t="s">
        <v>1516</v>
      </c>
    </row>
    <row r="21" spans="1:24" ht="177.75" customHeight="1">
      <c r="A21" s="845">
        <v>16</v>
      </c>
      <c r="B21" s="865" t="s">
        <v>1476</v>
      </c>
      <c r="C21" s="865" t="s">
        <v>1058</v>
      </c>
      <c r="D21" s="847" t="s">
        <v>1517</v>
      </c>
      <c r="E21" s="866" t="s">
        <v>1478</v>
      </c>
      <c r="F21" s="849" t="s">
        <v>1475</v>
      </c>
      <c r="G21" s="898">
        <v>39293</v>
      </c>
      <c r="H21" s="907">
        <v>40707</v>
      </c>
      <c r="I21" s="907"/>
      <c r="J21" s="907"/>
      <c r="K21" s="907"/>
      <c r="L21" s="907"/>
      <c r="M21" s="908"/>
      <c r="N21" s="907"/>
      <c r="O21" s="909"/>
      <c r="P21" s="910"/>
      <c r="Q21" s="877" t="s">
        <v>32</v>
      </c>
      <c r="R21" s="877" t="s">
        <v>36</v>
      </c>
      <c r="S21" s="897">
        <v>80000</v>
      </c>
      <c r="T21" s="877" t="s">
        <v>1470</v>
      </c>
      <c r="U21" s="901"/>
      <c r="V21" s="905"/>
    </row>
    <row r="22" spans="1:24" ht="138" customHeight="1">
      <c r="A22" s="846">
        <v>17</v>
      </c>
      <c r="B22" s="877" t="s">
        <v>338</v>
      </c>
      <c r="C22" s="901" t="s">
        <v>515</v>
      </c>
      <c r="D22" s="877" t="s">
        <v>1518</v>
      </c>
      <c r="E22" s="877" t="s">
        <v>1490</v>
      </c>
      <c r="F22" s="912" t="s">
        <v>1519</v>
      </c>
      <c r="G22" s="903">
        <v>294720</v>
      </c>
      <c r="H22" s="913">
        <v>305280</v>
      </c>
      <c r="I22" s="907"/>
      <c r="J22" s="907"/>
      <c r="K22" s="907"/>
      <c r="L22" s="907"/>
      <c r="M22" s="908"/>
      <c r="N22" s="907"/>
      <c r="O22" s="909"/>
      <c r="P22" s="910"/>
      <c r="Q22" s="877" t="s">
        <v>32</v>
      </c>
      <c r="R22" s="877" t="s">
        <v>33</v>
      </c>
      <c r="S22" s="914">
        <v>600000</v>
      </c>
      <c r="T22" s="877" t="s">
        <v>1470</v>
      </c>
      <c r="U22" s="901"/>
      <c r="V22" s="905"/>
    </row>
    <row r="23" spans="1:24" ht="150">
      <c r="A23" s="845">
        <v>18</v>
      </c>
      <c r="B23" s="915" t="s">
        <v>1495</v>
      </c>
      <c r="C23" s="915" t="s">
        <v>1500</v>
      </c>
      <c r="D23" s="916" t="s">
        <v>1520</v>
      </c>
      <c r="E23" s="917" t="s">
        <v>1521</v>
      </c>
      <c r="F23" s="918" t="s">
        <v>1522</v>
      </c>
      <c r="G23" s="919">
        <v>54128</v>
      </c>
      <c r="H23" s="920">
        <v>3000</v>
      </c>
      <c r="I23" s="907"/>
      <c r="J23" s="909"/>
      <c r="K23" s="909"/>
      <c r="L23" s="907"/>
      <c r="M23" s="908"/>
      <c r="N23" s="907"/>
      <c r="O23" s="907"/>
      <c r="P23" s="910"/>
      <c r="Q23" s="877" t="s">
        <v>40</v>
      </c>
      <c r="R23" s="877" t="s">
        <v>32</v>
      </c>
      <c r="S23" s="921">
        <v>57128</v>
      </c>
      <c r="T23" s="877" t="s">
        <v>1470</v>
      </c>
      <c r="U23" s="901"/>
      <c r="V23" s="877"/>
    </row>
    <row r="24" spans="1:24" ht="128.25" customHeight="1">
      <c r="A24" s="902">
        <v>19</v>
      </c>
      <c r="B24" s="877" t="s">
        <v>68</v>
      </c>
      <c r="C24" s="906" t="s">
        <v>1513</v>
      </c>
      <c r="D24" s="922" t="s">
        <v>1523</v>
      </c>
      <c r="E24" s="877" t="s">
        <v>629</v>
      </c>
      <c r="F24" s="923" t="s">
        <v>1524</v>
      </c>
      <c r="G24" s="924">
        <v>323000</v>
      </c>
      <c r="H24" s="924">
        <v>17000</v>
      </c>
      <c r="I24" s="907"/>
      <c r="J24" s="909"/>
      <c r="K24" s="909"/>
      <c r="L24" s="907"/>
      <c r="M24" s="908"/>
      <c r="N24" s="907"/>
      <c r="O24" s="907"/>
      <c r="P24" s="910"/>
      <c r="Q24" s="877" t="s">
        <v>32</v>
      </c>
      <c r="R24" s="877" t="s">
        <v>36</v>
      </c>
      <c r="S24" s="925">
        <v>340000</v>
      </c>
      <c r="T24" s="877" t="s">
        <v>1470</v>
      </c>
      <c r="U24" s="901"/>
      <c r="V24" s="877"/>
    </row>
    <row r="25" spans="1:24" ht="128.25" customHeight="1">
      <c r="A25" s="902"/>
      <c r="B25" s="877" t="s">
        <v>68</v>
      </c>
      <c r="C25" s="906" t="s">
        <v>1513</v>
      </c>
      <c r="D25" s="922" t="s">
        <v>1525</v>
      </c>
      <c r="E25" s="877" t="s">
        <v>629</v>
      </c>
      <c r="F25" s="918" t="s">
        <v>1522</v>
      </c>
      <c r="G25" s="924">
        <v>164350</v>
      </c>
      <c r="H25" s="924">
        <v>8650</v>
      </c>
      <c r="I25" s="907"/>
      <c r="J25" s="909"/>
      <c r="K25" s="909"/>
      <c r="L25" s="907"/>
      <c r="M25" s="908"/>
      <c r="N25" s="907"/>
      <c r="O25" s="907"/>
      <c r="P25" s="910"/>
      <c r="Q25" s="877" t="s">
        <v>32</v>
      </c>
      <c r="R25" s="877" t="s">
        <v>36</v>
      </c>
      <c r="S25" s="926">
        <v>173000</v>
      </c>
      <c r="T25" s="877"/>
      <c r="U25" s="901"/>
      <c r="V25" s="877"/>
    </row>
    <row r="26" spans="1:24" ht="135.75" customHeight="1">
      <c r="A26" s="902">
        <v>18</v>
      </c>
      <c r="B26" s="877" t="s">
        <v>1526</v>
      </c>
      <c r="C26" s="906" t="s">
        <v>1527</v>
      </c>
      <c r="D26" s="927" t="s">
        <v>1528</v>
      </c>
      <c r="E26" s="877" t="s">
        <v>1529</v>
      </c>
      <c r="F26" s="918" t="s">
        <v>1475</v>
      </c>
      <c r="G26" s="928">
        <v>153467</v>
      </c>
      <c r="H26" s="929">
        <v>8078</v>
      </c>
      <c r="I26" s="907"/>
      <c r="J26" s="909"/>
      <c r="K26" s="909"/>
      <c r="L26" s="907"/>
      <c r="M26" s="908"/>
      <c r="N26" s="907"/>
      <c r="O26" s="907"/>
      <c r="P26" s="910"/>
      <c r="Q26" s="877" t="s">
        <v>40</v>
      </c>
      <c r="R26" s="877" t="s">
        <v>33</v>
      </c>
      <c r="S26" s="930">
        <v>161545</v>
      </c>
      <c r="T26" s="877"/>
      <c r="U26" s="901"/>
      <c r="V26" s="877"/>
    </row>
    <row r="27" spans="1:24" ht="42.75" customHeight="1">
      <c r="A27" s="846">
        <v>15</v>
      </c>
      <c r="B27" s="1538" t="s">
        <v>1530</v>
      </c>
      <c r="C27" s="1539"/>
      <c r="D27" s="1539"/>
      <c r="E27" s="1539"/>
      <c r="F27" s="1540"/>
      <c r="G27" s="931">
        <v>125308</v>
      </c>
      <c r="H27" s="932"/>
      <c r="I27" s="933"/>
      <c r="J27" s="907"/>
      <c r="K27" s="907"/>
      <c r="L27" s="909"/>
      <c r="M27" s="880">
        <v>125308</v>
      </c>
      <c r="N27" s="907"/>
      <c r="O27" s="909"/>
      <c r="P27" s="910"/>
      <c r="Q27" s="877"/>
      <c r="R27" s="877"/>
      <c r="S27" s="934"/>
      <c r="T27" s="877"/>
      <c r="U27" s="935"/>
      <c r="V27" s="936"/>
    </row>
    <row r="28" spans="1:24" ht="33.75" customHeight="1">
      <c r="A28" s="845"/>
      <c r="B28" s="1541" t="s">
        <v>37</v>
      </c>
      <c r="C28" s="1541"/>
      <c r="D28" s="1541"/>
      <c r="E28" s="1541"/>
      <c r="F28" s="1541"/>
      <c r="G28" s="937">
        <f>SUM(G6:G27)</f>
        <v>7220646</v>
      </c>
      <c r="H28" s="938">
        <f>SUM(H12:H27)</f>
        <v>2217787</v>
      </c>
      <c r="I28" s="909"/>
      <c r="J28" s="909"/>
      <c r="K28" s="909"/>
      <c r="L28" s="909"/>
      <c r="M28" s="939">
        <f>SUM(M6:M27)</f>
        <v>1930781</v>
      </c>
      <c r="N28" s="907"/>
      <c r="O28" s="909"/>
      <c r="P28" s="940">
        <f>P12+P13+P14+P15+P16</f>
        <v>2503163</v>
      </c>
      <c r="Q28" s="877"/>
      <c r="R28" s="877"/>
      <c r="S28" s="941">
        <f>SUM(S14:S27)</f>
        <v>5004489</v>
      </c>
      <c r="T28" s="877"/>
      <c r="U28" s="942"/>
      <c r="V28" s="936"/>
    </row>
    <row r="29" spans="1:24" ht="45" customHeight="1">
      <c r="A29" s="1543" t="s">
        <v>38</v>
      </c>
      <c r="B29" s="1543"/>
      <c r="C29" s="1543"/>
      <c r="D29" s="1543"/>
      <c r="E29" s="1543"/>
      <c r="F29" s="1543"/>
      <c r="G29" s="1543"/>
      <c r="H29" s="1543"/>
      <c r="I29" s="1543"/>
      <c r="J29" s="1543"/>
      <c r="K29" s="1543"/>
      <c r="L29" s="1543"/>
      <c r="M29" s="1543"/>
      <c r="N29" s="1543"/>
      <c r="O29" s="1543"/>
      <c r="P29" s="1543"/>
      <c r="Q29" s="1543"/>
      <c r="R29" s="1543"/>
      <c r="S29" s="1543"/>
      <c r="T29" s="1543"/>
      <c r="U29" s="1543"/>
      <c r="V29" s="1543"/>
    </row>
    <row r="30" spans="1:24" ht="69" customHeight="1">
      <c r="A30" s="943">
        <v>1</v>
      </c>
      <c r="B30" s="944" t="s">
        <v>68</v>
      </c>
      <c r="C30" s="945"/>
      <c r="D30" s="945"/>
      <c r="E30" s="945"/>
      <c r="F30" s="944" t="s">
        <v>1531</v>
      </c>
      <c r="G30" s="945"/>
      <c r="H30" s="946">
        <v>1783338</v>
      </c>
      <c r="I30" s="945"/>
      <c r="J30" s="945"/>
      <c r="K30" s="945"/>
      <c r="L30" s="945"/>
      <c r="M30" s="947"/>
      <c r="N30" s="945"/>
      <c r="O30" s="945"/>
      <c r="P30" s="948"/>
      <c r="Q30" s="949" t="s">
        <v>326</v>
      </c>
      <c r="R30" s="944" t="s">
        <v>33</v>
      </c>
      <c r="S30" s="950">
        <v>1783338</v>
      </c>
      <c r="T30" s="944" t="s">
        <v>1470</v>
      </c>
      <c r="U30" s="945"/>
      <c r="V30" s="945"/>
      <c r="X30" s="951"/>
    </row>
    <row r="31" spans="1:24" ht="132.75" customHeight="1">
      <c r="A31" s="952">
        <v>2</v>
      </c>
      <c r="B31" s="953" t="s">
        <v>68</v>
      </c>
      <c r="C31" s="954" t="s">
        <v>627</v>
      </c>
      <c r="D31" s="884" t="s">
        <v>1532</v>
      </c>
      <c r="E31" s="879" t="s">
        <v>629</v>
      </c>
      <c r="F31" s="953" t="s">
        <v>1531</v>
      </c>
      <c r="G31" s="955" t="s">
        <v>34</v>
      </c>
      <c r="H31" s="956">
        <f>S31+P31+M31</f>
        <v>154905</v>
      </c>
      <c r="I31" s="955"/>
      <c r="J31" s="955"/>
      <c r="K31" s="957" t="s">
        <v>326</v>
      </c>
      <c r="L31" s="953" t="s">
        <v>33</v>
      </c>
      <c r="M31" s="958">
        <v>30000</v>
      </c>
      <c r="N31" s="959" t="s">
        <v>31</v>
      </c>
      <c r="O31" s="960" t="s">
        <v>33</v>
      </c>
      <c r="P31" s="961">
        <v>64905</v>
      </c>
      <c r="Q31" s="957" t="s">
        <v>326</v>
      </c>
      <c r="R31" s="953" t="s">
        <v>33</v>
      </c>
      <c r="S31" s="962">
        <v>60000</v>
      </c>
      <c r="T31" s="953" t="s">
        <v>1470</v>
      </c>
      <c r="U31" s="955"/>
      <c r="V31" s="963"/>
      <c r="X31" s="951"/>
    </row>
    <row r="32" spans="1:24" ht="129" customHeight="1">
      <c r="A32" s="943">
        <v>3</v>
      </c>
      <c r="B32" s="877" t="s">
        <v>68</v>
      </c>
      <c r="C32" s="877" t="s">
        <v>1533</v>
      </c>
      <c r="D32" s="884" t="s">
        <v>1534</v>
      </c>
      <c r="E32" s="879" t="s">
        <v>629</v>
      </c>
      <c r="F32" s="877" t="s">
        <v>1535</v>
      </c>
      <c r="G32" s="898"/>
      <c r="H32" s="964">
        <v>239010</v>
      </c>
      <c r="I32" s="877"/>
      <c r="J32" s="877"/>
      <c r="K32" s="877"/>
      <c r="L32" s="877"/>
      <c r="M32" s="965"/>
      <c r="N32" s="877" t="s">
        <v>31</v>
      </c>
      <c r="O32" s="877" t="s">
        <v>39</v>
      </c>
      <c r="P32" s="966">
        <v>239010</v>
      </c>
      <c r="Q32" s="877"/>
      <c r="R32" s="877"/>
      <c r="S32" s="967"/>
      <c r="T32" s="877" t="s">
        <v>1470</v>
      </c>
      <c r="U32" s="901"/>
      <c r="V32" s="877"/>
      <c r="X32" s="951"/>
    </row>
    <row r="33" spans="1:24" ht="123.75" customHeight="1">
      <c r="A33" s="952">
        <v>4</v>
      </c>
      <c r="B33" s="877" t="s">
        <v>68</v>
      </c>
      <c r="C33" s="877" t="s">
        <v>1533</v>
      </c>
      <c r="D33" s="884" t="s">
        <v>1536</v>
      </c>
      <c r="E33" s="879" t="s">
        <v>629</v>
      </c>
      <c r="F33" s="877" t="s">
        <v>1537</v>
      </c>
      <c r="G33" s="898"/>
      <c r="H33" s="968">
        <v>630123</v>
      </c>
      <c r="I33" s="907"/>
      <c r="J33" s="907"/>
      <c r="K33" s="907"/>
      <c r="L33" s="907"/>
      <c r="M33" s="969"/>
      <c r="N33" s="877" t="s">
        <v>326</v>
      </c>
      <c r="O33" s="877" t="s">
        <v>36</v>
      </c>
      <c r="P33" s="966">
        <v>630123</v>
      </c>
      <c r="Q33" s="877"/>
      <c r="R33" s="877"/>
      <c r="S33" s="967"/>
      <c r="T33" s="877" t="s">
        <v>1470</v>
      </c>
      <c r="U33" s="901"/>
      <c r="V33" s="877"/>
      <c r="X33" s="951"/>
    </row>
    <row r="34" spans="1:24" ht="138" customHeight="1">
      <c r="A34" s="943">
        <v>5</v>
      </c>
      <c r="B34" s="877" t="s">
        <v>68</v>
      </c>
      <c r="C34" s="877" t="s">
        <v>1538</v>
      </c>
      <c r="D34" s="884" t="s">
        <v>1539</v>
      </c>
      <c r="E34" s="879" t="s">
        <v>629</v>
      </c>
      <c r="F34" s="877" t="s">
        <v>1512</v>
      </c>
      <c r="G34" s="898"/>
      <c r="H34" s="970">
        <v>859141</v>
      </c>
      <c r="I34" s="877"/>
      <c r="J34" s="877"/>
      <c r="K34" s="877"/>
      <c r="L34" s="877"/>
      <c r="M34" s="965"/>
      <c r="N34" s="877" t="s">
        <v>31</v>
      </c>
      <c r="O34" s="877" t="s">
        <v>36</v>
      </c>
      <c r="P34" s="966">
        <v>859141</v>
      </c>
      <c r="Q34" s="877"/>
      <c r="R34" s="877"/>
      <c r="S34" s="967"/>
      <c r="T34" s="877" t="s">
        <v>1470</v>
      </c>
      <c r="U34" s="877"/>
      <c r="V34" s="877"/>
      <c r="X34" s="951"/>
    </row>
    <row r="35" spans="1:24" ht="80.25" customHeight="1">
      <c r="A35" s="952">
        <v>6</v>
      </c>
      <c r="B35" s="953" t="s">
        <v>68</v>
      </c>
      <c r="C35" s="953" t="s">
        <v>517</v>
      </c>
      <c r="D35" s="884" t="s">
        <v>1540</v>
      </c>
      <c r="E35" s="879" t="s">
        <v>1541</v>
      </c>
      <c r="F35" s="953" t="s">
        <v>1531</v>
      </c>
      <c r="G35" s="955"/>
      <c r="H35" s="956">
        <v>2402</v>
      </c>
      <c r="I35" s="955"/>
      <c r="J35" s="955"/>
      <c r="K35" s="960">
        <v>42054</v>
      </c>
      <c r="L35" s="960">
        <v>42060</v>
      </c>
      <c r="M35" s="958">
        <v>2402</v>
      </c>
      <c r="N35" s="955"/>
      <c r="O35" s="955"/>
      <c r="P35" s="971"/>
      <c r="Q35" s="955"/>
      <c r="R35" s="955"/>
      <c r="S35" s="972"/>
      <c r="T35" s="953" t="s">
        <v>1470</v>
      </c>
      <c r="U35" s="955"/>
      <c r="V35" s="955"/>
      <c r="X35" s="951"/>
    </row>
    <row r="36" spans="1:24" ht="144" customHeight="1">
      <c r="A36" s="943">
        <v>7</v>
      </c>
      <c r="B36" s="953" t="s">
        <v>338</v>
      </c>
      <c r="C36" s="953" t="s">
        <v>515</v>
      </c>
      <c r="D36" s="973" t="s">
        <v>1542</v>
      </c>
      <c r="E36" s="879" t="s">
        <v>1490</v>
      </c>
      <c r="F36" s="953" t="s">
        <v>1531</v>
      </c>
      <c r="G36" s="955"/>
      <c r="H36" s="956">
        <v>50841</v>
      </c>
      <c r="I36" s="955"/>
      <c r="J36" s="955"/>
      <c r="K36" s="952" t="s">
        <v>359</v>
      </c>
      <c r="L36" s="952" t="s">
        <v>33</v>
      </c>
      <c r="M36" s="958">
        <v>15741</v>
      </c>
      <c r="N36" s="974">
        <v>42447</v>
      </c>
      <c r="O36" s="974">
        <v>42729</v>
      </c>
      <c r="P36" s="975">
        <v>15100</v>
      </c>
      <c r="Q36" s="957" t="s">
        <v>359</v>
      </c>
      <c r="R36" s="957" t="s">
        <v>33</v>
      </c>
      <c r="S36" s="962">
        <v>20000</v>
      </c>
      <c r="T36" s="953" t="s">
        <v>1470</v>
      </c>
      <c r="U36" s="976"/>
      <c r="V36" s="963"/>
      <c r="X36" s="951"/>
    </row>
    <row r="37" spans="1:24" ht="110.25" customHeight="1">
      <c r="A37" s="952">
        <v>8</v>
      </c>
      <c r="B37" s="953" t="s">
        <v>338</v>
      </c>
      <c r="C37" s="953" t="s">
        <v>515</v>
      </c>
      <c r="D37" s="977" t="s">
        <v>1543</v>
      </c>
      <c r="E37" s="879" t="s">
        <v>1490</v>
      </c>
      <c r="F37" s="953" t="s">
        <v>1531</v>
      </c>
      <c r="G37" s="955"/>
      <c r="H37" s="956">
        <v>2500</v>
      </c>
      <c r="I37" s="955"/>
      <c r="J37" s="955"/>
      <c r="K37" s="957"/>
      <c r="L37" s="957"/>
      <c r="M37" s="978"/>
      <c r="N37" s="979" t="s">
        <v>326</v>
      </c>
      <c r="O37" s="979" t="s">
        <v>39</v>
      </c>
      <c r="P37" s="980">
        <v>2500</v>
      </c>
      <c r="Q37" s="957"/>
      <c r="R37" s="957"/>
      <c r="S37" s="981"/>
      <c r="T37" s="953" t="s">
        <v>1470</v>
      </c>
      <c r="U37" s="955"/>
      <c r="V37" s="955"/>
      <c r="X37" s="951"/>
    </row>
    <row r="38" spans="1:24" ht="168" customHeight="1">
      <c r="A38" s="943">
        <v>9</v>
      </c>
      <c r="B38" s="865" t="s">
        <v>1476</v>
      </c>
      <c r="C38" s="865" t="s">
        <v>1058</v>
      </c>
      <c r="D38" s="982" t="s">
        <v>1544</v>
      </c>
      <c r="E38" s="983" t="s">
        <v>1478</v>
      </c>
      <c r="F38" s="953" t="s">
        <v>1531</v>
      </c>
      <c r="G38" s="955"/>
      <c r="H38" s="984">
        <v>3443</v>
      </c>
      <c r="I38" s="985"/>
      <c r="J38" s="985"/>
      <c r="K38" s="986"/>
      <c r="L38" s="986"/>
      <c r="M38" s="987"/>
      <c r="N38" s="979">
        <v>42433</v>
      </c>
      <c r="O38" s="979">
        <v>42448</v>
      </c>
      <c r="P38" s="980">
        <v>3443</v>
      </c>
      <c r="Q38" s="986"/>
      <c r="R38" s="986"/>
      <c r="S38" s="988"/>
      <c r="T38" s="953" t="s">
        <v>1470</v>
      </c>
      <c r="U38" s="985"/>
      <c r="V38" s="985"/>
      <c r="X38" s="951"/>
    </row>
    <row r="39" spans="1:24" ht="138" customHeight="1">
      <c r="A39" s="952">
        <v>10</v>
      </c>
      <c r="B39" s="953" t="s">
        <v>338</v>
      </c>
      <c r="C39" s="953" t="s">
        <v>515</v>
      </c>
      <c r="D39" s="989" t="s">
        <v>1545</v>
      </c>
      <c r="E39" s="879" t="s">
        <v>1490</v>
      </c>
      <c r="F39" s="953" t="s">
        <v>1531</v>
      </c>
      <c r="G39" s="955"/>
      <c r="H39" s="984">
        <v>42.37</v>
      </c>
      <c r="I39" s="955"/>
      <c r="J39" s="955"/>
      <c r="K39" s="957"/>
      <c r="L39" s="957"/>
      <c r="M39" s="978"/>
      <c r="N39" s="979">
        <v>42433</v>
      </c>
      <c r="O39" s="979">
        <v>42071</v>
      </c>
      <c r="P39" s="980">
        <v>42.37</v>
      </c>
      <c r="Q39" s="957"/>
      <c r="R39" s="957"/>
      <c r="S39" s="981"/>
      <c r="T39" s="953" t="s">
        <v>1470</v>
      </c>
      <c r="U39" s="955"/>
      <c r="V39" s="955"/>
      <c r="X39" s="951"/>
    </row>
    <row r="40" spans="1:24" ht="210.75" customHeight="1">
      <c r="A40" s="943">
        <v>11</v>
      </c>
      <c r="B40" s="865" t="s">
        <v>1476</v>
      </c>
      <c r="C40" s="865" t="s">
        <v>1058</v>
      </c>
      <c r="D40" s="982" t="s">
        <v>1546</v>
      </c>
      <c r="E40" s="983" t="s">
        <v>1478</v>
      </c>
      <c r="F40" s="953" t="s">
        <v>1531</v>
      </c>
      <c r="G40" s="955"/>
      <c r="H40" s="984">
        <v>1500</v>
      </c>
      <c r="I40" s="955"/>
      <c r="J40" s="955"/>
      <c r="K40" s="957"/>
      <c r="L40" s="957"/>
      <c r="M40" s="978"/>
      <c r="N40" s="979">
        <v>42429</v>
      </c>
      <c r="O40" s="979">
        <v>42444</v>
      </c>
      <c r="P40" s="980">
        <v>1500</v>
      </c>
      <c r="Q40" s="957"/>
      <c r="R40" s="957"/>
      <c r="S40" s="981"/>
      <c r="T40" s="953" t="s">
        <v>1470</v>
      </c>
      <c r="U40" s="955"/>
      <c r="V40" s="955"/>
      <c r="X40" s="951"/>
    </row>
    <row r="41" spans="1:24" ht="105" customHeight="1">
      <c r="A41" s="952">
        <v>12</v>
      </c>
      <c r="B41" s="953"/>
      <c r="C41" s="953"/>
      <c r="D41" s="990" t="s">
        <v>1547</v>
      </c>
      <c r="E41" s="879"/>
      <c r="F41" s="953" t="s">
        <v>1531</v>
      </c>
      <c r="G41" s="955"/>
      <c r="H41" s="984">
        <v>5380</v>
      </c>
      <c r="I41" s="985"/>
      <c r="J41" s="985"/>
      <c r="K41" s="986"/>
      <c r="L41" s="986"/>
      <c r="M41" s="987"/>
      <c r="N41" s="979">
        <v>42446</v>
      </c>
      <c r="O41" s="979">
        <v>42598</v>
      </c>
      <c r="P41" s="980">
        <v>5380</v>
      </c>
      <c r="Q41" s="957"/>
      <c r="R41" s="957"/>
      <c r="S41" s="981"/>
      <c r="T41" s="953"/>
      <c r="U41" s="955"/>
      <c r="V41" s="955"/>
      <c r="X41" s="951"/>
    </row>
    <row r="42" spans="1:24" ht="107.25" customHeight="1">
      <c r="A42" s="943">
        <v>13</v>
      </c>
      <c r="B42" s="877" t="s">
        <v>338</v>
      </c>
      <c r="C42" s="901" t="s">
        <v>515</v>
      </c>
      <c r="D42" s="982" t="s">
        <v>1548</v>
      </c>
      <c r="E42" s="879" t="s">
        <v>1490</v>
      </c>
      <c r="F42" s="877" t="s">
        <v>1531</v>
      </c>
      <c r="G42" s="991"/>
      <c r="H42" s="992">
        <v>56400</v>
      </c>
      <c r="I42" s="993"/>
      <c r="J42" s="993"/>
      <c r="K42" s="994"/>
      <c r="L42" s="994"/>
      <c r="M42" s="987"/>
      <c r="N42" s="979">
        <v>42517</v>
      </c>
      <c r="O42" s="979">
        <v>42577</v>
      </c>
      <c r="P42" s="980">
        <v>56400</v>
      </c>
      <c r="Q42" s="957"/>
      <c r="R42" s="957"/>
      <c r="S42" s="981"/>
      <c r="T42" s="953"/>
      <c r="U42" s="955"/>
      <c r="V42" s="976"/>
      <c r="X42" s="951"/>
    </row>
    <row r="43" spans="1:24" ht="111.75" customHeight="1">
      <c r="A43" s="952">
        <v>14</v>
      </c>
      <c r="B43" s="953" t="s">
        <v>1495</v>
      </c>
      <c r="C43" s="953" t="s">
        <v>1500</v>
      </c>
      <c r="D43" s="973" t="s">
        <v>1549</v>
      </c>
      <c r="E43" s="879" t="s">
        <v>1502</v>
      </c>
      <c r="F43" s="953" t="s">
        <v>1531</v>
      </c>
      <c r="G43" s="955"/>
      <c r="H43" s="995">
        <f>M43+P43+S43</f>
        <v>47158</v>
      </c>
      <c r="I43" s="955"/>
      <c r="J43" s="955"/>
      <c r="K43" s="957" t="s">
        <v>300</v>
      </c>
      <c r="L43" s="957" t="s">
        <v>33</v>
      </c>
      <c r="M43" s="978">
        <v>14761</v>
      </c>
      <c r="N43" s="979" t="s">
        <v>31</v>
      </c>
      <c r="O43" s="979" t="s">
        <v>33</v>
      </c>
      <c r="P43" s="980">
        <v>14397</v>
      </c>
      <c r="Q43" s="952" t="s">
        <v>300</v>
      </c>
      <c r="R43" s="952" t="s">
        <v>33</v>
      </c>
      <c r="S43" s="996">
        <v>18000</v>
      </c>
      <c r="T43" s="953" t="s">
        <v>1470</v>
      </c>
      <c r="U43" s="955"/>
      <c r="V43" s="963"/>
      <c r="X43" s="951"/>
    </row>
    <row r="44" spans="1:24" ht="110.25" customHeight="1">
      <c r="A44" s="943">
        <v>15</v>
      </c>
      <c r="B44" s="848" t="s">
        <v>1471</v>
      </c>
      <c r="C44" s="848" t="s">
        <v>1472</v>
      </c>
      <c r="D44" s="997" t="s">
        <v>1550</v>
      </c>
      <c r="E44" s="859" t="s">
        <v>1474</v>
      </c>
      <c r="F44" s="953" t="s">
        <v>1531</v>
      </c>
      <c r="G44" s="955"/>
      <c r="H44" s="995">
        <v>13999</v>
      </c>
      <c r="I44" s="955"/>
      <c r="J44" s="955"/>
      <c r="K44" s="957"/>
      <c r="L44" s="957"/>
      <c r="M44" s="978"/>
      <c r="N44" s="979" t="s">
        <v>1551</v>
      </c>
      <c r="O44" s="979">
        <v>42695</v>
      </c>
      <c r="P44" s="980">
        <v>13999</v>
      </c>
      <c r="Q44" s="957"/>
      <c r="R44" s="957"/>
      <c r="S44" s="996"/>
      <c r="T44" s="953"/>
      <c r="U44" s="955"/>
      <c r="V44" s="963"/>
      <c r="X44" s="951"/>
    </row>
    <row r="45" spans="1:24" ht="138" customHeight="1">
      <c r="A45" s="952">
        <v>16</v>
      </c>
      <c r="B45" s="877" t="s">
        <v>621</v>
      </c>
      <c r="C45" s="877" t="s">
        <v>622</v>
      </c>
      <c r="D45" s="998" t="s">
        <v>1552</v>
      </c>
      <c r="E45" s="879" t="s">
        <v>1553</v>
      </c>
      <c r="F45" s="953" t="s">
        <v>1531</v>
      </c>
      <c r="G45" s="955"/>
      <c r="H45" s="995">
        <v>32733</v>
      </c>
      <c r="I45" s="955"/>
      <c r="J45" s="955"/>
      <c r="K45" s="957"/>
      <c r="L45" s="957"/>
      <c r="M45" s="978"/>
      <c r="N45" s="979" t="s">
        <v>1554</v>
      </c>
      <c r="O45" s="979">
        <v>42499</v>
      </c>
      <c r="P45" s="980">
        <v>32733</v>
      </c>
      <c r="Q45" s="957"/>
      <c r="R45" s="957"/>
      <c r="S45" s="996"/>
      <c r="T45" s="953"/>
      <c r="U45" s="955"/>
      <c r="V45" s="963"/>
      <c r="X45" s="951"/>
    </row>
    <row r="46" spans="1:24" ht="120.75" customHeight="1">
      <c r="A46" s="943">
        <v>17</v>
      </c>
      <c r="B46" s="877" t="s">
        <v>68</v>
      </c>
      <c r="C46" s="877" t="s">
        <v>1533</v>
      </c>
      <c r="D46" s="999" t="s">
        <v>1555</v>
      </c>
      <c r="E46" s="879" t="s">
        <v>629</v>
      </c>
      <c r="F46" s="953" t="s">
        <v>1531</v>
      </c>
      <c r="G46" s="955"/>
      <c r="H46" s="995">
        <v>28461</v>
      </c>
      <c r="I46" s="955"/>
      <c r="J46" s="955"/>
      <c r="K46" s="957"/>
      <c r="L46" s="957"/>
      <c r="M46" s="978"/>
      <c r="N46" s="979">
        <v>42452</v>
      </c>
      <c r="O46" s="979">
        <v>42602</v>
      </c>
      <c r="P46" s="980">
        <v>28461</v>
      </c>
      <c r="Q46" s="957"/>
      <c r="R46" s="957"/>
      <c r="S46" s="996"/>
      <c r="T46" s="953"/>
      <c r="U46" s="955"/>
      <c r="V46" s="963"/>
      <c r="X46" s="951"/>
    </row>
    <row r="47" spans="1:24" ht="172.5" customHeight="1">
      <c r="A47" s="952">
        <v>18</v>
      </c>
      <c r="B47" s="877" t="s">
        <v>621</v>
      </c>
      <c r="C47" s="877" t="s">
        <v>622</v>
      </c>
      <c r="D47" s="1000" t="s">
        <v>1493</v>
      </c>
      <c r="E47" s="879" t="s">
        <v>1487</v>
      </c>
      <c r="F47" s="953" t="s">
        <v>1531</v>
      </c>
      <c r="G47" s="955"/>
      <c r="H47" s="995">
        <v>23825</v>
      </c>
      <c r="I47" s="955"/>
      <c r="J47" s="955"/>
      <c r="K47" s="957"/>
      <c r="L47" s="957"/>
      <c r="M47" s="978"/>
      <c r="N47" s="979">
        <v>42454</v>
      </c>
      <c r="O47" s="979"/>
      <c r="P47" s="980">
        <v>23825</v>
      </c>
      <c r="Q47" s="957"/>
      <c r="R47" s="957"/>
      <c r="S47" s="996"/>
      <c r="T47" s="953"/>
      <c r="U47" s="955"/>
      <c r="V47" s="963"/>
      <c r="X47" s="951"/>
    </row>
    <row r="48" spans="1:24" ht="111.75" customHeight="1">
      <c r="A48" s="943">
        <v>19</v>
      </c>
      <c r="B48" s="877" t="s">
        <v>338</v>
      </c>
      <c r="C48" s="901" t="s">
        <v>515</v>
      </c>
      <c r="D48" s="1000" t="s">
        <v>1489</v>
      </c>
      <c r="E48" s="879" t="s">
        <v>1490</v>
      </c>
      <c r="F48" s="877" t="s">
        <v>1491</v>
      </c>
      <c r="G48" s="955"/>
      <c r="H48" s="995">
        <v>24954</v>
      </c>
      <c r="I48" s="955"/>
      <c r="J48" s="955"/>
      <c r="K48" s="957"/>
      <c r="L48" s="957"/>
      <c r="M48" s="978"/>
      <c r="N48" s="979">
        <v>42460</v>
      </c>
      <c r="O48" s="979">
        <v>42624</v>
      </c>
      <c r="P48" s="980">
        <v>24954</v>
      </c>
      <c r="Q48" s="957"/>
      <c r="R48" s="957"/>
      <c r="S48" s="996"/>
      <c r="T48" s="953"/>
      <c r="U48" s="955"/>
      <c r="V48" s="963"/>
      <c r="X48" s="951"/>
    </row>
    <row r="49" spans="1:24" ht="111.75" customHeight="1">
      <c r="A49" s="952">
        <v>20</v>
      </c>
      <c r="B49" s="877" t="s">
        <v>1495</v>
      </c>
      <c r="C49" s="877" t="s">
        <v>1472</v>
      </c>
      <c r="D49" s="1000" t="s">
        <v>1496</v>
      </c>
      <c r="E49" s="879" t="s">
        <v>1497</v>
      </c>
      <c r="F49" s="877" t="s">
        <v>1488</v>
      </c>
      <c r="G49" s="955"/>
      <c r="H49" s="995">
        <v>25000</v>
      </c>
      <c r="I49" s="955"/>
      <c r="J49" s="955"/>
      <c r="K49" s="957"/>
      <c r="L49" s="957"/>
      <c r="M49" s="978"/>
      <c r="N49" s="979">
        <v>43268</v>
      </c>
      <c r="O49" s="979"/>
      <c r="P49" s="980">
        <v>25000</v>
      </c>
      <c r="Q49" s="957"/>
      <c r="R49" s="957"/>
      <c r="S49" s="996"/>
      <c r="T49" s="953"/>
      <c r="U49" s="955"/>
      <c r="V49" s="963"/>
      <c r="X49" s="951"/>
    </row>
    <row r="50" spans="1:24" ht="111.75" customHeight="1">
      <c r="A50" s="943">
        <v>21</v>
      </c>
      <c r="B50" s="877" t="s">
        <v>1495</v>
      </c>
      <c r="C50" s="877" t="s">
        <v>1500</v>
      </c>
      <c r="D50" s="1000" t="s">
        <v>1501</v>
      </c>
      <c r="E50" s="879" t="s">
        <v>1502</v>
      </c>
      <c r="F50" s="877" t="s">
        <v>1488</v>
      </c>
      <c r="G50" s="955"/>
      <c r="H50" s="995">
        <v>12438</v>
      </c>
      <c r="I50" s="955"/>
      <c r="J50" s="955"/>
      <c r="K50" s="957"/>
      <c r="L50" s="957"/>
      <c r="M50" s="978"/>
      <c r="N50" s="979">
        <v>42522</v>
      </c>
      <c r="O50" s="979"/>
      <c r="P50" s="980">
        <v>12438</v>
      </c>
      <c r="Q50" s="957"/>
      <c r="R50" s="957"/>
      <c r="S50" s="996"/>
      <c r="T50" s="953"/>
      <c r="U50" s="955"/>
      <c r="V50" s="963"/>
      <c r="X50" s="951"/>
    </row>
    <row r="51" spans="1:24" ht="97.5" customHeight="1">
      <c r="A51" s="952">
        <v>22</v>
      </c>
      <c r="B51" s="877" t="s">
        <v>338</v>
      </c>
      <c r="C51" s="901" t="s">
        <v>515</v>
      </c>
      <c r="D51" s="884" t="s">
        <v>1489</v>
      </c>
      <c r="E51" s="879" t="s">
        <v>1490</v>
      </c>
      <c r="F51" s="877" t="s">
        <v>1491</v>
      </c>
      <c r="G51" s="955"/>
      <c r="H51" s="995">
        <v>20196</v>
      </c>
      <c r="I51" s="955"/>
      <c r="J51" s="955"/>
      <c r="K51" s="957"/>
      <c r="L51" s="957"/>
      <c r="M51" s="978"/>
      <c r="N51" s="979">
        <v>42460</v>
      </c>
      <c r="O51" s="979">
        <v>42624</v>
      </c>
      <c r="P51" s="980">
        <v>20196</v>
      </c>
      <c r="Q51" s="957"/>
      <c r="R51" s="957"/>
      <c r="S51" s="996"/>
      <c r="T51" s="953"/>
      <c r="U51" s="955"/>
      <c r="V51" s="963"/>
      <c r="X51" s="951"/>
    </row>
    <row r="52" spans="1:24" ht="170.25" customHeight="1">
      <c r="A52" s="943">
        <v>23</v>
      </c>
      <c r="B52" s="877" t="s">
        <v>621</v>
      </c>
      <c r="C52" s="877" t="s">
        <v>622</v>
      </c>
      <c r="D52" s="1001" t="s">
        <v>1556</v>
      </c>
      <c r="E52" s="879" t="s">
        <v>1553</v>
      </c>
      <c r="F52" s="953" t="s">
        <v>1531</v>
      </c>
      <c r="G52" s="955"/>
      <c r="H52" s="995">
        <v>1864</v>
      </c>
      <c r="I52" s="955"/>
      <c r="J52" s="955"/>
      <c r="K52" s="957"/>
      <c r="L52" s="957"/>
      <c r="M52" s="978"/>
      <c r="N52" s="979">
        <v>42524</v>
      </c>
      <c r="O52" s="979">
        <v>42544</v>
      </c>
      <c r="P52" s="980">
        <v>1864</v>
      </c>
      <c r="Q52" s="957"/>
      <c r="R52" s="957"/>
      <c r="S52" s="996"/>
      <c r="T52" s="953"/>
      <c r="U52" s="955"/>
      <c r="V52" s="963"/>
      <c r="X52" s="951"/>
    </row>
    <row r="53" spans="1:24" ht="157.5" customHeight="1">
      <c r="A53" s="952">
        <v>24</v>
      </c>
      <c r="B53" s="877" t="s">
        <v>621</v>
      </c>
      <c r="C53" s="877" t="s">
        <v>622</v>
      </c>
      <c r="D53" s="1002" t="s">
        <v>1557</v>
      </c>
      <c r="E53" s="879" t="s">
        <v>1553</v>
      </c>
      <c r="F53" s="953" t="s">
        <v>1531</v>
      </c>
      <c r="G53" s="955"/>
      <c r="H53" s="995">
        <v>57602</v>
      </c>
      <c r="I53" s="955"/>
      <c r="J53" s="955"/>
      <c r="K53" s="957"/>
      <c r="L53" s="957"/>
      <c r="M53" s="978"/>
      <c r="N53" s="979">
        <v>42590</v>
      </c>
      <c r="O53" s="979">
        <v>42635</v>
      </c>
      <c r="P53" s="980">
        <v>57602</v>
      </c>
      <c r="Q53" s="957"/>
      <c r="R53" s="957"/>
      <c r="S53" s="996"/>
      <c r="T53" s="953"/>
      <c r="U53" s="955"/>
      <c r="V53" s="963"/>
      <c r="X53" s="951"/>
    </row>
    <row r="54" spans="1:24" ht="111.75" customHeight="1">
      <c r="A54" s="943">
        <v>25</v>
      </c>
      <c r="B54" s="877" t="s">
        <v>1495</v>
      </c>
      <c r="C54" s="877" t="s">
        <v>1500</v>
      </c>
      <c r="D54" s="1003" t="s">
        <v>1558</v>
      </c>
      <c r="E54" s="879" t="s">
        <v>1502</v>
      </c>
      <c r="F54" s="953" t="s">
        <v>1531</v>
      </c>
      <c r="G54" s="955"/>
      <c r="H54" s="995">
        <v>254</v>
      </c>
      <c r="I54" s="955"/>
      <c r="J54" s="955"/>
      <c r="K54" s="957"/>
      <c r="L54" s="957"/>
      <c r="M54" s="978"/>
      <c r="N54" s="979">
        <v>42524</v>
      </c>
      <c r="O54" s="979">
        <v>42534</v>
      </c>
      <c r="P54" s="980">
        <v>254</v>
      </c>
      <c r="Q54" s="957"/>
      <c r="R54" s="957"/>
      <c r="S54" s="996"/>
      <c r="T54" s="953"/>
      <c r="U54" s="955"/>
      <c r="V54" s="963"/>
      <c r="X54" s="951"/>
    </row>
    <row r="55" spans="1:24" ht="92.25" customHeight="1">
      <c r="A55" s="952">
        <v>26</v>
      </c>
      <c r="B55" s="877" t="s">
        <v>1495</v>
      </c>
      <c r="C55" s="877" t="s">
        <v>1500</v>
      </c>
      <c r="D55" s="1004" t="s">
        <v>1559</v>
      </c>
      <c r="E55" s="879" t="s">
        <v>1502</v>
      </c>
      <c r="F55" s="953" t="s">
        <v>1531</v>
      </c>
      <c r="G55" s="955"/>
      <c r="H55" s="995">
        <v>8349</v>
      </c>
      <c r="I55" s="955"/>
      <c r="J55" s="955"/>
      <c r="K55" s="957"/>
      <c r="L55" s="957"/>
      <c r="M55" s="978"/>
      <c r="N55" s="979">
        <v>42591</v>
      </c>
      <c r="O55" s="979">
        <v>42621</v>
      </c>
      <c r="P55" s="980">
        <v>8349</v>
      </c>
      <c r="Q55" s="957"/>
      <c r="R55" s="957"/>
      <c r="S55" s="996"/>
      <c r="T55" s="953"/>
      <c r="U55" s="955"/>
      <c r="V55" s="963"/>
      <c r="X55" s="951"/>
    </row>
    <row r="56" spans="1:24" ht="63.75" customHeight="1">
      <c r="A56" s="943">
        <v>27</v>
      </c>
      <c r="B56" s="877"/>
      <c r="C56" s="877"/>
      <c r="D56" s="1003" t="s">
        <v>1560</v>
      </c>
      <c r="E56" s="879"/>
      <c r="F56" s="953" t="s">
        <v>1531</v>
      </c>
      <c r="G56" s="955"/>
      <c r="H56" s="995">
        <v>26612</v>
      </c>
      <c r="I56" s="955"/>
      <c r="J56" s="955"/>
      <c r="K56" s="957"/>
      <c r="L56" s="957"/>
      <c r="M56" s="978"/>
      <c r="N56" s="979">
        <v>42521</v>
      </c>
      <c r="O56" s="979">
        <v>42561</v>
      </c>
      <c r="P56" s="980">
        <v>26612</v>
      </c>
      <c r="Q56" s="957"/>
      <c r="R56" s="957"/>
      <c r="S56" s="996"/>
      <c r="T56" s="953"/>
      <c r="U56" s="955"/>
      <c r="V56" s="963"/>
      <c r="X56" s="951"/>
    </row>
    <row r="57" spans="1:24" ht="119.25" customHeight="1">
      <c r="A57" s="952">
        <v>28</v>
      </c>
      <c r="B57" s="877" t="s">
        <v>68</v>
      </c>
      <c r="C57" s="877" t="s">
        <v>1533</v>
      </c>
      <c r="D57" s="1005" t="s">
        <v>1561</v>
      </c>
      <c r="E57" s="879" t="s">
        <v>629</v>
      </c>
      <c r="F57" s="953" t="s">
        <v>1531</v>
      </c>
      <c r="G57" s="955"/>
      <c r="H57" s="995">
        <v>5900</v>
      </c>
      <c r="I57" s="955"/>
      <c r="J57" s="955"/>
      <c r="K57" s="957"/>
      <c r="L57" s="957"/>
      <c r="M57" s="978"/>
      <c r="N57" s="979">
        <v>42543</v>
      </c>
      <c r="O57" s="979">
        <v>42568</v>
      </c>
      <c r="P57" s="980">
        <v>5900</v>
      </c>
      <c r="Q57" s="957"/>
      <c r="R57" s="957"/>
      <c r="S57" s="996"/>
      <c r="T57" s="953"/>
      <c r="U57" s="955"/>
      <c r="V57" s="963"/>
      <c r="X57" s="951"/>
    </row>
    <row r="58" spans="1:24" ht="145.5" customHeight="1">
      <c r="A58" s="943">
        <v>29</v>
      </c>
      <c r="B58" s="877" t="s">
        <v>68</v>
      </c>
      <c r="C58" s="877" t="s">
        <v>1533</v>
      </c>
      <c r="D58" s="1006" t="s">
        <v>1562</v>
      </c>
      <c r="E58" s="879" t="s">
        <v>629</v>
      </c>
      <c r="F58" s="953" t="s">
        <v>1531</v>
      </c>
      <c r="G58" s="955"/>
      <c r="H58" s="995">
        <v>8260</v>
      </c>
      <c r="I58" s="955"/>
      <c r="J58" s="955"/>
      <c r="K58" s="957"/>
      <c r="L58" s="957"/>
      <c r="M58" s="978"/>
      <c r="N58" s="979">
        <v>42543</v>
      </c>
      <c r="O58" s="979">
        <v>42563</v>
      </c>
      <c r="P58" s="980">
        <v>8260</v>
      </c>
      <c r="Q58" s="957"/>
      <c r="R58" s="957"/>
      <c r="S58" s="996"/>
      <c r="T58" s="953"/>
      <c r="U58" s="955"/>
      <c r="V58" s="963"/>
      <c r="X58" s="951"/>
    </row>
    <row r="59" spans="1:24" ht="125.25" customHeight="1">
      <c r="A59" s="952">
        <v>30</v>
      </c>
      <c r="B59" s="877" t="s">
        <v>68</v>
      </c>
      <c r="C59" s="877" t="s">
        <v>1533</v>
      </c>
      <c r="D59" s="1007" t="s">
        <v>1563</v>
      </c>
      <c r="E59" s="879" t="s">
        <v>629</v>
      </c>
      <c r="F59" s="953" t="s">
        <v>1531</v>
      </c>
      <c r="G59" s="955"/>
      <c r="H59" s="995">
        <v>3422</v>
      </c>
      <c r="I59" s="955"/>
      <c r="J59" s="955"/>
      <c r="K59" s="957"/>
      <c r="L59" s="957"/>
      <c r="M59" s="978"/>
      <c r="N59" s="979">
        <v>42543</v>
      </c>
      <c r="O59" s="979">
        <v>42553</v>
      </c>
      <c r="P59" s="980">
        <v>3422</v>
      </c>
      <c r="Q59" s="957"/>
      <c r="R59" s="957"/>
      <c r="S59" s="996"/>
      <c r="T59" s="953"/>
      <c r="U59" s="955"/>
      <c r="V59" s="963"/>
      <c r="X59" s="951"/>
    </row>
    <row r="60" spans="1:24" ht="123.75" customHeight="1">
      <c r="A60" s="943">
        <v>31</v>
      </c>
      <c r="B60" s="877" t="s">
        <v>68</v>
      </c>
      <c r="C60" s="877" t="s">
        <v>1533</v>
      </c>
      <c r="D60" s="1008" t="s">
        <v>1564</v>
      </c>
      <c r="E60" s="879" t="s">
        <v>629</v>
      </c>
      <c r="F60" s="953" t="s">
        <v>1531</v>
      </c>
      <c r="G60" s="955"/>
      <c r="H60" s="995">
        <v>2300</v>
      </c>
      <c r="I60" s="955"/>
      <c r="J60" s="955"/>
      <c r="K60" s="957"/>
      <c r="L60" s="957"/>
      <c r="M60" s="978"/>
      <c r="N60" s="979">
        <v>42569</v>
      </c>
      <c r="O60" s="979">
        <v>42594</v>
      </c>
      <c r="P60" s="980">
        <v>2300</v>
      </c>
      <c r="Q60" s="957"/>
      <c r="R60" s="957"/>
      <c r="S60" s="996"/>
      <c r="T60" s="953"/>
      <c r="U60" s="955"/>
      <c r="V60" s="963"/>
      <c r="X60" s="951"/>
    </row>
    <row r="61" spans="1:24" ht="123" customHeight="1">
      <c r="A61" s="952">
        <v>32</v>
      </c>
      <c r="B61" s="877" t="s">
        <v>68</v>
      </c>
      <c r="C61" s="877" t="s">
        <v>1533</v>
      </c>
      <c r="D61" s="1009" t="s">
        <v>1565</v>
      </c>
      <c r="E61" s="879" t="s">
        <v>629</v>
      </c>
      <c r="F61" s="953" t="s">
        <v>1531</v>
      </c>
      <c r="G61" s="955"/>
      <c r="H61" s="995">
        <v>343</v>
      </c>
      <c r="I61" s="955"/>
      <c r="J61" s="955"/>
      <c r="K61" s="957"/>
      <c r="L61" s="957"/>
      <c r="M61" s="978"/>
      <c r="N61" s="979">
        <v>42569</v>
      </c>
      <c r="O61" s="979">
        <v>42579</v>
      </c>
      <c r="P61" s="980">
        <v>343</v>
      </c>
      <c r="Q61" s="957"/>
      <c r="R61" s="957"/>
      <c r="S61" s="996"/>
      <c r="T61" s="953"/>
      <c r="U61" s="955"/>
      <c r="V61" s="963"/>
      <c r="X61" s="951"/>
    </row>
    <row r="62" spans="1:24" ht="93.75" customHeight="1">
      <c r="A62" s="943">
        <v>33</v>
      </c>
      <c r="B62" s="877" t="s">
        <v>1495</v>
      </c>
      <c r="C62" s="877" t="s">
        <v>1472</v>
      </c>
      <c r="D62" s="1010" t="s">
        <v>1566</v>
      </c>
      <c r="E62" s="879" t="s">
        <v>1497</v>
      </c>
      <c r="F62" s="953" t="s">
        <v>1531</v>
      </c>
      <c r="G62" s="955"/>
      <c r="H62" s="995">
        <v>4847</v>
      </c>
      <c r="I62" s="955"/>
      <c r="J62" s="955"/>
      <c r="K62" s="957"/>
      <c r="L62" s="957"/>
      <c r="M62" s="978"/>
      <c r="N62" s="979">
        <v>42643</v>
      </c>
      <c r="O62" s="979">
        <v>42673</v>
      </c>
      <c r="P62" s="980">
        <v>4847</v>
      </c>
      <c r="Q62" s="957"/>
      <c r="R62" s="957"/>
      <c r="S62" s="996"/>
      <c r="T62" s="953"/>
      <c r="U62" s="955"/>
      <c r="V62" s="963"/>
      <c r="X62" s="951"/>
    </row>
    <row r="63" spans="1:24" ht="253.5" customHeight="1">
      <c r="A63" s="952">
        <v>34</v>
      </c>
      <c r="B63" s="877"/>
      <c r="C63" s="877"/>
      <c r="D63" s="1011" t="s">
        <v>1567</v>
      </c>
      <c r="E63" s="879"/>
      <c r="F63" s="877" t="s">
        <v>1535</v>
      </c>
      <c r="G63" s="955"/>
      <c r="H63" s="995">
        <v>845</v>
      </c>
      <c r="I63" s="955"/>
      <c r="J63" s="955"/>
      <c r="K63" s="957"/>
      <c r="L63" s="957"/>
      <c r="M63" s="978"/>
      <c r="N63" s="979">
        <v>42681</v>
      </c>
      <c r="O63" s="979">
        <v>42691</v>
      </c>
      <c r="P63" s="980">
        <v>845</v>
      </c>
      <c r="Q63" s="957"/>
      <c r="R63" s="957"/>
      <c r="S63" s="996"/>
      <c r="T63" s="953"/>
      <c r="U63" s="955"/>
      <c r="V63" s="963"/>
      <c r="X63" s="951"/>
    </row>
    <row r="64" spans="1:24" ht="149.25" customHeight="1">
      <c r="A64" s="943">
        <v>35</v>
      </c>
      <c r="B64" s="877" t="s">
        <v>621</v>
      </c>
      <c r="C64" s="877" t="s">
        <v>622</v>
      </c>
      <c r="D64" s="1010" t="s">
        <v>1568</v>
      </c>
      <c r="E64" s="879" t="s">
        <v>1553</v>
      </c>
      <c r="F64" s="953" t="s">
        <v>1531</v>
      </c>
      <c r="G64" s="955"/>
      <c r="H64" s="995">
        <v>210</v>
      </c>
      <c r="I64" s="955"/>
      <c r="J64" s="955"/>
      <c r="K64" s="957"/>
      <c r="L64" s="957"/>
      <c r="M64" s="978"/>
      <c r="N64" s="979">
        <v>42643</v>
      </c>
      <c r="O64" s="979">
        <v>42653</v>
      </c>
      <c r="P64" s="980">
        <v>210</v>
      </c>
      <c r="Q64" s="957"/>
      <c r="R64" s="957"/>
      <c r="S64" s="996"/>
      <c r="T64" s="953"/>
      <c r="U64" s="955"/>
      <c r="V64" s="963"/>
      <c r="X64" s="951"/>
    </row>
    <row r="65" spans="1:24" ht="150">
      <c r="A65" s="952">
        <v>36</v>
      </c>
      <c r="B65" s="877" t="s">
        <v>68</v>
      </c>
      <c r="C65" s="877" t="s">
        <v>1533</v>
      </c>
      <c r="D65" s="1012" t="s">
        <v>1569</v>
      </c>
      <c r="E65" s="879" t="s">
        <v>629</v>
      </c>
      <c r="F65" s="953" t="s">
        <v>1531</v>
      </c>
      <c r="G65" s="955"/>
      <c r="H65" s="995">
        <v>16508</v>
      </c>
      <c r="I65" s="955"/>
      <c r="J65" s="955"/>
      <c r="K65" s="957"/>
      <c r="L65" s="957"/>
      <c r="M65" s="978"/>
      <c r="N65" s="979">
        <v>42656</v>
      </c>
      <c r="O65" s="979">
        <v>42686</v>
      </c>
      <c r="P65" s="980">
        <v>16508</v>
      </c>
      <c r="Q65" s="957"/>
      <c r="R65" s="957"/>
      <c r="S65" s="996"/>
      <c r="T65" s="953"/>
      <c r="U65" s="955"/>
      <c r="V65" s="963"/>
      <c r="X65" s="951"/>
    </row>
    <row r="66" spans="1:24" ht="123.75" customHeight="1">
      <c r="A66" s="943">
        <v>37</v>
      </c>
      <c r="B66" s="877" t="s">
        <v>68</v>
      </c>
      <c r="C66" s="877" t="s">
        <v>1533</v>
      </c>
      <c r="D66" s="1012" t="s">
        <v>1570</v>
      </c>
      <c r="E66" s="879" t="s">
        <v>629</v>
      </c>
      <c r="F66" s="953" t="s">
        <v>1531</v>
      </c>
      <c r="G66" s="955"/>
      <c r="H66" s="995">
        <v>8784</v>
      </c>
      <c r="I66" s="955"/>
      <c r="J66" s="955"/>
      <c r="K66" s="957"/>
      <c r="L66" s="957"/>
      <c r="M66" s="978"/>
      <c r="N66" s="979">
        <v>42662</v>
      </c>
      <c r="O66" s="979">
        <v>42692</v>
      </c>
      <c r="P66" s="980">
        <v>8784</v>
      </c>
      <c r="Q66" s="957"/>
      <c r="R66" s="957"/>
      <c r="S66" s="996"/>
      <c r="T66" s="953"/>
      <c r="U66" s="955"/>
      <c r="V66" s="963"/>
      <c r="X66" s="951"/>
    </row>
    <row r="67" spans="1:24" ht="150">
      <c r="A67" s="952">
        <v>38</v>
      </c>
      <c r="B67" s="877" t="s">
        <v>68</v>
      </c>
      <c r="C67" s="877" t="s">
        <v>1533</v>
      </c>
      <c r="D67" s="1012" t="s">
        <v>1571</v>
      </c>
      <c r="E67" s="879" t="s">
        <v>629</v>
      </c>
      <c r="F67" s="953" t="s">
        <v>1531</v>
      </c>
      <c r="G67" s="955"/>
      <c r="H67" s="995">
        <v>10620</v>
      </c>
      <c r="I67" s="955"/>
      <c r="J67" s="955"/>
      <c r="K67" s="957"/>
      <c r="L67" s="957"/>
      <c r="M67" s="978"/>
      <c r="N67" s="979">
        <v>42683</v>
      </c>
      <c r="O67" s="979">
        <v>42713</v>
      </c>
      <c r="P67" s="980">
        <v>10620</v>
      </c>
      <c r="Q67" s="957"/>
      <c r="R67" s="957"/>
      <c r="S67" s="996"/>
      <c r="T67" s="953"/>
      <c r="U67" s="955"/>
      <c r="V67" s="963"/>
      <c r="X67" s="951"/>
    </row>
    <row r="68" spans="1:24" ht="150">
      <c r="A68" s="943">
        <v>39</v>
      </c>
      <c r="B68" s="877" t="s">
        <v>68</v>
      </c>
      <c r="C68" s="877" t="s">
        <v>1533</v>
      </c>
      <c r="D68" s="1012" t="s">
        <v>1572</v>
      </c>
      <c r="E68" s="879" t="s">
        <v>629</v>
      </c>
      <c r="F68" s="953" t="s">
        <v>1531</v>
      </c>
      <c r="G68" s="955"/>
      <c r="H68" s="995">
        <v>152166</v>
      </c>
      <c r="I68" s="955"/>
      <c r="J68" s="955"/>
      <c r="K68" s="957"/>
      <c r="L68" s="957"/>
      <c r="M68" s="978"/>
      <c r="N68" s="979">
        <v>42650</v>
      </c>
      <c r="O68" s="979"/>
      <c r="P68" s="980">
        <v>152166</v>
      </c>
      <c r="Q68" s="957"/>
      <c r="R68" s="957"/>
      <c r="S68" s="996"/>
      <c r="T68" s="953"/>
      <c r="U68" s="955"/>
      <c r="V68" s="963"/>
      <c r="X68" s="951"/>
    </row>
    <row r="69" spans="1:24" ht="50.25" customHeight="1">
      <c r="A69" s="952">
        <v>40</v>
      </c>
      <c r="B69" s="877"/>
      <c r="C69" s="877"/>
      <c r="D69" s="1012" t="s">
        <v>1573</v>
      </c>
      <c r="E69" s="879"/>
      <c r="F69" s="953"/>
      <c r="G69" s="955"/>
      <c r="H69" s="995">
        <v>214759</v>
      </c>
      <c r="I69" s="955"/>
      <c r="J69" s="955"/>
      <c r="K69" s="957"/>
      <c r="L69" s="957"/>
      <c r="M69" s="978"/>
      <c r="N69" s="979">
        <v>42653</v>
      </c>
      <c r="O69" s="979">
        <v>42743</v>
      </c>
      <c r="P69" s="980">
        <v>214759</v>
      </c>
      <c r="Q69" s="957"/>
      <c r="R69" s="957"/>
      <c r="S69" s="996"/>
      <c r="T69" s="953"/>
      <c r="U69" s="955"/>
      <c r="V69" s="963"/>
      <c r="X69" s="951"/>
    </row>
    <row r="70" spans="1:24" ht="122.25" customHeight="1">
      <c r="A70" s="943">
        <v>41</v>
      </c>
      <c r="B70" s="877" t="s">
        <v>68</v>
      </c>
      <c r="C70" s="877" t="s">
        <v>1533</v>
      </c>
      <c r="D70" s="1012" t="s">
        <v>1574</v>
      </c>
      <c r="E70" s="879" t="s">
        <v>629</v>
      </c>
      <c r="F70" s="953" t="s">
        <v>1531</v>
      </c>
      <c r="G70" s="955"/>
      <c r="H70" s="995">
        <v>42</v>
      </c>
      <c r="I70" s="955"/>
      <c r="J70" s="955"/>
      <c r="K70" s="957"/>
      <c r="L70" s="957"/>
      <c r="M70" s="978"/>
      <c r="N70" s="979">
        <v>42433</v>
      </c>
      <c r="O70" s="979">
        <v>42437</v>
      </c>
      <c r="P70" s="980">
        <v>42</v>
      </c>
      <c r="Q70" s="957"/>
      <c r="R70" s="957"/>
      <c r="S70" s="996"/>
      <c r="T70" s="953"/>
      <c r="U70" s="955"/>
      <c r="V70" s="963"/>
      <c r="X70" s="951"/>
    </row>
    <row r="71" spans="1:24" ht="123" customHeight="1">
      <c r="A71" s="952">
        <v>42</v>
      </c>
      <c r="B71" s="877" t="s">
        <v>68</v>
      </c>
      <c r="C71" s="877" t="s">
        <v>1533</v>
      </c>
      <c r="D71" s="1007" t="s">
        <v>1575</v>
      </c>
      <c r="E71" s="879" t="s">
        <v>629</v>
      </c>
      <c r="F71" s="953" t="s">
        <v>1531</v>
      </c>
      <c r="G71" s="955"/>
      <c r="H71" s="995">
        <v>1309</v>
      </c>
      <c r="I71" s="955"/>
      <c r="J71" s="955"/>
      <c r="K71" s="957"/>
      <c r="L71" s="957"/>
      <c r="M71" s="978"/>
      <c r="N71" s="979">
        <v>42695</v>
      </c>
      <c r="O71" s="979">
        <v>42700</v>
      </c>
      <c r="P71" s="980">
        <v>1309</v>
      </c>
      <c r="Q71" s="957"/>
      <c r="R71" s="957"/>
      <c r="S71" s="996"/>
      <c r="T71" s="953"/>
      <c r="U71" s="955"/>
      <c r="V71" s="963"/>
      <c r="X71" s="951"/>
    </row>
    <row r="72" spans="1:24" ht="93.75" customHeight="1">
      <c r="A72" s="943">
        <v>43</v>
      </c>
      <c r="B72" s="877" t="s">
        <v>338</v>
      </c>
      <c r="C72" s="901" t="s">
        <v>515</v>
      </c>
      <c r="D72" s="1013" t="s">
        <v>1576</v>
      </c>
      <c r="E72" s="879" t="s">
        <v>1490</v>
      </c>
      <c r="F72" s="953" t="s">
        <v>1531</v>
      </c>
      <c r="G72" s="955"/>
      <c r="H72" s="995">
        <v>1350</v>
      </c>
      <c r="I72" s="955"/>
      <c r="J72" s="955"/>
      <c r="K72" s="957"/>
      <c r="L72" s="957"/>
      <c r="M72" s="978"/>
      <c r="N72" s="979">
        <v>42487</v>
      </c>
      <c r="O72" s="979">
        <v>42502</v>
      </c>
      <c r="P72" s="980">
        <v>1350</v>
      </c>
      <c r="Q72" s="957"/>
      <c r="R72" s="957"/>
      <c r="S72" s="996"/>
      <c r="T72" s="953"/>
      <c r="U72" s="955"/>
      <c r="V72" s="963"/>
      <c r="X72" s="951"/>
    </row>
    <row r="73" spans="1:24" ht="90">
      <c r="A73" s="952">
        <v>44</v>
      </c>
      <c r="B73" s="877"/>
      <c r="C73" s="877"/>
      <c r="D73" s="1007" t="s">
        <v>1577</v>
      </c>
      <c r="E73" s="879"/>
      <c r="F73" s="953" t="s">
        <v>1531</v>
      </c>
      <c r="G73" s="955"/>
      <c r="H73" s="995">
        <v>100</v>
      </c>
      <c r="I73" s="955"/>
      <c r="J73" s="955"/>
      <c r="K73" s="957"/>
      <c r="L73" s="957"/>
      <c r="M73" s="978"/>
      <c r="N73" s="979">
        <v>42429</v>
      </c>
      <c r="O73" s="979">
        <v>42444</v>
      </c>
      <c r="P73" s="980">
        <v>100</v>
      </c>
      <c r="Q73" s="957"/>
      <c r="R73" s="957"/>
      <c r="S73" s="996"/>
      <c r="T73" s="953"/>
      <c r="U73" s="955"/>
      <c r="V73" s="963"/>
      <c r="X73" s="951"/>
    </row>
    <row r="74" spans="1:24" ht="75">
      <c r="A74" s="943">
        <v>45</v>
      </c>
      <c r="B74" s="877"/>
      <c r="C74" s="877"/>
      <c r="D74" s="1007" t="s">
        <v>1578</v>
      </c>
      <c r="E74" s="879"/>
      <c r="F74" s="953" t="s">
        <v>1531</v>
      </c>
      <c r="G74" s="955"/>
      <c r="H74" s="995">
        <v>152</v>
      </c>
      <c r="I74" s="955"/>
      <c r="J74" s="955"/>
      <c r="K74" s="957"/>
      <c r="L74" s="957"/>
      <c r="M74" s="978"/>
      <c r="N74" s="979">
        <v>42429</v>
      </c>
      <c r="O74" s="979">
        <v>42444</v>
      </c>
      <c r="P74" s="980">
        <v>152</v>
      </c>
      <c r="Q74" s="957"/>
      <c r="R74" s="957"/>
      <c r="S74" s="996"/>
      <c r="T74" s="953"/>
      <c r="U74" s="955"/>
      <c r="V74" s="963"/>
      <c r="X74" s="951"/>
    </row>
    <row r="75" spans="1:24" ht="120">
      <c r="A75" s="952">
        <v>46</v>
      </c>
      <c r="B75" s="877"/>
      <c r="C75" s="877"/>
      <c r="D75" s="1007" t="s">
        <v>1579</v>
      </c>
      <c r="E75" s="879"/>
      <c r="F75" s="953" t="s">
        <v>1531</v>
      </c>
      <c r="G75" s="955"/>
      <c r="H75" s="995">
        <v>800</v>
      </c>
      <c r="I75" s="955"/>
      <c r="J75" s="955"/>
      <c r="K75" s="957"/>
      <c r="L75" s="957"/>
      <c r="M75" s="978"/>
      <c r="N75" s="979">
        <v>42429</v>
      </c>
      <c r="O75" s="979">
        <v>42444</v>
      </c>
      <c r="P75" s="980">
        <v>800</v>
      </c>
      <c r="Q75" s="957"/>
      <c r="R75" s="957"/>
      <c r="S75" s="996"/>
      <c r="T75" s="953"/>
      <c r="U75" s="955"/>
      <c r="V75" s="963"/>
      <c r="X75" s="951"/>
    </row>
    <row r="76" spans="1:24" ht="113.25" customHeight="1">
      <c r="A76" s="943">
        <v>47</v>
      </c>
      <c r="B76" s="877" t="s">
        <v>338</v>
      </c>
      <c r="C76" s="901" t="s">
        <v>515</v>
      </c>
      <c r="D76" s="1013" t="s">
        <v>1580</v>
      </c>
      <c r="E76" s="879" t="s">
        <v>1490</v>
      </c>
      <c r="F76" s="953" t="s">
        <v>1531</v>
      </c>
      <c r="G76" s="955"/>
      <c r="H76" s="995">
        <v>1604</v>
      </c>
      <c r="I76" s="955"/>
      <c r="J76" s="955"/>
      <c r="K76" s="957"/>
      <c r="L76" s="957"/>
      <c r="M76" s="978"/>
      <c r="N76" s="979" t="s">
        <v>326</v>
      </c>
      <c r="O76" s="979" t="s">
        <v>326</v>
      </c>
      <c r="P76" s="980">
        <v>1604</v>
      </c>
      <c r="Q76" s="957"/>
      <c r="R76" s="957"/>
      <c r="S76" s="996"/>
      <c r="T76" s="953"/>
      <c r="U76" s="955"/>
      <c r="V76" s="963"/>
      <c r="X76" s="951"/>
    </row>
    <row r="77" spans="1:24" ht="113.25" customHeight="1">
      <c r="A77" s="952">
        <v>48</v>
      </c>
      <c r="B77" s="877"/>
      <c r="C77" s="901"/>
      <c r="D77" s="1013" t="s">
        <v>1581</v>
      </c>
      <c r="E77" s="879"/>
      <c r="F77" s="953" t="s">
        <v>1531</v>
      </c>
      <c r="G77" s="955"/>
      <c r="H77" s="995">
        <v>40</v>
      </c>
      <c r="I77" s="955"/>
      <c r="J77" s="955"/>
      <c r="K77" s="957"/>
      <c r="L77" s="957"/>
      <c r="M77" s="978"/>
      <c r="N77" s="1014">
        <v>42391</v>
      </c>
      <c r="O77" s="1014">
        <v>42396</v>
      </c>
      <c r="P77" s="980">
        <v>40</v>
      </c>
      <c r="Q77" s="957"/>
      <c r="R77" s="957"/>
      <c r="S77" s="996"/>
      <c r="T77" s="953"/>
      <c r="U77" s="955"/>
      <c r="V77" s="963"/>
      <c r="X77" s="951"/>
    </row>
    <row r="78" spans="1:24" ht="60">
      <c r="A78" s="943">
        <v>49</v>
      </c>
      <c r="B78" s="877"/>
      <c r="C78" s="877"/>
      <c r="D78" s="1013" t="s">
        <v>1582</v>
      </c>
      <c r="E78" s="879"/>
      <c r="F78" s="953" t="s">
        <v>1531</v>
      </c>
      <c r="G78" s="955"/>
      <c r="H78" s="995">
        <v>761</v>
      </c>
      <c r="I78" s="955"/>
      <c r="J78" s="955"/>
      <c r="K78" s="957"/>
      <c r="L78" s="957"/>
      <c r="M78" s="978"/>
      <c r="N78" s="979">
        <v>42692</v>
      </c>
      <c r="O78" s="979">
        <v>42702</v>
      </c>
      <c r="P78" s="980">
        <v>761</v>
      </c>
      <c r="Q78" s="957"/>
      <c r="R78" s="957"/>
      <c r="S78" s="996"/>
      <c r="T78" s="953"/>
      <c r="U78" s="955"/>
      <c r="V78" s="963"/>
      <c r="X78" s="951"/>
    </row>
    <row r="79" spans="1:24" ht="60">
      <c r="A79" s="952">
        <v>50</v>
      </c>
      <c r="B79" s="877"/>
      <c r="C79" s="877"/>
      <c r="D79" s="1015" t="s">
        <v>1583</v>
      </c>
      <c r="E79" s="879"/>
      <c r="F79" s="953" t="s">
        <v>1531</v>
      </c>
      <c r="G79" s="955"/>
      <c r="H79" s="995">
        <v>2099</v>
      </c>
      <c r="I79" s="955"/>
      <c r="J79" s="955"/>
      <c r="K79" s="957"/>
      <c r="L79" s="957"/>
      <c r="M79" s="978"/>
      <c r="N79" s="979">
        <v>42552</v>
      </c>
      <c r="O79" s="979">
        <v>42562</v>
      </c>
      <c r="P79" s="980">
        <v>2099</v>
      </c>
      <c r="Q79" s="957"/>
      <c r="R79" s="957"/>
      <c r="S79" s="996"/>
      <c r="T79" s="953"/>
      <c r="U79" s="955"/>
      <c r="V79" s="963"/>
      <c r="X79" s="951"/>
    </row>
    <row r="80" spans="1:24" ht="105">
      <c r="A80" s="943">
        <v>51</v>
      </c>
      <c r="B80" s="877"/>
      <c r="C80" s="877"/>
      <c r="D80" s="1016" t="s">
        <v>1584</v>
      </c>
      <c r="E80" s="879"/>
      <c r="F80" s="953" t="s">
        <v>1531</v>
      </c>
      <c r="G80" s="955"/>
      <c r="H80" s="995">
        <v>84</v>
      </c>
      <c r="I80" s="955"/>
      <c r="J80" s="955"/>
      <c r="K80" s="957"/>
      <c r="L80" s="957"/>
      <c r="M80" s="978"/>
      <c r="N80" s="979">
        <v>42524</v>
      </c>
      <c r="O80" s="979">
        <v>42534</v>
      </c>
      <c r="P80" s="980">
        <v>84</v>
      </c>
      <c r="Q80" s="957"/>
      <c r="R80" s="957"/>
      <c r="S80" s="996"/>
      <c r="T80" s="953"/>
      <c r="U80" s="955"/>
      <c r="V80" s="963"/>
      <c r="X80" s="951"/>
    </row>
    <row r="81" spans="1:24" ht="81" customHeight="1">
      <c r="A81" s="952">
        <v>52</v>
      </c>
      <c r="B81" s="877"/>
      <c r="C81" s="877"/>
      <c r="D81" s="1016" t="s">
        <v>1585</v>
      </c>
      <c r="E81" s="879"/>
      <c r="F81" s="953" t="s">
        <v>1531</v>
      </c>
      <c r="G81" s="955"/>
      <c r="H81" s="995">
        <v>3776</v>
      </c>
      <c r="I81" s="955"/>
      <c r="J81" s="955"/>
      <c r="K81" s="957"/>
      <c r="L81" s="957"/>
      <c r="M81" s="978"/>
      <c r="N81" s="979">
        <v>42622</v>
      </c>
      <c r="O81" s="979">
        <v>42642</v>
      </c>
      <c r="P81" s="980">
        <v>3776</v>
      </c>
      <c r="Q81" s="957"/>
      <c r="R81" s="957"/>
      <c r="S81" s="996"/>
      <c r="T81" s="953"/>
      <c r="U81" s="955"/>
      <c r="V81" s="963"/>
      <c r="X81" s="951"/>
    </row>
    <row r="82" spans="1:24" ht="76.5" customHeight="1">
      <c r="A82" s="943">
        <v>53</v>
      </c>
      <c r="B82" s="877"/>
      <c r="C82" s="877"/>
      <c r="D82" s="1004" t="s">
        <v>1586</v>
      </c>
      <c r="E82" s="879"/>
      <c r="F82" s="953" t="s">
        <v>1531</v>
      </c>
      <c r="G82" s="955"/>
      <c r="H82" s="995">
        <v>1000</v>
      </c>
      <c r="I82" s="955"/>
      <c r="J82" s="955"/>
      <c r="K82" s="957"/>
      <c r="L82" s="957"/>
      <c r="M82" s="978"/>
      <c r="N82" s="979">
        <v>42569</v>
      </c>
      <c r="O82" s="979">
        <v>42589</v>
      </c>
      <c r="P82" s="980">
        <v>1000</v>
      </c>
      <c r="Q82" s="957"/>
      <c r="R82" s="957"/>
      <c r="S82" s="996"/>
      <c r="T82" s="953"/>
      <c r="U82" s="955"/>
      <c r="V82" s="963"/>
      <c r="X82" s="951"/>
    </row>
    <row r="83" spans="1:24" ht="58.5" customHeight="1">
      <c r="A83" s="952">
        <v>54</v>
      </c>
      <c r="B83" s="877"/>
      <c r="C83" s="877"/>
      <c r="D83" s="1004" t="s">
        <v>1587</v>
      </c>
      <c r="E83" s="879"/>
      <c r="F83" s="953" t="s">
        <v>1531</v>
      </c>
      <c r="G83" s="955"/>
      <c r="H83" s="995">
        <v>42074</v>
      </c>
      <c r="I83" s="955"/>
      <c r="J83" s="955"/>
      <c r="K83" s="957"/>
      <c r="L83" s="957"/>
      <c r="M83" s="978"/>
      <c r="N83" s="979">
        <v>42692</v>
      </c>
      <c r="O83" s="979">
        <v>42737</v>
      </c>
      <c r="P83" s="980">
        <v>42074</v>
      </c>
      <c r="Q83" s="957"/>
      <c r="R83" s="957"/>
      <c r="S83" s="996"/>
      <c r="T83" s="953"/>
      <c r="U83" s="955"/>
      <c r="V83" s="963"/>
      <c r="X83" s="951"/>
    </row>
    <row r="84" spans="1:24" ht="42" customHeight="1">
      <c r="A84" s="943">
        <v>55</v>
      </c>
      <c r="B84" s="877"/>
      <c r="C84" s="877"/>
      <c r="D84" s="1002" t="s">
        <v>1588</v>
      </c>
      <c r="E84" s="879"/>
      <c r="F84" s="953" t="s">
        <v>1531</v>
      </c>
      <c r="G84" s="955"/>
      <c r="H84" s="995">
        <v>2299</v>
      </c>
      <c r="I84" s="955"/>
      <c r="J84" s="955"/>
      <c r="K84" s="957"/>
      <c r="L84" s="957"/>
      <c r="M84" s="978"/>
      <c r="N84" s="979">
        <v>42552</v>
      </c>
      <c r="O84" s="979">
        <v>42572</v>
      </c>
      <c r="P84" s="980">
        <v>2299</v>
      </c>
      <c r="Q84" s="957"/>
      <c r="R84" s="957"/>
      <c r="S84" s="996"/>
      <c r="T84" s="953"/>
      <c r="U84" s="955"/>
      <c r="V84" s="963"/>
      <c r="X84" s="951"/>
    </row>
    <row r="85" spans="1:24" ht="123.75" customHeight="1">
      <c r="A85" s="952">
        <v>56</v>
      </c>
      <c r="B85" s="877"/>
      <c r="C85" s="877"/>
      <c r="D85" s="1015" t="s">
        <v>1589</v>
      </c>
      <c r="E85" s="879"/>
      <c r="F85" s="953" t="s">
        <v>1531</v>
      </c>
      <c r="G85" s="955"/>
      <c r="H85" s="995">
        <v>28086</v>
      </c>
      <c r="I85" s="955"/>
      <c r="J85" s="955"/>
      <c r="K85" s="957"/>
      <c r="L85" s="957"/>
      <c r="M85" s="978"/>
      <c r="N85" s="979">
        <v>42552</v>
      </c>
      <c r="O85" s="979">
        <v>42597</v>
      </c>
      <c r="P85" s="980">
        <v>28086</v>
      </c>
      <c r="Q85" s="957"/>
      <c r="R85" s="957"/>
      <c r="S85" s="996"/>
      <c r="T85" s="953"/>
      <c r="U85" s="955"/>
      <c r="V85" s="963"/>
      <c r="X85" s="951"/>
    </row>
    <row r="86" spans="1:24" ht="122.25" customHeight="1">
      <c r="A86" s="943">
        <v>57</v>
      </c>
      <c r="B86" s="877"/>
      <c r="C86" s="877"/>
      <c r="D86" s="1012" t="s">
        <v>1590</v>
      </c>
      <c r="E86" s="879"/>
      <c r="F86" s="953" t="s">
        <v>1531</v>
      </c>
      <c r="G86" s="955"/>
      <c r="H86" s="995">
        <v>150</v>
      </c>
      <c r="I86" s="955"/>
      <c r="J86" s="955"/>
      <c r="K86" s="957"/>
      <c r="L86" s="957"/>
      <c r="M86" s="978"/>
      <c r="N86" s="979">
        <v>42569</v>
      </c>
      <c r="O86" s="979">
        <v>42576</v>
      </c>
      <c r="P86" s="980">
        <v>150</v>
      </c>
      <c r="Q86" s="957"/>
      <c r="R86" s="957"/>
      <c r="S86" s="996"/>
      <c r="T86" s="953"/>
      <c r="U86" s="955"/>
      <c r="V86" s="963"/>
      <c r="X86" s="951"/>
    </row>
    <row r="87" spans="1:24" ht="105">
      <c r="A87" s="952">
        <v>58</v>
      </c>
      <c r="B87" s="877"/>
      <c r="C87" s="877"/>
      <c r="D87" s="1012" t="s">
        <v>1591</v>
      </c>
      <c r="E87" s="879"/>
      <c r="F87" s="953" t="s">
        <v>1531</v>
      </c>
      <c r="G87" s="955"/>
      <c r="H87" s="995">
        <v>4994</v>
      </c>
      <c r="I87" s="955"/>
      <c r="J87" s="955"/>
      <c r="K87" s="957"/>
      <c r="L87" s="957"/>
      <c r="M87" s="978"/>
      <c r="N87" s="979">
        <v>42692</v>
      </c>
      <c r="O87" s="979">
        <v>42707</v>
      </c>
      <c r="P87" s="980">
        <v>4994</v>
      </c>
      <c r="Q87" s="957"/>
      <c r="R87" s="957"/>
      <c r="S87" s="996"/>
      <c r="T87" s="953"/>
      <c r="U87" s="955"/>
      <c r="V87" s="963"/>
      <c r="X87" s="951"/>
    </row>
    <row r="88" spans="1:24" ht="153" customHeight="1">
      <c r="A88" s="943">
        <v>59</v>
      </c>
      <c r="B88" s="877" t="s">
        <v>68</v>
      </c>
      <c r="C88" s="877" t="s">
        <v>1533</v>
      </c>
      <c r="D88" s="1012" t="s">
        <v>1592</v>
      </c>
      <c r="E88" s="879" t="s">
        <v>629</v>
      </c>
      <c r="F88" s="953" t="s">
        <v>1531</v>
      </c>
      <c r="G88" s="955"/>
      <c r="H88" s="995">
        <v>200</v>
      </c>
      <c r="I88" s="955"/>
      <c r="J88" s="955"/>
      <c r="K88" s="957"/>
      <c r="L88" s="957"/>
      <c r="M88" s="978"/>
      <c r="N88" s="979">
        <v>42569</v>
      </c>
      <c r="O88" s="979">
        <v>42576</v>
      </c>
      <c r="P88" s="980">
        <v>200</v>
      </c>
      <c r="Q88" s="957"/>
      <c r="R88" s="957"/>
      <c r="S88" s="996"/>
      <c r="T88" s="953"/>
      <c r="U88" s="955"/>
      <c r="V88" s="963"/>
      <c r="X88" s="951"/>
    </row>
    <row r="89" spans="1:24" ht="155.25" customHeight="1">
      <c r="A89" s="952">
        <v>60</v>
      </c>
      <c r="B89" s="877" t="s">
        <v>68</v>
      </c>
      <c r="C89" s="877" t="s">
        <v>1533</v>
      </c>
      <c r="D89" s="1012" t="s">
        <v>1593</v>
      </c>
      <c r="E89" s="879" t="s">
        <v>629</v>
      </c>
      <c r="F89" s="953" t="s">
        <v>1531</v>
      </c>
      <c r="G89" s="955"/>
      <c r="H89" s="995">
        <v>9790</v>
      </c>
      <c r="I89" s="955"/>
      <c r="J89" s="955"/>
      <c r="K89" s="957"/>
      <c r="L89" s="957"/>
      <c r="M89" s="978"/>
      <c r="N89" s="979">
        <v>42654</v>
      </c>
      <c r="O89" s="979">
        <v>42669</v>
      </c>
      <c r="P89" s="980">
        <v>9790</v>
      </c>
      <c r="Q89" s="957"/>
      <c r="R89" s="957"/>
      <c r="S89" s="996"/>
      <c r="T89" s="953"/>
      <c r="U89" s="955"/>
      <c r="V89" s="963"/>
      <c r="X89" s="951"/>
    </row>
    <row r="90" spans="1:24" ht="48.75" customHeight="1">
      <c r="A90" s="943">
        <v>61</v>
      </c>
      <c r="B90" s="877"/>
      <c r="C90" s="877"/>
      <c r="D90" s="1002" t="s">
        <v>1594</v>
      </c>
      <c r="E90" s="879"/>
      <c r="F90" s="953" t="s">
        <v>1531</v>
      </c>
      <c r="G90" s="955"/>
      <c r="H90" s="995">
        <v>42952</v>
      </c>
      <c r="I90" s="955"/>
      <c r="J90" s="955"/>
      <c r="K90" s="957"/>
      <c r="L90" s="957"/>
      <c r="M90" s="978"/>
      <c r="N90" s="979">
        <v>42520</v>
      </c>
      <c r="O90" s="979">
        <v>42535</v>
      </c>
      <c r="P90" s="980">
        <v>42952</v>
      </c>
      <c r="Q90" s="957"/>
      <c r="R90" s="957"/>
      <c r="S90" s="996"/>
      <c r="T90" s="953"/>
      <c r="U90" s="955"/>
      <c r="V90" s="963"/>
      <c r="X90" s="951"/>
    </row>
    <row r="91" spans="1:24" ht="45.75" customHeight="1">
      <c r="A91" s="952">
        <v>62</v>
      </c>
      <c r="B91" s="877"/>
      <c r="C91" s="877"/>
      <c r="D91" s="1002" t="s">
        <v>1595</v>
      </c>
      <c r="E91" s="879"/>
      <c r="F91" s="953" t="s">
        <v>1531</v>
      </c>
      <c r="G91" s="955"/>
      <c r="H91" s="995">
        <v>22112</v>
      </c>
      <c r="I91" s="955"/>
      <c r="J91" s="955"/>
      <c r="K91" s="957"/>
      <c r="L91" s="957"/>
      <c r="M91" s="978"/>
      <c r="N91" s="979">
        <v>42520</v>
      </c>
      <c r="O91" s="979">
        <v>42535</v>
      </c>
      <c r="P91" s="980">
        <v>22112</v>
      </c>
      <c r="Q91" s="957"/>
      <c r="R91" s="957"/>
      <c r="S91" s="996"/>
      <c r="T91" s="953"/>
      <c r="U91" s="955"/>
      <c r="V91" s="963"/>
      <c r="X91" s="951"/>
    </row>
    <row r="92" spans="1:24" ht="68.25" customHeight="1">
      <c r="A92" s="943">
        <v>63</v>
      </c>
      <c r="B92" s="877"/>
      <c r="C92" s="877"/>
      <c r="D92" s="1002" t="s">
        <v>1596</v>
      </c>
      <c r="E92" s="879"/>
      <c r="F92" s="953" t="s">
        <v>1531</v>
      </c>
      <c r="G92" s="955"/>
      <c r="H92" s="995">
        <v>27815</v>
      </c>
      <c r="I92" s="955"/>
      <c r="J92" s="955"/>
      <c r="K92" s="957"/>
      <c r="L92" s="957"/>
      <c r="M92" s="978"/>
      <c r="N92" s="979">
        <v>42520</v>
      </c>
      <c r="O92" s="979">
        <v>42609</v>
      </c>
      <c r="P92" s="980">
        <v>27815</v>
      </c>
      <c r="Q92" s="957"/>
      <c r="R92" s="957"/>
      <c r="S92" s="996"/>
      <c r="T92" s="953"/>
      <c r="U92" s="955"/>
      <c r="V92" s="963"/>
      <c r="X92" s="951"/>
    </row>
    <row r="93" spans="1:24" ht="75" customHeight="1">
      <c r="A93" s="952">
        <v>64</v>
      </c>
      <c r="B93" s="877"/>
      <c r="C93" s="877"/>
      <c r="D93" s="1002" t="s">
        <v>1597</v>
      </c>
      <c r="E93" s="879"/>
      <c r="F93" s="953" t="s">
        <v>1531</v>
      </c>
      <c r="G93" s="955"/>
      <c r="H93" s="995">
        <v>31618</v>
      </c>
      <c r="I93" s="955"/>
      <c r="J93" s="955"/>
      <c r="K93" s="957"/>
      <c r="L93" s="957"/>
      <c r="M93" s="978"/>
      <c r="N93" s="979">
        <v>42520</v>
      </c>
      <c r="O93" s="979">
        <v>42535</v>
      </c>
      <c r="P93" s="980">
        <v>31618</v>
      </c>
      <c r="Q93" s="957"/>
      <c r="R93" s="957"/>
      <c r="S93" s="996"/>
      <c r="T93" s="953"/>
      <c r="U93" s="955"/>
      <c r="V93" s="963"/>
      <c r="X93" s="951"/>
    </row>
    <row r="94" spans="1:24" ht="26.25" customHeight="1">
      <c r="A94" s="845"/>
      <c r="B94" s="1524" t="s">
        <v>37</v>
      </c>
      <c r="C94" s="1524"/>
      <c r="D94" s="1524"/>
      <c r="E94" s="1524"/>
      <c r="F94" s="1524"/>
      <c r="G94" s="976"/>
      <c r="H94" s="1017">
        <f>SUM(H30:H93)</f>
        <v>4766641.37</v>
      </c>
      <c r="I94" s="1018"/>
      <c r="J94" s="1018"/>
      <c r="K94" s="1019"/>
      <c r="L94" s="1019"/>
      <c r="M94" s="1020">
        <f>SUM(M30:M93)</f>
        <v>62904</v>
      </c>
      <c r="N94" s="1019"/>
      <c r="O94" s="1019"/>
      <c r="P94" s="1021">
        <f>SUM(P30:P93)</f>
        <v>2822399.37</v>
      </c>
      <c r="Q94" s="1019"/>
      <c r="R94" s="1019"/>
      <c r="S94" s="1022">
        <f>SUM(S30:S93)</f>
        <v>1881338</v>
      </c>
      <c r="T94" s="953"/>
      <c r="U94" s="1023"/>
      <c r="V94" s="1023"/>
      <c r="X94" s="1024"/>
    </row>
    <row r="95" spans="1:24" ht="52.5" customHeight="1">
      <c r="A95" s="1525" t="s">
        <v>1598</v>
      </c>
      <c r="B95" s="1525"/>
      <c r="C95" s="1525"/>
      <c r="D95" s="1525"/>
      <c r="E95" s="1525"/>
      <c r="F95" s="1525"/>
      <c r="G95" s="1525"/>
      <c r="H95" s="1525"/>
      <c r="I95" s="1525"/>
      <c r="J95" s="1525"/>
      <c r="K95" s="1525"/>
      <c r="L95" s="1525"/>
      <c r="M95" s="1525"/>
      <c r="N95" s="1525"/>
      <c r="O95" s="1525"/>
      <c r="P95" s="1525"/>
      <c r="Q95" s="1525"/>
      <c r="R95" s="1525"/>
      <c r="S95" s="1525"/>
      <c r="T95" s="1525"/>
      <c r="U95" s="1525"/>
      <c r="V95" s="1525"/>
    </row>
    <row r="96" spans="1:24" ht="173.25" customHeight="1">
      <c r="A96" s="1025">
        <v>1</v>
      </c>
      <c r="B96" s="953" t="s">
        <v>621</v>
      </c>
      <c r="C96" s="953" t="s">
        <v>622</v>
      </c>
      <c r="D96" s="953" t="s">
        <v>623</v>
      </c>
      <c r="E96" s="953" t="s">
        <v>1487</v>
      </c>
      <c r="F96" s="953" t="s">
        <v>1531</v>
      </c>
      <c r="G96" s="956">
        <f t="shared" ref="G96:G103" si="0">P96+M96</f>
        <v>595137</v>
      </c>
      <c r="H96" s="976"/>
      <c r="I96" s="976"/>
      <c r="J96" s="976"/>
      <c r="K96" s="955" t="s">
        <v>41</v>
      </c>
      <c r="L96" s="955" t="s">
        <v>35</v>
      </c>
      <c r="M96" s="958">
        <v>463304</v>
      </c>
      <c r="N96" s="1026" t="s">
        <v>41</v>
      </c>
      <c r="O96" s="1026" t="s">
        <v>35</v>
      </c>
      <c r="P96" s="1027">
        <v>131833</v>
      </c>
      <c r="Q96" s="955"/>
      <c r="R96" s="955"/>
      <c r="S96" s="1028"/>
      <c r="T96" s="955"/>
      <c r="U96" s="955"/>
      <c r="V96" s="955"/>
    </row>
    <row r="97" spans="1:22" ht="120">
      <c r="A97" s="957">
        <v>2</v>
      </c>
      <c r="B97" s="953" t="s">
        <v>338</v>
      </c>
      <c r="C97" s="953" t="s">
        <v>1599</v>
      </c>
      <c r="D97" s="957" t="s">
        <v>1600</v>
      </c>
      <c r="E97" s="953" t="s">
        <v>1490</v>
      </c>
      <c r="F97" s="953" t="s">
        <v>1531</v>
      </c>
      <c r="G97" s="956">
        <f t="shared" si="0"/>
        <v>21285</v>
      </c>
      <c r="H97" s="976"/>
      <c r="I97" s="976"/>
      <c r="J97" s="976"/>
      <c r="K97" s="955" t="s">
        <v>41</v>
      </c>
      <c r="L97" s="955" t="s">
        <v>35</v>
      </c>
      <c r="M97" s="958">
        <v>16015</v>
      </c>
      <c r="N97" s="1026" t="s">
        <v>41</v>
      </c>
      <c r="O97" s="1026" t="s">
        <v>35</v>
      </c>
      <c r="P97" s="1027">
        <v>5270</v>
      </c>
      <c r="Q97" s="955"/>
      <c r="R97" s="955"/>
      <c r="S97" s="1028"/>
      <c r="T97" s="955"/>
      <c r="U97" s="955"/>
      <c r="V97" s="955"/>
    </row>
    <row r="98" spans="1:22" ht="150">
      <c r="A98" s="1025">
        <v>3</v>
      </c>
      <c r="B98" s="953" t="s">
        <v>505</v>
      </c>
      <c r="C98" s="953" t="s">
        <v>506</v>
      </c>
      <c r="D98" s="957" t="s">
        <v>1601</v>
      </c>
      <c r="E98" s="953" t="s">
        <v>635</v>
      </c>
      <c r="F98" s="953" t="s">
        <v>1531</v>
      </c>
      <c r="G98" s="956">
        <f t="shared" si="0"/>
        <v>210557</v>
      </c>
      <c r="H98" s="976"/>
      <c r="I98" s="976"/>
      <c r="J98" s="976"/>
      <c r="K98" s="955" t="s">
        <v>41</v>
      </c>
      <c r="L98" s="955" t="s">
        <v>35</v>
      </c>
      <c r="M98" s="958">
        <v>53693</v>
      </c>
      <c r="N98" s="1026" t="s">
        <v>41</v>
      </c>
      <c r="O98" s="1026" t="s">
        <v>35</v>
      </c>
      <c r="P98" s="1027">
        <v>156864</v>
      </c>
      <c r="Q98" s="955"/>
      <c r="R98" s="955"/>
      <c r="S98" s="1028"/>
      <c r="T98" s="955"/>
      <c r="U98" s="955"/>
      <c r="V98" s="955"/>
    </row>
    <row r="99" spans="1:22" ht="120">
      <c r="A99" s="957">
        <v>4</v>
      </c>
      <c r="B99" s="953" t="s">
        <v>68</v>
      </c>
      <c r="C99" s="953" t="s">
        <v>627</v>
      </c>
      <c r="D99" s="957" t="s">
        <v>1364</v>
      </c>
      <c r="E99" s="953" t="s">
        <v>629</v>
      </c>
      <c r="F99" s="953" t="s">
        <v>1531</v>
      </c>
      <c r="G99" s="956">
        <f t="shared" si="0"/>
        <v>595103</v>
      </c>
      <c r="H99" s="976"/>
      <c r="I99" s="976"/>
      <c r="J99" s="976"/>
      <c r="K99" s="955" t="s">
        <v>41</v>
      </c>
      <c r="L99" s="955" t="s">
        <v>35</v>
      </c>
      <c r="M99" s="958">
        <v>218361</v>
      </c>
      <c r="N99" s="1026" t="s">
        <v>41</v>
      </c>
      <c r="O99" s="1026" t="s">
        <v>35</v>
      </c>
      <c r="P99" s="1027">
        <v>376742</v>
      </c>
      <c r="Q99" s="955"/>
      <c r="R99" s="955"/>
      <c r="S99" s="1028"/>
      <c r="T99" s="955"/>
      <c r="U99" s="955"/>
      <c r="V99" s="955"/>
    </row>
    <row r="100" spans="1:22" ht="150">
      <c r="A100" s="1025">
        <v>5</v>
      </c>
      <c r="B100" s="953" t="s">
        <v>505</v>
      </c>
      <c r="C100" s="953" t="s">
        <v>506</v>
      </c>
      <c r="D100" s="957" t="s">
        <v>1602</v>
      </c>
      <c r="E100" s="953" t="s">
        <v>1603</v>
      </c>
      <c r="F100" s="953" t="s">
        <v>1531</v>
      </c>
      <c r="G100" s="956">
        <f t="shared" si="0"/>
        <v>8556</v>
      </c>
      <c r="H100" s="976"/>
      <c r="I100" s="976"/>
      <c r="J100" s="976"/>
      <c r="K100" s="955" t="s">
        <v>41</v>
      </c>
      <c r="L100" s="955" t="s">
        <v>35</v>
      </c>
      <c r="M100" s="958">
        <v>8556</v>
      </c>
      <c r="N100" s="957"/>
      <c r="O100" s="957"/>
      <c r="P100" s="1027"/>
      <c r="Q100" s="955"/>
      <c r="R100" s="955"/>
      <c r="S100" s="1028"/>
      <c r="T100" s="955"/>
      <c r="U100" s="955"/>
      <c r="V100" s="955"/>
    </row>
    <row r="101" spans="1:22" ht="120">
      <c r="A101" s="957">
        <v>6</v>
      </c>
      <c r="B101" s="953" t="s">
        <v>68</v>
      </c>
      <c r="C101" s="953" t="s">
        <v>517</v>
      </c>
      <c r="D101" s="957" t="s">
        <v>1604</v>
      </c>
      <c r="E101" s="953" t="s">
        <v>1605</v>
      </c>
      <c r="F101" s="953" t="s">
        <v>1531</v>
      </c>
      <c r="G101" s="956">
        <f t="shared" si="0"/>
        <v>29115</v>
      </c>
      <c r="H101" s="976"/>
      <c r="I101" s="976"/>
      <c r="J101" s="976"/>
      <c r="K101" s="955" t="s">
        <v>41</v>
      </c>
      <c r="L101" s="955" t="s">
        <v>35</v>
      </c>
      <c r="M101" s="958">
        <v>14875</v>
      </c>
      <c r="N101" s="1026" t="s">
        <v>41</v>
      </c>
      <c r="O101" s="1026" t="s">
        <v>35</v>
      </c>
      <c r="P101" s="1027">
        <v>14240</v>
      </c>
      <c r="Q101" s="955"/>
      <c r="R101" s="955"/>
      <c r="S101" s="1028"/>
      <c r="T101" s="955"/>
      <c r="U101" s="955"/>
      <c r="V101" s="955"/>
    </row>
    <row r="102" spans="1:22" ht="60">
      <c r="A102" s="1025">
        <v>7</v>
      </c>
      <c r="B102" s="953" t="s">
        <v>68</v>
      </c>
      <c r="C102" s="953" t="s">
        <v>517</v>
      </c>
      <c r="D102" s="953" t="s">
        <v>1606</v>
      </c>
      <c r="E102" s="953" t="s">
        <v>1607</v>
      </c>
      <c r="F102" s="953" t="s">
        <v>1531</v>
      </c>
      <c r="G102" s="956">
        <f t="shared" si="0"/>
        <v>90256</v>
      </c>
      <c r="H102" s="976"/>
      <c r="I102" s="976"/>
      <c r="J102" s="976"/>
      <c r="K102" s="955" t="s">
        <v>41</v>
      </c>
      <c r="L102" s="955" t="s">
        <v>35</v>
      </c>
      <c r="M102" s="958">
        <v>7000</v>
      </c>
      <c r="N102" s="1026" t="s">
        <v>41</v>
      </c>
      <c r="O102" s="1026" t="s">
        <v>35</v>
      </c>
      <c r="P102" s="1027">
        <v>83256</v>
      </c>
      <c r="Q102" s="955"/>
      <c r="R102" s="955"/>
      <c r="S102" s="1028"/>
      <c r="T102" s="976"/>
      <c r="U102" s="976"/>
      <c r="V102" s="955"/>
    </row>
    <row r="103" spans="1:22" ht="120">
      <c r="A103" s="957">
        <v>8</v>
      </c>
      <c r="B103" s="877" t="s">
        <v>1495</v>
      </c>
      <c r="C103" s="877" t="s">
        <v>1500</v>
      </c>
      <c r="D103" s="953" t="s">
        <v>1608</v>
      </c>
      <c r="E103" s="877" t="s">
        <v>1059</v>
      </c>
      <c r="F103" s="953" t="s">
        <v>1531</v>
      </c>
      <c r="G103" s="956">
        <f t="shared" si="0"/>
        <v>22835</v>
      </c>
      <c r="H103" s="976"/>
      <c r="I103" s="976"/>
      <c r="J103" s="976"/>
      <c r="K103" s="955"/>
      <c r="L103" s="955"/>
      <c r="M103" s="958"/>
      <c r="N103" s="1026" t="s">
        <v>41</v>
      </c>
      <c r="O103" s="1026" t="s">
        <v>35</v>
      </c>
      <c r="P103" s="1027">
        <v>22835</v>
      </c>
      <c r="Q103" s="955"/>
      <c r="R103" s="955"/>
      <c r="S103" s="1028"/>
      <c r="T103" s="955"/>
      <c r="U103" s="955"/>
      <c r="V103" s="955"/>
    </row>
    <row r="104" spans="1:22" ht="60">
      <c r="A104" s="1025">
        <v>9</v>
      </c>
      <c r="B104" s="953" t="s">
        <v>68</v>
      </c>
      <c r="C104" s="953" t="s">
        <v>517</v>
      </c>
      <c r="D104" s="957" t="s">
        <v>1048</v>
      </c>
      <c r="E104" s="953" t="s">
        <v>644</v>
      </c>
      <c r="F104" s="953" t="s">
        <v>1531</v>
      </c>
      <c r="G104" s="956">
        <v>42825</v>
      </c>
      <c r="H104" s="976"/>
      <c r="I104" s="976"/>
      <c r="J104" s="976"/>
      <c r="K104" s="955" t="s">
        <v>41</v>
      </c>
      <c r="L104" s="955" t="s">
        <v>35</v>
      </c>
      <c r="M104" s="958">
        <v>42825</v>
      </c>
      <c r="N104" s="1026" t="s">
        <v>41</v>
      </c>
      <c r="O104" s="1026" t="s">
        <v>35</v>
      </c>
      <c r="P104" s="1027">
        <v>57271</v>
      </c>
      <c r="Q104" s="955"/>
      <c r="R104" s="955"/>
      <c r="S104" s="1028"/>
      <c r="T104" s="955"/>
      <c r="U104" s="955"/>
      <c r="V104" s="955"/>
    </row>
    <row r="105" spans="1:22" ht="18.75">
      <c r="A105" s="1029"/>
      <c r="B105" s="1526" t="s">
        <v>37</v>
      </c>
      <c r="C105" s="1527"/>
      <c r="D105" s="1527"/>
      <c r="E105" s="1527"/>
      <c r="F105" s="1528"/>
      <c r="G105" s="1030">
        <f>S105+P105+M105</f>
        <v>1672940</v>
      </c>
      <c r="H105" s="1031"/>
      <c r="I105" s="1031"/>
      <c r="J105" s="1031"/>
      <c r="K105" s="533"/>
      <c r="L105" s="533"/>
      <c r="M105" s="1032">
        <f>SUM(M96:M104)</f>
        <v>824629</v>
      </c>
      <c r="N105" s="533"/>
      <c r="O105" s="533"/>
      <c r="P105" s="1033">
        <f>SUM(P96:P104)</f>
        <v>848311</v>
      </c>
      <c r="Q105" s="533"/>
      <c r="R105" s="533"/>
      <c r="S105" s="1034">
        <v>0</v>
      </c>
      <c r="T105" s="533"/>
      <c r="U105" s="533"/>
      <c r="V105" s="533"/>
    </row>
    <row r="106" spans="1:22" ht="18.75">
      <c r="A106" s="533"/>
      <c r="B106" s="533"/>
      <c r="C106" s="1529" t="s">
        <v>1609</v>
      </c>
      <c r="D106" s="1481"/>
      <c r="E106" s="1481"/>
      <c r="F106" s="1481"/>
      <c r="G106" s="1481"/>
      <c r="H106" s="1481"/>
      <c r="I106" s="1481"/>
      <c r="J106" s="1481"/>
      <c r="K106" s="1481"/>
      <c r="L106" s="1481"/>
      <c r="M106" s="1481"/>
      <c r="N106" s="1481"/>
      <c r="O106" s="1481"/>
      <c r="P106" s="1481"/>
      <c r="Q106" s="1481"/>
      <c r="R106" s="1481"/>
      <c r="S106" s="1481"/>
      <c r="T106" s="1481"/>
      <c r="U106" s="1481"/>
      <c r="V106" s="1530"/>
    </row>
    <row r="107" spans="1:22" ht="120">
      <c r="A107" s="1029">
        <v>1</v>
      </c>
      <c r="B107" s="953" t="s">
        <v>68</v>
      </c>
      <c r="C107" s="877" t="s">
        <v>1538</v>
      </c>
      <c r="D107" s="1035" t="s">
        <v>1610</v>
      </c>
      <c r="E107" s="877" t="s">
        <v>629</v>
      </c>
      <c r="F107" s="953" t="s">
        <v>1531</v>
      </c>
      <c r="G107" s="1036">
        <v>7704</v>
      </c>
      <c r="H107" s="533"/>
      <c r="I107" s="533"/>
      <c r="J107" s="533"/>
      <c r="K107" s="1037">
        <v>42258</v>
      </c>
      <c r="L107" s="1037">
        <v>42278</v>
      </c>
      <c r="M107" s="1038">
        <v>7704</v>
      </c>
      <c r="N107" s="533"/>
      <c r="O107" s="533"/>
      <c r="P107" s="1039"/>
      <c r="Q107" s="533"/>
      <c r="R107" s="533"/>
      <c r="S107" s="1040"/>
      <c r="T107" s="533"/>
      <c r="U107" s="533"/>
      <c r="V107" s="533"/>
    </row>
    <row r="108" spans="1:22" ht="120">
      <c r="A108" s="1029">
        <v>2</v>
      </c>
      <c r="B108" s="953" t="s">
        <v>68</v>
      </c>
      <c r="C108" s="877" t="s">
        <v>1538</v>
      </c>
      <c r="D108" s="1035" t="s">
        <v>1611</v>
      </c>
      <c r="E108" s="877" t="s">
        <v>629</v>
      </c>
      <c r="F108" s="953" t="s">
        <v>1531</v>
      </c>
      <c r="G108" s="1036">
        <v>68144</v>
      </c>
      <c r="H108" s="533"/>
      <c r="I108" s="533"/>
      <c r="J108" s="533"/>
      <c r="K108" s="1037">
        <v>42276</v>
      </c>
      <c r="L108" s="1037">
        <v>42366</v>
      </c>
      <c r="M108" s="1041">
        <v>64160</v>
      </c>
      <c r="N108" s="533"/>
      <c r="O108" s="533"/>
      <c r="P108" s="1039"/>
      <c r="Q108" s="533"/>
      <c r="R108" s="533"/>
      <c r="S108" s="1040"/>
      <c r="T108" s="533"/>
      <c r="U108" s="533"/>
      <c r="V108" s="533"/>
    </row>
    <row r="109" spans="1:22" ht="120">
      <c r="A109" s="1029">
        <v>3</v>
      </c>
      <c r="B109" s="953" t="s">
        <v>68</v>
      </c>
      <c r="C109" s="877" t="s">
        <v>1538</v>
      </c>
      <c r="D109" s="1035" t="s">
        <v>1612</v>
      </c>
      <c r="E109" s="877" t="s">
        <v>629</v>
      </c>
      <c r="F109" s="953" t="s">
        <v>1531</v>
      </c>
      <c r="G109" s="1036">
        <v>14280</v>
      </c>
      <c r="H109" s="533"/>
      <c r="I109" s="533"/>
      <c r="J109" s="533"/>
      <c r="K109" s="1037">
        <v>42249</v>
      </c>
      <c r="L109" s="1037">
        <v>42279</v>
      </c>
      <c r="M109" s="1038">
        <v>14280</v>
      </c>
      <c r="N109" s="533"/>
      <c r="O109" s="533"/>
      <c r="P109" s="1039"/>
      <c r="Q109" s="533"/>
      <c r="R109" s="533"/>
      <c r="S109" s="1040"/>
      <c r="T109" s="533"/>
      <c r="U109" s="533"/>
      <c r="V109" s="533"/>
    </row>
    <row r="110" spans="1:22" ht="120">
      <c r="A110" s="1029">
        <v>4</v>
      </c>
      <c r="B110" s="953" t="s">
        <v>68</v>
      </c>
      <c r="C110" s="877" t="s">
        <v>1538</v>
      </c>
      <c r="D110" s="1035" t="s">
        <v>1613</v>
      </c>
      <c r="E110" s="877" t="s">
        <v>629</v>
      </c>
      <c r="F110" s="953" t="s">
        <v>1531</v>
      </c>
      <c r="G110" s="1042">
        <v>8928</v>
      </c>
      <c r="H110" s="1029"/>
      <c r="I110" s="1029"/>
      <c r="J110" s="1029"/>
      <c r="K110" s="1037">
        <v>42241</v>
      </c>
      <c r="L110" s="1037">
        <v>42259</v>
      </c>
      <c r="M110" s="1043">
        <v>8592</v>
      </c>
      <c r="N110" s="533"/>
      <c r="O110" s="533"/>
      <c r="P110" s="1039"/>
      <c r="Q110" s="533"/>
      <c r="R110" s="533"/>
      <c r="S110" s="1040"/>
      <c r="T110" s="533"/>
      <c r="U110" s="533"/>
      <c r="V110" s="533"/>
    </row>
    <row r="111" spans="1:22" ht="120">
      <c r="A111" s="1029">
        <v>5</v>
      </c>
      <c r="B111" s="953" t="s">
        <v>68</v>
      </c>
      <c r="C111" s="877" t="s">
        <v>1538</v>
      </c>
      <c r="D111" s="1035" t="s">
        <v>1614</v>
      </c>
      <c r="E111" s="877" t="s">
        <v>629</v>
      </c>
      <c r="F111" s="953" t="s">
        <v>1531</v>
      </c>
      <c r="G111" s="1042">
        <v>4818</v>
      </c>
      <c r="H111" s="533"/>
      <c r="I111" s="533"/>
      <c r="J111" s="533"/>
      <c r="K111" s="1037">
        <v>42241</v>
      </c>
      <c r="L111" s="1037">
        <v>42260</v>
      </c>
      <c r="M111" s="1041">
        <v>4752</v>
      </c>
      <c r="N111" s="533"/>
      <c r="O111" s="533"/>
      <c r="P111" s="1039"/>
      <c r="Q111" s="533"/>
      <c r="R111" s="533"/>
      <c r="S111" s="1040"/>
      <c r="T111" s="533"/>
      <c r="U111" s="533"/>
      <c r="V111" s="533"/>
    </row>
    <row r="112" spans="1:22" ht="120">
      <c r="A112" s="1029">
        <v>6</v>
      </c>
      <c r="B112" s="953" t="s">
        <v>68</v>
      </c>
      <c r="C112" s="877" t="s">
        <v>1538</v>
      </c>
      <c r="D112" s="1035" t="s">
        <v>1615</v>
      </c>
      <c r="E112" s="877" t="s">
        <v>629</v>
      </c>
      <c r="F112" s="953" t="s">
        <v>1531</v>
      </c>
      <c r="G112" s="1042">
        <v>34744</v>
      </c>
      <c r="H112" s="1029"/>
      <c r="I112" s="1029"/>
      <c r="J112" s="1029"/>
      <c r="K112" s="1037">
        <v>42241</v>
      </c>
      <c r="L112" s="1037">
        <v>42271</v>
      </c>
      <c r="M112" s="1043">
        <v>31000</v>
      </c>
      <c r="N112" s="533"/>
      <c r="O112" s="533"/>
      <c r="P112" s="1039"/>
      <c r="Q112" s="533"/>
      <c r="R112" s="533"/>
      <c r="S112" s="1040"/>
      <c r="T112" s="533"/>
      <c r="U112" s="533"/>
      <c r="V112" s="533"/>
    </row>
    <row r="113" spans="1:22" ht="120">
      <c r="A113" s="1029">
        <v>7</v>
      </c>
      <c r="B113" s="953" t="s">
        <v>68</v>
      </c>
      <c r="C113" s="877" t="s">
        <v>1538</v>
      </c>
      <c r="D113" s="1035" t="s">
        <v>1616</v>
      </c>
      <c r="E113" s="877" t="s">
        <v>629</v>
      </c>
      <c r="F113" s="953" t="s">
        <v>1531</v>
      </c>
      <c r="G113" s="1036">
        <v>918510</v>
      </c>
      <c r="H113" s="533"/>
      <c r="I113" s="533"/>
      <c r="J113" s="533"/>
      <c r="K113" s="1037">
        <v>42366</v>
      </c>
      <c r="L113" s="533"/>
      <c r="M113" s="1044">
        <v>400000</v>
      </c>
      <c r="N113" s="533"/>
      <c r="O113" s="1037">
        <v>42675</v>
      </c>
      <c r="P113" s="1045">
        <v>518510</v>
      </c>
      <c r="Q113" s="533"/>
      <c r="R113" s="533"/>
      <c r="S113" s="1040"/>
      <c r="T113" s="533"/>
      <c r="U113" s="533"/>
      <c r="V113" s="533"/>
    </row>
    <row r="114" spans="1:22" ht="28.5">
      <c r="A114" s="1029"/>
      <c r="B114" s="533"/>
      <c r="C114" s="533"/>
      <c r="D114" s="1035" t="s">
        <v>1617</v>
      </c>
      <c r="E114" s="533"/>
      <c r="F114" s="953" t="s">
        <v>1531</v>
      </c>
      <c r="G114" s="1042">
        <v>33787</v>
      </c>
      <c r="H114" s="533"/>
      <c r="I114" s="533"/>
      <c r="J114" s="533"/>
      <c r="K114" s="1037">
        <v>42236</v>
      </c>
      <c r="L114" s="1037">
        <v>42246</v>
      </c>
      <c r="M114" s="1043">
        <v>33027</v>
      </c>
      <c r="N114" s="533"/>
      <c r="O114" s="533"/>
      <c r="P114" s="1039"/>
      <c r="Q114" s="533"/>
      <c r="R114" s="533"/>
      <c r="S114" s="1040"/>
      <c r="T114" s="533"/>
      <c r="U114" s="533"/>
      <c r="V114" s="533"/>
    </row>
    <row r="115" spans="1:22" ht="18.75">
      <c r="A115" s="1531" t="s">
        <v>44</v>
      </c>
      <c r="B115" s="1532"/>
      <c r="C115" s="1532"/>
      <c r="D115" s="1532"/>
      <c r="E115" s="1532"/>
      <c r="F115" s="1532"/>
      <c r="G115" s="1532"/>
      <c r="H115" s="1532"/>
      <c r="I115" s="1532"/>
      <c r="J115" s="1532"/>
      <c r="K115" s="1532"/>
      <c r="L115" s="1532"/>
      <c r="M115" s="1532"/>
      <c r="N115" s="1532"/>
      <c r="O115" s="1532"/>
      <c r="P115" s="1532"/>
      <c r="Q115" s="1532"/>
      <c r="R115" s="1532"/>
      <c r="S115" s="1532"/>
      <c r="T115" s="1532"/>
      <c r="U115" s="1532"/>
      <c r="V115" s="1533"/>
    </row>
    <row r="116" spans="1:22" ht="135">
      <c r="A116" s="533">
        <v>1</v>
      </c>
      <c r="B116" s="877" t="s">
        <v>1618</v>
      </c>
      <c r="C116" s="901" t="s">
        <v>1619</v>
      </c>
      <c r="D116" s="877" t="s">
        <v>1620</v>
      </c>
      <c r="E116" s="877" t="s">
        <v>1621</v>
      </c>
      <c r="F116" s="877" t="s">
        <v>1535</v>
      </c>
      <c r="G116" s="1046">
        <v>200000</v>
      </c>
      <c r="H116" s="533"/>
      <c r="I116" s="533"/>
      <c r="J116" s="533"/>
      <c r="K116" s="533"/>
      <c r="L116" s="533"/>
      <c r="M116" s="1047"/>
      <c r="N116" s="533"/>
      <c r="O116" s="533"/>
      <c r="P116" s="1039"/>
      <c r="Q116" s="1048">
        <v>42860</v>
      </c>
      <c r="R116" s="1048">
        <v>43225</v>
      </c>
      <c r="S116" s="1049">
        <v>200000</v>
      </c>
      <c r="T116" s="533"/>
      <c r="U116" s="533"/>
      <c r="V116" s="533"/>
    </row>
  </sheetData>
  <mergeCells count="27">
    <mergeCell ref="A29:V29"/>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 ref="N2:P2"/>
    <mergeCell ref="Q2:S2"/>
    <mergeCell ref="A5:V5"/>
    <mergeCell ref="B27:F27"/>
    <mergeCell ref="B28:F28"/>
    <mergeCell ref="F1:F3"/>
    <mergeCell ref="B94:F94"/>
    <mergeCell ref="A95:V95"/>
    <mergeCell ref="B105:F105"/>
    <mergeCell ref="C106:V106"/>
    <mergeCell ref="A115:V115"/>
  </mergeCells>
  <dataValidations count="2">
    <dataValidation allowBlank="1" sqref="D107:D111"/>
    <dataValidation type="decimal" operator="greaterThan" showErrorMessage="1" errorTitle="შეცდომა" error="ჩაწერეთ რიცხვი" sqref="G107:G108 M107 M113">
      <formula1>0</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tabSelected="1" topLeftCell="A28" workbookViewId="0">
      <selection activeCell="B30" sqref="B30:V30"/>
    </sheetView>
  </sheetViews>
  <sheetFormatPr defaultRowHeight="15"/>
  <cols>
    <col min="1" max="1" width="3.42578125" customWidth="1"/>
    <col min="2" max="2" width="26" customWidth="1"/>
    <col min="3" max="3" width="23.28515625" customWidth="1"/>
    <col min="4" max="4" width="26" customWidth="1"/>
  </cols>
  <sheetData>
    <row r="1" spans="1:22">
      <c r="A1" s="1248"/>
      <c r="B1" s="1248"/>
      <c r="C1" s="1248"/>
      <c r="M1" s="1249"/>
      <c r="P1" s="1249"/>
      <c r="S1" s="1249"/>
    </row>
    <row r="2" spans="1:22" ht="18.75">
      <c r="A2" s="1248"/>
      <c r="B2" s="1250" t="s">
        <v>1796</v>
      </c>
      <c r="C2" s="1248"/>
      <c r="M2" s="1249"/>
      <c r="P2" s="1249"/>
      <c r="S2" s="1249"/>
    </row>
    <row r="3" spans="1:22" ht="57" customHeight="1">
      <c r="A3" s="1567" t="s">
        <v>1797</v>
      </c>
      <c r="B3" s="1568"/>
      <c r="C3" s="1568"/>
      <c r="D3" s="1568"/>
      <c r="E3" s="1568"/>
      <c r="F3" s="1568"/>
      <c r="G3" s="1568"/>
      <c r="H3" s="1568"/>
      <c r="I3" s="1568"/>
      <c r="J3" s="1568"/>
      <c r="K3" s="1568"/>
      <c r="L3" s="1568"/>
      <c r="M3" s="1568"/>
      <c r="N3" s="1568"/>
      <c r="O3" s="1568"/>
      <c r="P3" s="1568"/>
      <c r="Q3" s="1568"/>
      <c r="R3" s="1568"/>
      <c r="S3" s="1568"/>
      <c r="T3" s="1568"/>
      <c r="U3" s="1568"/>
      <c r="V3" s="1569"/>
    </row>
    <row r="4" spans="1:22" ht="37.5" customHeight="1">
      <c r="A4" s="1570" t="s">
        <v>1798</v>
      </c>
      <c r="B4" s="1572" t="s">
        <v>1</v>
      </c>
      <c r="C4" s="1572" t="s">
        <v>2</v>
      </c>
      <c r="D4" s="1555" t="s">
        <v>1799</v>
      </c>
      <c r="E4" s="1555" t="s">
        <v>4</v>
      </c>
      <c r="F4" s="1555" t="s">
        <v>1800</v>
      </c>
      <c r="G4" s="1574">
        <v>6</v>
      </c>
      <c r="H4" s="1575"/>
      <c r="I4" s="1575"/>
      <c r="J4" s="1576"/>
      <c r="K4" s="1577" t="s">
        <v>1801</v>
      </c>
      <c r="L4" s="1578"/>
      <c r="M4" s="1578"/>
      <c r="N4" s="1578"/>
      <c r="O4" s="1578"/>
      <c r="P4" s="1578"/>
      <c r="Q4" s="1578"/>
      <c r="R4" s="1578"/>
      <c r="S4" s="1579"/>
      <c r="T4" s="1555" t="s">
        <v>1802</v>
      </c>
      <c r="U4" s="1555" t="s">
        <v>1803</v>
      </c>
      <c r="V4" s="1251">
        <v>10</v>
      </c>
    </row>
    <row r="5" spans="1:22" ht="37.5" customHeight="1">
      <c r="A5" s="1570"/>
      <c r="B5" s="1572"/>
      <c r="C5" s="1572"/>
      <c r="D5" s="1555"/>
      <c r="E5" s="1555"/>
      <c r="F5" s="1555"/>
      <c r="G5" s="1557" t="s">
        <v>1804</v>
      </c>
      <c r="H5" s="1558"/>
      <c r="I5" s="1558"/>
      <c r="J5" s="1559"/>
      <c r="K5" s="1580"/>
      <c r="L5" s="1581"/>
      <c r="M5" s="1581"/>
      <c r="N5" s="1581"/>
      <c r="O5" s="1581"/>
      <c r="P5" s="1581"/>
      <c r="Q5" s="1581"/>
      <c r="R5" s="1581"/>
      <c r="S5" s="1582"/>
      <c r="T5" s="1555"/>
      <c r="U5" s="1555"/>
      <c r="V5" s="1560" t="s">
        <v>1805</v>
      </c>
    </row>
    <row r="6" spans="1:22" ht="62.25" customHeight="1">
      <c r="A6" s="1570"/>
      <c r="B6" s="1572"/>
      <c r="C6" s="1572"/>
      <c r="D6" s="1555"/>
      <c r="E6" s="1555"/>
      <c r="F6" s="1555"/>
      <c r="G6" s="1563" t="s">
        <v>1806</v>
      </c>
      <c r="H6" s="1563" t="s">
        <v>1807</v>
      </c>
      <c r="I6" s="1563" t="s">
        <v>1808</v>
      </c>
      <c r="J6" s="1563" t="s">
        <v>14</v>
      </c>
      <c r="K6" s="1564">
        <v>2015</v>
      </c>
      <c r="L6" s="1565"/>
      <c r="M6" s="1566"/>
      <c r="N6" s="1564">
        <v>2016</v>
      </c>
      <c r="O6" s="1565"/>
      <c r="P6" s="1566"/>
      <c r="Q6" s="1564">
        <v>2017</v>
      </c>
      <c r="R6" s="1565"/>
      <c r="S6" s="1566"/>
      <c r="T6" s="1555"/>
      <c r="U6" s="1555"/>
      <c r="V6" s="1561"/>
    </row>
    <row r="7" spans="1:22" ht="74.25" customHeight="1">
      <c r="A7" s="1571"/>
      <c r="B7" s="1573"/>
      <c r="C7" s="1573"/>
      <c r="D7" s="1556"/>
      <c r="E7" s="1556"/>
      <c r="F7" s="1556"/>
      <c r="G7" s="1556"/>
      <c r="H7" s="1556"/>
      <c r="I7" s="1556"/>
      <c r="J7" s="1556"/>
      <c r="K7" s="1252" t="s">
        <v>18</v>
      </c>
      <c r="L7" s="1252" t="s">
        <v>19</v>
      </c>
      <c r="M7" s="1252" t="s">
        <v>20</v>
      </c>
      <c r="N7" s="1252" t="s">
        <v>18</v>
      </c>
      <c r="O7" s="1252" t="s">
        <v>19</v>
      </c>
      <c r="P7" s="1252" t="s">
        <v>20</v>
      </c>
      <c r="Q7" s="1252" t="s">
        <v>18</v>
      </c>
      <c r="R7" s="1252" t="s">
        <v>1809</v>
      </c>
      <c r="S7" s="1252" t="s">
        <v>20</v>
      </c>
      <c r="T7" s="1556"/>
      <c r="U7" s="1556"/>
      <c r="V7" s="1562"/>
    </row>
    <row r="8" spans="1:22" ht="148.5" customHeight="1">
      <c r="A8" s="1253">
        <v>1</v>
      </c>
      <c r="B8" s="1254" t="s">
        <v>1810</v>
      </c>
      <c r="C8" s="1255" t="s">
        <v>1811</v>
      </c>
      <c r="D8" s="1256" t="s">
        <v>1812</v>
      </c>
      <c r="E8" s="1257" t="s">
        <v>1813</v>
      </c>
      <c r="F8" s="1256" t="s">
        <v>1814</v>
      </c>
      <c r="G8" s="1258">
        <v>1591673</v>
      </c>
      <c r="H8" s="1259">
        <v>39424</v>
      </c>
      <c r="I8" s="1259">
        <v>338920</v>
      </c>
      <c r="J8" s="1259">
        <v>0</v>
      </c>
      <c r="K8" s="1260">
        <v>42078</v>
      </c>
      <c r="L8" s="1260">
        <v>42231</v>
      </c>
      <c r="M8" s="1261">
        <v>598199</v>
      </c>
      <c r="N8" s="1260">
        <v>42444</v>
      </c>
      <c r="O8" s="1260">
        <v>42597</v>
      </c>
      <c r="P8" s="1261">
        <v>615130</v>
      </c>
      <c r="Q8" s="1262">
        <v>42826</v>
      </c>
      <c r="R8" s="1262">
        <v>43040</v>
      </c>
      <c r="S8" s="1263">
        <v>378344</v>
      </c>
      <c r="T8" s="1259" t="s">
        <v>1814</v>
      </c>
      <c r="U8" s="1259"/>
      <c r="V8" s="1264"/>
    </row>
    <row r="9" spans="1:22" ht="176.25" customHeight="1">
      <c r="A9" s="1253">
        <v>2</v>
      </c>
      <c r="B9" s="1265" t="s">
        <v>1815</v>
      </c>
      <c r="C9" s="1266" t="s">
        <v>1816</v>
      </c>
      <c r="D9" s="1256" t="s">
        <v>1817</v>
      </c>
      <c r="E9" s="1267" t="s">
        <v>1818</v>
      </c>
      <c r="F9" s="1256" t="s">
        <v>1819</v>
      </c>
      <c r="G9" s="1259">
        <v>2600000</v>
      </c>
      <c r="H9" s="1259">
        <v>0</v>
      </c>
      <c r="I9" s="1259">
        <v>0</v>
      </c>
      <c r="J9" s="1259">
        <v>0</v>
      </c>
      <c r="K9" s="1260" t="s">
        <v>34</v>
      </c>
      <c r="L9" s="1260" t="s">
        <v>34</v>
      </c>
      <c r="M9" s="1261" t="s">
        <v>34</v>
      </c>
      <c r="N9" s="1260"/>
      <c r="O9" s="1260"/>
      <c r="P9" s="1261"/>
      <c r="Q9" s="1268"/>
      <c r="R9" s="1268"/>
      <c r="S9" s="1268"/>
      <c r="T9" s="1259" t="s">
        <v>1814</v>
      </c>
      <c r="U9" s="1259"/>
      <c r="V9" s="1264"/>
    </row>
    <row r="10" spans="1:22" ht="132.75" customHeight="1">
      <c r="A10" s="1253">
        <v>3</v>
      </c>
      <c r="B10" s="1265" t="s">
        <v>1820</v>
      </c>
      <c r="C10" s="1269" t="s">
        <v>1821</v>
      </c>
      <c r="D10" s="1270" t="s">
        <v>1822</v>
      </c>
      <c r="E10" s="1270" t="s">
        <v>1823</v>
      </c>
      <c r="F10" s="1270" t="s">
        <v>1814</v>
      </c>
      <c r="G10" s="1259">
        <v>1000000</v>
      </c>
      <c r="H10" s="1259" t="s">
        <v>1060</v>
      </c>
      <c r="I10" s="1259" t="s">
        <v>67</v>
      </c>
      <c r="J10" s="1259">
        <v>50000</v>
      </c>
      <c r="K10" s="1260">
        <v>42125</v>
      </c>
      <c r="L10" s="1260">
        <v>42248</v>
      </c>
      <c r="M10" s="1261">
        <v>800660</v>
      </c>
      <c r="N10" s="1260">
        <v>42470</v>
      </c>
      <c r="O10" s="1260">
        <v>42653</v>
      </c>
      <c r="P10" s="1261">
        <v>450000</v>
      </c>
      <c r="Q10" s="1262">
        <v>42826</v>
      </c>
      <c r="R10" s="1262">
        <v>43040</v>
      </c>
      <c r="S10" s="1263">
        <v>670000</v>
      </c>
      <c r="T10" s="1259" t="s">
        <v>1814</v>
      </c>
      <c r="U10" s="1259"/>
      <c r="V10" s="1264"/>
    </row>
    <row r="11" spans="1:22" ht="155.25" customHeight="1">
      <c r="A11" s="1253">
        <v>4</v>
      </c>
      <c r="B11" s="1265" t="s">
        <v>1815</v>
      </c>
      <c r="C11" s="1266" t="s">
        <v>1816</v>
      </c>
      <c r="D11" s="1256" t="s">
        <v>1824</v>
      </c>
      <c r="E11" s="1270" t="s">
        <v>1825</v>
      </c>
      <c r="F11" s="1256" t="s">
        <v>1826</v>
      </c>
      <c r="G11" s="1259">
        <v>2435951</v>
      </c>
      <c r="H11" s="1259" t="s">
        <v>1827</v>
      </c>
      <c r="I11" s="1259">
        <v>2314151</v>
      </c>
      <c r="J11" s="1259">
        <v>0</v>
      </c>
      <c r="K11" s="1260"/>
      <c r="L11" s="1260"/>
      <c r="M11" s="1261">
        <v>0</v>
      </c>
      <c r="N11" s="1271"/>
      <c r="O11" s="1271"/>
      <c r="P11" s="1271"/>
      <c r="Q11" s="1268" t="s">
        <v>1828</v>
      </c>
      <c r="R11" s="1268" t="s">
        <v>1829</v>
      </c>
      <c r="S11" s="1268">
        <v>2435951</v>
      </c>
      <c r="T11" s="1259" t="s">
        <v>1814</v>
      </c>
      <c r="U11" s="1259"/>
      <c r="V11" s="1264"/>
    </row>
    <row r="12" spans="1:22" ht="146.25" customHeight="1">
      <c r="A12" s="1253">
        <v>5</v>
      </c>
      <c r="B12" s="1254" t="s">
        <v>1810</v>
      </c>
      <c r="C12" s="1255" t="s">
        <v>1830</v>
      </c>
      <c r="D12" s="1256" t="s">
        <v>1831</v>
      </c>
      <c r="E12" s="1272" t="s">
        <v>1832</v>
      </c>
      <c r="F12" s="1256" t="s">
        <v>1814</v>
      </c>
      <c r="G12" s="1259">
        <v>2800000</v>
      </c>
      <c r="H12" s="1259">
        <v>0</v>
      </c>
      <c r="I12" s="1259">
        <v>0</v>
      </c>
      <c r="J12" s="1259">
        <v>0</v>
      </c>
      <c r="K12" s="1260" t="s">
        <v>34</v>
      </c>
      <c r="L12" s="1260" t="s">
        <v>34</v>
      </c>
      <c r="M12" s="1261" t="s">
        <v>34</v>
      </c>
      <c r="N12" s="1260" t="s">
        <v>34</v>
      </c>
      <c r="O12" s="1260" t="s">
        <v>34</v>
      </c>
      <c r="P12" s="1261" t="s">
        <v>34</v>
      </c>
      <c r="Q12" s="1262"/>
      <c r="R12" s="1262"/>
      <c r="S12" s="1263"/>
      <c r="T12" s="1259" t="s">
        <v>1814</v>
      </c>
      <c r="U12" s="1259"/>
      <c r="V12" s="1264"/>
    </row>
    <row r="13" spans="1:22" ht="136.5" customHeight="1">
      <c r="A13" s="1253">
        <v>6</v>
      </c>
      <c r="B13" s="1265" t="s">
        <v>1815</v>
      </c>
      <c r="C13" s="1273" t="s">
        <v>1833</v>
      </c>
      <c r="D13" s="1274" t="s">
        <v>1834</v>
      </c>
      <c r="E13" s="1274" t="s">
        <v>1835</v>
      </c>
      <c r="F13" s="1274" t="s">
        <v>1836</v>
      </c>
      <c r="G13" s="1259">
        <v>1876951</v>
      </c>
      <c r="H13" s="1259">
        <v>64383</v>
      </c>
      <c r="I13" s="1259">
        <v>524757</v>
      </c>
      <c r="J13" s="1259">
        <v>0</v>
      </c>
      <c r="K13" s="1260">
        <v>42109</v>
      </c>
      <c r="L13" s="1260">
        <v>42200</v>
      </c>
      <c r="M13" s="1261">
        <v>787812</v>
      </c>
      <c r="N13" s="1260">
        <v>42475</v>
      </c>
      <c r="O13" s="1260">
        <v>42597</v>
      </c>
      <c r="P13" s="1261">
        <v>500000</v>
      </c>
      <c r="Q13" s="1262">
        <v>42826</v>
      </c>
      <c r="R13" s="1262">
        <v>43040</v>
      </c>
      <c r="S13" s="1263">
        <v>589139</v>
      </c>
      <c r="T13" s="1259" t="s">
        <v>1814</v>
      </c>
      <c r="U13" s="1259"/>
      <c r="V13" s="1264" t="s">
        <v>1837</v>
      </c>
    </row>
    <row r="14" spans="1:22" ht="129" customHeight="1">
      <c r="A14" s="1253">
        <v>7</v>
      </c>
      <c r="B14" s="1265" t="s">
        <v>1820</v>
      </c>
      <c r="C14" s="1269" t="s">
        <v>1838</v>
      </c>
      <c r="D14" s="1256" t="s">
        <v>1839</v>
      </c>
      <c r="E14" s="1257" t="s">
        <v>1840</v>
      </c>
      <c r="F14" s="1270" t="s">
        <v>1814</v>
      </c>
      <c r="G14" s="1258">
        <v>865000</v>
      </c>
      <c r="H14" s="1259">
        <v>28000</v>
      </c>
      <c r="I14" s="1259">
        <v>237000</v>
      </c>
      <c r="J14" s="1259">
        <v>0</v>
      </c>
      <c r="K14" s="1260" t="s">
        <v>34</v>
      </c>
      <c r="L14" s="1260" t="s">
        <v>34</v>
      </c>
      <c r="M14" s="1261">
        <v>200000</v>
      </c>
      <c r="N14" s="1260">
        <v>42430</v>
      </c>
      <c r="O14" s="1260"/>
      <c r="P14" s="1261">
        <v>400000</v>
      </c>
      <c r="Q14" s="1262"/>
      <c r="R14" s="1262">
        <v>42843</v>
      </c>
      <c r="S14" s="1263">
        <v>265000</v>
      </c>
      <c r="T14" s="1259" t="s">
        <v>1814</v>
      </c>
      <c r="U14" s="1259"/>
      <c r="V14" s="1264"/>
    </row>
    <row r="15" spans="1:22" ht="135.75" customHeight="1">
      <c r="A15" s="1253">
        <v>8</v>
      </c>
      <c r="B15" s="1265" t="s">
        <v>1841</v>
      </c>
      <c r="C15" s="1255" t="s">
        <v>1842</v>
      </c>
      <c r="D15" s="1270" t="s">
        <v>1843</v>
      </c>
      <c r="E15" s="1256" t="s">
        <v>1844</v>
      </c>
      <c r="F15" s="1270" t="s">
        <v>1814</v>
      </c>
      <c r="G15" s="1258">
        <v>600000</v>
      </c>
      <c r="H15" s="1259">
        <v>0</v>
      </c>
      <c r="I15" s="1259">
        <v>0</v>
      </c>
      <c r="J15" s="1259">
        <v>0</v>
      </c>
      <c r="K15" s="1260"/>
      <c r="L15" s="1260"/>
      <c r="M15" s="1261"/>
      <c r="N15" s="1260"/>
      <c r="O15" s="1260"/>
      <c r="P15" s="1261"/>
      <c r="Q15" s="1262"/>
      <c r="R15" s="1262"/>
      <c r="S15" s="1263"/>
      <c r="T15" s="1259" t="s">
        <v>1814</v>
      </c>
      <c r="U15" s="1259"/>
      <c r="V15" s="1264"/>
    </row>
    <row r="16" spans="1:22" ht="147.75" customHeight="1">
      <c r="A16" s="1253">
        <v>9</v>
      </c>
      <c r="B16" s="1265" t="s">
        <v>1845</v>
      </c>
      <c r="C16" s="1255" t="s">
        <v>1846</v>
      </c>
      <c r="D16" s="1270" t="s">
        <v>1847</v>
      </c>
      <c r="E16" s="1256" t="s">
        <v>1848</v>
      </c>
      <c r="F16" s="1270" t="s">
        <v>1836</v>
      </c>
      <c r="G16" s="1259">
        <v>1800000</v>
      </c>
      <c r="H16" s="1259">
        <v>0</v>
      </c>
      <c r="I16" s="1259">
        <v>0</v>
      </c>
      <c r="J16" s="1259">
        <v>0</v>
      </c>
      <c r="K16" s="1260" t="s">
        <v>34</v>
      </c>
      <c r="L16" s="1260" t="s">
        <v>34</v>
      </c>
      <c r="M16" s="1261" t="s">
        <v>34</v>
      </c>
      <c r="N16" s="1271"/>
      <c r="O16" s="1271"/>
      <c r="P16" s="1271"/>
      <c r="Q16" s="1262"/>
      <c r="R16" s="1262"/>
      <c r="S16" s="1263"/>
      <c r="T16" s="1259" t="s">
        <v>1814</v>
      </c>
      <c r="U16" s="1259"/>
      <c r="V16" s="1264" t="s">
        <v>1849</v>
      </c>
    </row>
    <row r="17" spans="1:22" ht="180.75" customHeight="1">
      <c r="A17" s="1253">
        <v>10</v>
      </c>
      <c r="B17" s="1254" t="s">
        <v>1841</v>
      </c>
      <c r="C17" s="1275" t="s">
        <v>1850</v>
      </c>
      <c r="D17" s="1276" t="s">
        <v>1851</v>
      </c>
      <c r="E17" s="1276" t="s">
        <v>1852</v>
      </c>
      <c r="F17" s="1259" t="s">
        <v>1853</v>
      </c>
      <c r="G17" s="1258">
        <v>200000</v>
      </c>
      <c r="H17" s="1259">
        <v>0</v>
      </c>
      <c r="I17" s="1259">
        <v>0</v>
      </c>
      <c r="J17" s="1259">
        <v>0</v>
      </c>
      <c r="K17" s="1260" t="s">
        <v>34</v>
      </c>
      <c r="L17" s="1260" t="s">
        <v>34</v>
      </c>
      <c r="M17" s="1277" t="s">
        <v>34</v>
      </c>
      <c r="N17" s="1260"/>
      <c r="O17" s="1260"/>
      <c r="P17" s="1277"/>
      <c r="Q17" s="1268"/>
      <c r="R17" s="1268"/>
      <c r="S17" s="1268"/>
      <c r="T17" s="1259" t="s">
        <v>1814</v>
      </c>
      <c r="U17" s="1259"/>
      <c r="V17" s="1264"/>
    </row>
    <row r="18" spans="1:22" ht="180.75" customHeight="1">
      <c r="A18" s="1253">
        <v>11</v>
      </c>
      <c r="B18" s="1254" t="s">
        <v>1841</v>
      </c>
      <c r="C18" s="1278" t="s">
        <v>1854</v>
      </c>
      <c r="D18" s="1279" t="s">
        <v>1855</v>
      </c>
      <c r="E18" s="1280" t="s">
        <v>1856</v>
      </c>
      <c r="F18" s="1256" t="s">
        <v>1814</v>
      </c>
      <c r="G18" s="1258">
        <v>153780</v>
      </c>
      <c r="H18" s="1259">
        <v>0</v>
      </c>
      <c r="I18" s="1259">
        <v>0</v>
      </c>
      <c r="J18" s="1259">
        <v>0</v>
      </c>
      <c r="K18" s="1260"/>
      <c r="L18" s="1260"/>
      <c r="M18" s="1277"/>
      <c r="N18" s="1260"/>
      <c r="O18" s="1260"/>
      <c r="P18" s="1281"/>
      <c r="Q18" s="1262"/>
      <c r="R18" s="1262"/>
      <c r="S18" s="1282"/>
      <c r="T18" s="1259" t="s">
        <v>1814</v>
      </c>
      <c r="U18" s="1259"/>
      <c r="V18" s="1264"/>
    </row>
    <row r="19" spans="1:22" ht="180.75" customHeight="1">
      <c r="A19" s="1283">
        <v>12</v>
      </c>
      <c r="B19" s="1256" t="s">
        <v>1815</v>
      </c>
      <c r="C19" s="1284" t="s">
        <v>1857</v>
      </c>
      <c r="D19" s="1285" t="s">
        <v>1858</v>
      </c>
      <c r="E19" s="1286" t="s">
        <v>1859</v>
      </c>
      <c r="F19" s="1287" t="s">
        <v>1860</v>
      </c>
      <c r="G19" s="1288">
        <v>129326</v>
      </c>
      <c r="H19" s="1288">
        <v>0</v>
      </c>
      <c r="I19" s="1287">
        <v>0</v>
      </c>
      <c r="J19" s="1287">
        <v>0</v>
      </c>
      <c r="K19" s="1260">
        <v>42078</v>
      </c>
      <c r="L19" s="1260">
        <v>42200</v>
      </c>
      <c r="M19" s="1288">
        <v>129326</v>
      </c>
      <c r="N19" s="1260"/>
      <c r="O19" s="1260"/>
      <c r="P19" s="1288">
        <v>0</v>
      </c>
      <c r="Q19" s="1262"/>
      <c r="R19" s="1262"/>
      <c r="S19" s="1289">
        <v>0</v>
      </c>
      <c r="T19" s="1259" t="s">
        <v>1814</v>
      </c>
      <c r="U19" s="1259"/>
      <c r="V19" s="1264"/>
    </row>
    <row r="20" spans="1:22" ht="180.75" customHeight="1">
      <c r="A20" s="1253">
        <v>13</v>
      </c>
      <c r="B20" s="1256" t="s">
        <v>1815</v>
      </c>
      <c r="C20" s="1266" t="s">
        <v>1816</v>
      </c>
      <c r="D20" s="1256" t="s">
        <v>1861</v>
      </c>
      <c r="E20" s="1257" t="s">
        <v>1859</v>
      </c>
      <c r="F20" s="1256" t="s">
        <v>1862</v>
      </c>
      <c r="G20" s="1258">
        <v>900000</v>
      </c>
      <c r="H20" s="1259">
        <v>0</v>
      </c>
      <c r="I20" s="1259">
        <v>0</v>
      </c>
      <c r="J20" s="1259">
        <v>0</v>
      </c>
      <c r="K20" s="1260">
        <v>42078</v>
      </c>
      <c r="L20" s="1260">
        <v>42200</v>
      </c>
      <c r="M20" s="1277">
        <v>0</v>
      </c>
      <c r="N20" s="1260"/>
      <c r="O20" s="1260"/>
      <c r="P20" s="1281"/>
      <c r="Q20" s="1268"/>
      <c r="R20" s="1268"/>
      <c r="S20" s="1290"/>
      <c r="T20" s="1259" t="s">
        <v>1814</v>
      </c>
      <c r="U20" s="1259"/>
      <c r="V20" s="1264"/>
    </row>
    <row r="21" spans="1:22" ht="180.75" customHeight="1" thickBot="1">
      <c r="A21" s="1253">
        <v>14</v>
      </c>
      <c r="B21" s="1256" t="s">
        <v>1863</v>
      </c>
      <c r="C21" s="1284" t="s">
        <v>1864</v>
      </c>
      <c r="D21" s="1256" t="s">
        <v>1865</v>
      </c>
      <c r="E21" s="1286" t="s">
        <v>1866</v>
      </c>
      <c r="F21" s="1256" t="s">
        <v>1867</v>
      </c>
      <c r="G21" s="1258">
        <v>200000</v>
      </c>
      <c r="H21" s="1259">
        <v>0</v>
      </c>
      <c r="I21" s="1259">
        <v>0</v>
      </c>
      <c r="J21" s="1259">
        <v>0</v>
      </c>
      <c r="K21" s="1260"/>
      <c r="L21" s="1260"/>
      <c r="M21" s="1277"/>
      <c r="N21" s="1260"/>
      <c r="O21" s="1260"/>
      <c r="P21" s="1281"/>
      <c r="Q21" s="1268"/>
      <c r="R21" s="1268"/>
      <c r="S21" s="1291"/>
      <c r="T21" s="1259" t="s">
        <v>1814</v>
      </c>
      <c r="U21" s="1259"/>
      <c r="V21" s="1264"/>
    </row>
    <row r="22" spans="1:22" ht="180.75" customHeight="1" thickBot="1">
      <c r="A22" s="1253">
        <v>15</v>
      </c>
      <c r="B22" s="1256" t="s">
        <v>1868</v>
      </c>
      <c r="C22" s="1292" t="s">
        <v>1869</v>
      </c>
      <c r="D22" s="1293" t="s">
        <v>1870</v>
      </c>
      <c r="E22" s="1294" t="s">
        <v>1871</v>
      </c>
      <c r="F22" s="1293" t="s">
        <v>1872</v>
      </c>
      <c r="G22" s="1258">
        <v>200000</v>
      </c>
      <c r="H22" s="1259">
        <v>0</v>
      </c>
      <c r="I22" s="1259">
        <v>0</v>
      </c>
      <c r="J22" s="1259">
        <v>0</v>
      </c>
      <c r="K22" s="1260">
        <v>42083</v>
      </c>
      <c r="L22" s="1260">
        <v>42236</v>
      </c>
      <c r="M22" s="1277"/>
      <c r="N22" s="1260"/>
      <c r="O22" s="1260"/>
      <c r="P22" s="1281"/>
      <c r="Q22" s="1268"/>
      <c r="R22" s="1268"/>
      <c r="S22" s="1291"/>
      <c r="T22" s="1259"/>
      <c r="U22" s="1259"/>
      <c r="V22" s="1264"/>
    </row>
    <row r="23" spans="1:22" ht="180.75" customHeight="1" thickBot="1">
      <c r="A23" s="1253">
        <v>16</v>
      </c>
      <c r="B23" s="1256" t="s">
        <v>1873</v>
      </c>
      <c r="C23" s="1295" t="s">
        <v>1816</v>
      </c>
      <c r="D23" s="1296" t="s">
        <v>1874</v>
      </c>
      <c r="E23" s="1297" t="s">
        <v>1875</v>
      </c>
      <c r="F23" s="1293" t="s">
        <v>1872</v>
      </c>
      <c r="G23" s="1258" t="s">
        <v>1876</v>
      </c>
      <c r="H23" s="1259" t="s">
        <v>1877</v>
      </c>
      <c r="I23" s="1259" t="s">
        <v>1878</v>
      </c>
      <c r="J23" s="1259">
        <v>0</v>
      </c>
      <c r="K23" s="1260"/>
      <c r="L23" s="1260"/>
      <c r="M23" s="1277">
        <v>0</v>
      </c>
      <c r="N23" s="1260">
        <v>42454</v>
      </c>
      <c r="O23" s="1260">
        <v>42699</v>
      </c>
      <c r="P23" s="1281">
        <v>300000</v>
      </c>
      <c r="Q23" s="1262">
        <v>42826</v>
      </c>
      <c r="R23" s="1262">
        <v>43040</v>
      </c>
      <c r="S23" s="1282" t="s">
        <v>1879</v>
      </c>
      <c r="T23" s="1259"/>
      <c r="U23" s="1259"/>
      <c r="V23" s="1264"/>
    </row>
    <row r="24" spans="1:22" ht="180.75" customHeight="1">
      <c r="A24" s="1253"/>
      <c r="B24" s="1256" t="s">
        <v>1815</v>
      </c>
      <c r="C24" s="1266" t="s">
        <v>1816</v>
      </c>
      <c r="D24" s="1256" t="s">
        <v>1880</v>
      </c>
      <c r="E24" s="1270" t="s">
        <v>1881</v>
      </c>
      <c r="F24" s="1256" t="s">
        <v>1882</v>
      </c>
      <c r="G24" s="1258">
        <v>2854000</v>
      </c>
      <c r="H24" s="1259">
        <v>142700</v>
      </c>
      <c r="I24" s="1259">
        <v>2711300</v>
      </c>
      <c r="J24" s="1259">
        <v>0</v>
      </c>
      <c r="K24" s="1260"/>
      <c r="L24" s="1260"/>
      <c r="M24" s="1277">
        <v>0</v>
      </c>
      <c r="N24" s="1260"/>
      <c r="O24" s="1260"/>
      <c r="P24" s="1281"/>
      <c r="Q24" s="1262" t="s">
        <v>1828</v>
      </c>
      <c r="R24" s="1262" t="s">
        <v>1883</v>
      </c>
      <c r="S24" s="1282">
        <v>2854000</v>
      </c>
      <c r="T24" s="1259"/>
      <c r="U24" s="1259"/>
      <c r="V24" s="1264"/>
    </row>
    <row r="25" spans="1:22" ht="180.75" customHeight="1">
      <c r="A25" s="1253">
        <v>17</v>
      </c>
      <c r="B25" s="1256" t="s">
        <v>1815</v>
      </c>
      <c r="C25" s="1266" t="s">
        <v>1816</v>
      </c>
      <c r="D25" s="1256" t="s">
        <v>1884</v>
      </c>
      <c r="E25" s="1270" t="s">
        <v>1885</v>
      </c>
      <c r="F25" s="1256" t="s">
        <v>1886</v>
      </c>
      <c r="G25" s="1258">
        <v>4845000</v>
      </c>
      <c r="H25" s="1259">
        <v>255000</v>
      </c>
      <c r="I25" s="1259">
        <v>0</v>
      </c>
      <c r="J25" s="1259">
        <v>0</v>
      </c>
      <c r="K25" s="1260"/>
      <c r="L25" s="1260"/>
      <c r="M25" s="1277">
        <v>0</v>
      </c>
      <c r="N25" s="1260"/>
      <c r="O25" s="1260"/>
      <c r="P25" s="1281"/>
      <c r="Q25" s="1262" t="s">
        <v>1887</v>
      </c>
      <c r="R25" s="1262" t="s">
        <v>1888</v>
      </c>
      <c r="S25" s="1282">
        <v>5100000</v>
      </c>
      <c r="T25" s="1259" t="s">
        <v>1814</v>
      </c>
      <c r="U25" s="1259"/>
      <c r="V25" s="1264" t="s">
        <v>1889</v>
      </c>
    </row>
    <row r="26" spans="1:22" ht="180.75" customHeight="1">
      <c r="A26" s="1253">
        <v>18</v>
      </c>
      <c r="B26" s="1256" t="s">
        <v>1815</v>
      </c>
      <c r="C26" s="1266" t="s">
        <v>1816</v>
      </c>
      <c r="D26" s="1256" t="s">
        <v>1890</v>
      </c>
      <c r="E26" s="1270" t="s">
        <v>1881</v>
      </c>
      <c r="F26" s="1256" t="s">
        <v>1891</v>
      </c>
      <c r="G26" s="1258">
        <v>3610000</v>
      </c>
      <c r="H26" s="1259">
        <v>180515</v>
      </c>
      <c r="I26" s="1259">
        <v>3429785</v>
      </c>
      <c r="J26" s="1259">
        <v>0</v>
      </c>
      <c r="K26" s="1260"/>
      <c r="L26" s="1260"/>
      <c r="M26" s="1277">
        <v>0</v>
      </c>
      <c r="N26" s="1260"/>
      <c r="O26" s="1260"/>
      <c r="P26" s="1281"/>
      <c r="Q26" s="1262" t="s">
        <v>1828</v>
      </c>
      <c r="R26" s="1262" t="s">
        <v>1883</v>
      </c>
      <c r="S26" s="1282">
        <v>3610300</v>
      </c>
      <c r="T26" s="1259"/>
      <c r="U26" s="1259"/>
      <c r="V26" s="1264"/>
    </row>
    <row r="27" spans="1:22" ht="180.75" customHeight="1">
      <c r="A27" s="1253">
        <v>19</v>
      </c>
      <c r="B27" s="1256" t="s">
        <v>1815</v>
      </c>
      <c r="C27" s="1266" t="s">
        <v>1816</v>
      </c>
      <c r="D27" s="1256" t="s">
        <v>1892</v>
      </c>
      <c r="E27" s="1270" t="s">
        <v>1885</v>
      </c>
      <c r="F27" s="1256" t="s">
        <v>1893</v>
      </c>
      <c r="G27" s="1258">
        <v>1100000</v>
      </c>
      <c r="H27" s="1259">
        <v>0</v>
      </c>
      <c r="I27" s="1259">
        <v>0</v>
      </c>
      <c r="J27" s="1259">
        <v>0</v>
      </c>
      <c r="K27" s="1260"/>
      <c r="L27" s="1260"/>
      <c r="M27" s="1277">
        <v>0</v>
      </c>
      <c r="N27" s="1260"/>
      <c r="O27" s="1260"/>
      <c r="P27" s="1281"/>
      <c r="Q27" s="1268"/>
      <c r="R27" s="1268"/>
      <c r="S27" s="1290"/>
      <c r="T27" s="1259"/>
      <c r="U27" s="1259"/>
      <c r="V27" s="1264"/>
    </row>
    <row r="28" spans="1:22" s="1307" customFormat="1" ht="261" customHeight="1">
      <c r="A28" s="1298">
        <v>20</v>
      </c>
      <c r="B28" s="1285" t="s">
        <v>1815</v>
      </c>
      <c r="C28" s="1299" t="s">
        <v>221</v>
      </c>
      <c r="D28" s="1300" t="s">
        <v>1894</v>
      </c>
      <c r="E28" s="1300" t="s">
        <v>1895</v>
      </c>
      <c r="F28" s="1285" t="s">
        <v>1896</v>
      </c>
      <c r="G28" s="1301">
        <v>323090</v>
      </c>
      <c r="H28" s="1302"/>
      <c r="I28" s="1302"/>
      <c r="J28" s="1302"/>
      <c r="K28" s="1303"/>
      <c r="L28" s="1303"/>
      <c r="M28" s="1304"/>
      <c r="N28" s="1303"/>
      <c r="O28" s="1303"/>
      <c r="P28" s="1304"/>
      <c r="Q28" s="1305" t="s">
        <v>1828</v>
      </c>
      <c r="R28" s="1305" t="s">
        <v>1897</v>
      </c>
      <c r="S28" s="1305">
        <v>323090</v>
      </c>
      <c r="T28" s="1302"/>
      <c r="U28" s="1302"/>
      <c r="V28" s="1306"/>
    </row>
    <row r="29" spans="1:22" ht="180.75" customHeight="1">
      <c r="A29" s="1253"/>
      <c r="B29" s="1256"/>
      <c r="C29" s="1308"/>
      <c r="D29" s="1256" t="s">
        <v>1898</v>
      </c>
      <c r="E29" s="1309"/>
      <c r="F29" s="1310"/>
      <c r="G29" s="1258">
        <v>250000</v>
      </c>
      <c r="H29" s="1259"/>
      <c r="I29" s="1259"/>
      <c r="J29" s="1259"/>
      <c r="K29" s="1311"/>
      <c r="L29" s="1311"/>
      <c r="M29" s="1277"/>
      <c r="N29" s="1311">
        <v>42454</v>
      </c>
      <c r="O29" s="1311">
        <v>42699</v>
      </c>
      <c r="P29" s="1277">
        <v>250000</v>
      </c>
      <c r="Q29" s="1290"/>
      <c r="R29" s="1290"/>
      <c r="S29" s="1290"/>
      <c r="T29" s="1259"/>
      <c r="U29" s="1259"/>
      <c r="V29" s="1264"/>
    </row>
    <row r="30" spans="1:22" ht="111.75" customHeight="1">
      <c r="A30" s="1253"/>
      <c r="B30" s="1549" t="s">
        <v>1899</v>
      </c>
      <c r="C30" s="1550"/>
      <c r="D30" s="1550"/>
      <c r="E30" s="1550"/>
      <c r="F30" s="1550"/>
      <c r="G30" s="1550"/>
      <c r="H30" s="1550"/>
      <c r="I30" s="1550"/>
      <c r="J30" s="1550"/>
      <c r="K30" s="1550"/>
      <c r="L30" s="1550"/>
      <c r="M30" s="1550"/>
      <c r="N30" s="1550"/>
      <c r="O30" s="1550"/>
      <c r="P30" s="1550"/>
      <c r="Q30" s="1550"/>
      <c r="R30" s="1550"/>
      <c r="S30" s="1550"/>
      <c r="T30" s="1550"/>
      <c r="U30" s="1550"/>
      <c r="V30" s="1551"/>
    </row>
    <row r="31" spans="1:22" ht="136.5" customHeight="1">
      <c r="A31" s="1253">
        <v>1</v>
      </c>
      <c r="B31" s="1265" t="s">
        <v>1815</v>
      </c>
      <c r="C31" s="1312" t="s">
        <v>1816</v>
      </c>
      <c r="D31" s="1256" t="s">
        <v>1900</v>
      </c>
      <c r="E31" s="1313" t="s">
        <v>1901</v>
      </c>
      <c r="F31" s="1270" t="s">
        <v>1814</v>
      </c>
      <c r="G31" s="1259">
        <v>0</v>
      </c>
      <c r="H31" s="1258">
        <v>100000</v>
      </c>
      <c r="I31" s="1259">
        <v>0</v>
      </c>
      <c r="J31" s="1259">
        <v>0</v>
      </c>
      <c r="K31" s="1260">
        <v>42005</v>
      </c>
      <c r="L31" s="1260">
        <v>42369</v>
      </c>
      <c r="M31" s="1277">
        <v>100000</v>
      </c>
      <c r="N31" s="1260">
        <v>42370</v>
      </c>
      <c r="O31" s="1260">
        <v>42735</v>
      </c>
      <c r="P31" s="1261">
        <v>120000</v>
      </c>
      <c r="Q31" s="1260">
        <v>42736</v>
      </c>
      <c r="R31" s="1260">
        <v>43100</v>
      </c>
      <c r="S31" s="1261">
        <v>140000</v>
      </c>
      <c r="T31" s="1259" t="s">
        <v>1814</v>
      </c>
      <c r="U31" s="1259"/>
      <c r="V31" s="1264"/>
    </row>
    <row r="32" spans="1:22" ht="111.75" customHeight="1">
      <c r="A32" s="1253">
        <v>2</v>
      </c>
      <c r="B32" s="1254" t="s">
        <v>1810</v>
      </c>
      <c r="C32" s="1314" t="s">
        <v>1811</v>
      </c>
      <c r="D32" s="1256" t="s">
        <v>1812</v>
      </c>
      <c r="E32" s="1257" t="s">
        <v>1902</v>
      </c>
      <c r="F32" s="1270" t="s">
        <v>1814</v>
      </c>
      <c r="G32" s="1259">
        <v>0</v>
      </c>
      <c r="H32" s="1258">
        <v>100000</v>
      </c>
      <c r="I32" s="1259">
        <v>0</v>
      </c>
      <c r="J32" s="1259">
        <v>0</v>
      </c>
      <c r="K32" s="1260">
        <v>42005</v>
      </c>
      <c r="L32" s="1260">
        <v>42369</v>
      </c>
      <c r="M32" s="1277">
        <v>100000</v>
      </c>
      <c r="N32" s="1260">
        <v>42370</v>
      </c>
      <c r="O32" s="1260">
        <v>42735</v>
      </c>
      <c r="P32" s="1261">
        <v>120000</v>
      </c>
      <c r="Q32" s="1260">
        <v>42736</v>
      </c>
      <c r="R32" s="1260">
        <v>43100</v>
      </c>
      <c r="S32" s="1261">
        <v>140000</v>
      </c>
      <c r="T32" s="1259" t="s">
        <v>1814</v>
      </c>
      <c r="U32" s="1259"/>
      <c r="V32" s="1264"/>
    </row>
    <row r="33" spans="1:22" ht="111.75" customHeight="1">
      <c r="A33" s="1253">
        <v>3</v>
      </c>
      <c r="B33" s="1265" t="s">
        <v>1815</v>
      </c>
      <c r="C33" s="1315" t="s">
        <v>654</v>
      </c>
      <c r="D33" s="1313" t="s">
        <v>1903</v>
      </c>
      <c r="E33" s="1313" t="s">
        <v>670</v>
      </c>
      <c r="F33" s="1270" t="s">
        <v>1814</v>
      </c>
      <c r="G33" s="1259">
        <v>0</v>
      </c>
      <c r="H33" s="1258">
        <v>130000</v>
      </c>
      <c r="I33" s="1259">
        <v>0</v>
      </c>
      <c r="J33" s="1259">
        <v>0</v>
      </c>
      <c r="K33" s="1260">
        <v>42005</v>
      </c>
      <c r="L33" s="1260">
        <v>42369</v>
      </c>
      <c r="M33" s="1277">
        <v>130000</v>
      </c>
      <c r="N33" s="1260">
        <v>42370</v>
      </c>
      <c r="O33" s="1260">
        <v>42735</v>
      </c>
      <c r="P33" s="1261">
        <v>150000</v>
      </c>
      <c r="Q33" s="1260">
        <v>42736</v>
      </c>
      <c r="R33" s="1260">
        <v>43100</v>
      </c>
      <c r="S33" s="1261">
        <v>170000</v>
      </c>
      <c r="T33" s="1259" t="s">
        <v>1814</v>
      </c>
      <c r="U33" s="1259"/>
      <c r="V33" s="1264"/>
    </row>
    <row r="34" spans="1:22" ht="111.75" customHeight="1">
      <c r="A34" s="1253">
        <v>4</v>
      </c>
      <c r="B34" s="1254" t="s">
        <v>45</v>
      </c>
      <c r="C34" s="1315" t="s">
        <v>654</v>
      </c>
      <c r="D34" s="1313" t="s">
        <v>655</v>
      </c>
      <c r="E34" s="1313" t="s">
        <v>656</v>
      </c>
      <c r="F34" s="1270" t="s">
        <v>1814</v>
      </c>
      <c r="G34" s="1259">
        <v>0</v>
      </c>
      <c r="H34" s="1258">
        <v>150000</v>
      </c>
      <c r="I34" s="1259">
        <v>0</v>
      </c>
      <c r="J34" s="1259">
        <v>0</v>
      </c>
      <c r="K34" s="1260">
        <v>42005</v>
      </c>
      <c r="L34" s="1260">
        <v>42369</v>
      </c>
      <c r="M34" s="1277">
        <v>150000</v>
      </c>
      <c r="N34" s="1260">
        <v>42370</v>
      </c>
      <c r="O34" s="1260">
        <v>42735</v>
      </c>
      <c r="P34" s="1261">
        <v>170000</v>
      </c>
      <c r="Q34" s="1260">
        <v>42736</v>
      </c>
      <c r="R34" s="1260">
        <v>43100</v>
      </c>
      <c r="S34" s="1261">
        <v>190000</v>
      </c>
      <c r="T34" s="1259" t="s">
        <v>1814</v>
      </c>
      <c r="U34" s="1259"/>
      <c r="V34" s="1264"/>
    </row>
    <row r="35" spans="1:22" ht="111.75" customHeight="1">
      <c r="A35" s="1253">
        <v>5</v>
      </c>
      <c r="B35" s="1265" t="s">
        <v>1815</v>
      </c>
      <c r="C35" s="1315" t="s">
        <v>654</v>
      </c>
      <c r="D35" s="1313" t="s">
        <v>1903</v>
      </c>
      <c r="E35" s="1313" t="s">
        <v>1904</v>
      </c>
      <c r="F35" s="1270" t="s">
        <v>1836</v>
      </c>
      <c r="G35" s="1259">
        <v>0</v>
      </c>
      <c r="H35" s="1258">
        <v>25000</v>
      </c>
      <c r="I35" s="1259">
        <v>0</v>
      </c>
      <c r="J35" s="1259">
        <v>0</v>
      </c>
      <c r="K35" s="1260">
        <v>42005</v>
      </c>
      <c r="L35" s="1260">
        <v>42369</v>
      </c>
      <c r="M35" s="1277">
        <v>25000</v>
      </c>
      <c r="N35" s="1260">
        <v>42370</v>
      </c>
      <c r="O35" s="1260">
        <v>42735</v>
      </c>
      <c r="P35" s="1261">
        <v>30000</v>
      </c>
      <c r="Q35" s="1260">
        <v>42736</v>
      </c>
      <c r="R35" s="1260">
        <v>43100</v>
      </c>
      <c r="S35" s="1261">
        <v>35000</v>
      </c>
      <c r="T35" s="1259" t="s">
        <v>1814</v>
      </c>
      <c r="U35" s="1259"/>
      <c r="V35" s="1264"/>
    </row>
    <row r="36" spans="1:22" ht="111.75" customHeight="1">
      <c r="A36" s="1253">
        <v>6</v>
      </c>
      <c r="B36" s="1254" t="s">
        <v>1905</v>
      </c>
      <c r="C36" s="1316" t="s">
        <v>1906</v>
      </c>
      <c r="D36" s="1317" t="s">
        <v>1907</v>
      </c>
      <c r="E36" s="1313" t="s">
        <v>1908</v>
      </c>
      <c r="F36" s="1270" t="s">
        <v>1814</v>
      </c>
      <c r="G36" s="1259">
        <v>0</v>
      </c>
      <c r="H36" s="1258">
        <v>100000</v>
      </c>
      <c r="I36" s="1259">
        <v>0</v>
      </c>
      <c r="J36" s="1259">
        <v>0</v>
      </c>
      <c r="K36" s="1260">
        <v>42005</v>
      </c>
      <c r="L36" s="1260">
        <v>42369</v>
      </c>
      <c r="M36" s="1277">
        <v>100000</v>
      </c>
      <c r="N36" s="1260">
        <v>42370</v>
      </c>
      <c r="O36" s="1260">
        <v>42735</v>
      </c>
      <c r="P36" s="1261">
        <v>120000</v>
      </c>
      <c r="Q36" s="1260">
        <v>42736</v>
      </c>
      <c r="R36" s="1260">
        <v>43100</v>
      </c>
      <c r="S36" s="1261">
        <v>140000</v>
      </c>
      <c r="T36" s="1259" t="s">
        <v>1814</v>
      </c>
      <c r="U36" s="1259"/>
      <c r="V36" s="1264"/>
    </row>
    <row r="37" spans="1:22" ht="111.75" customHeight="1">
      <c r="A37" s="1253">
        <v>7</v>
      </c>
      <c r="B37" s="1318" t="s">
        <v>72</v>
      </c>
      <c r="C37" s="1319" t="s">
        <v>198</v>
      </c>
      <c r="D37" s="1285" t="s">
        <v>1909</v>
      </c>
      <c r="E37" s="1256" t="s">
        <v>1910</v>
      </c>
      <c r="F37" s="1287" t="s">
        <v>1814</v>
      </c>
      <c r="G37" s="1287">
        <v>0</v>
      </c>
      <c r="H37" s="1288">
        <v>1390000</v>
      </c>
      <c r="I37" s="1287">
        <v>0</v>
      </c>
      <c r="J37" s="1287">
        <v>0</v>
      </c>
      <c r="K37" s="1260">
        <v>42005</v>
      </c>
      <c r="L37" s="1260">
        <v>42369</v>
      </c>
      <c r="M37" s="1288">
        <v>430000</v>
      </c>
      <c r="N37" s="1260">
        <v>42370</v>
      </c>
      <c r="O37" s="1260">
        <v>42735</v>
      </c>
      <c r="P37" s="1288">
        <v>460000</v>
      </c>
      <c r="Q37" s="1260">
        <v>42736</v>
      </c>
      <c r="R37" s="1260">
        <v>43100</v>
      </c>
      <c r="S37" s="1288">
        <v>500000</v>
      </c>
      <c r="T37" s="1259" t="s">
        <v>1814</v>
      </c>
      <c r="U37" s="1320"/>
      <c r="V37" s="1321"/>
    </row>
    <row r="38" spans="1:22" ht="111.75" customHeight="1">
      <c r="A38" s="1253">
        <v>8</v>
      </c>
      <c r="B38" s="1318" t="s">
        <v>72</v>
      </c>
      <c r="C38" s="1319"/>
      <c r="D38" s="1285" t="s">
        <v>215</v>
      </c>
      <c r="E38" s="1285" t="s">
        <v>1911</v>
      </c>
      <c r="F38" s="1287" t="s">
        <v>1814</v>
      </c>
      <c r="G38" s="1287">
        <v>0</v>
      </c>
      <c r="H38" s="1288">
        <v>1380000</v>
      </c>
      <c r="I38" s="1287">
        <v>0</v>
      </c>
      <c r="J38" s="1287">
        <v>0</v>
      </c>
      <c r="K38" s="1260">
        <v>42005</v>
      </c>
      <c r="L38" s="1260">
        <v>42369</v>
      </c>
      <c r="M38" s="1288">
        <v>430000</v>
      </c>
      <c r="N38" s="1260">
        <v>42370</v>
      </c>
      <c r="O38" s="1260">
        <v>42735</v>
      </c>
      <c r="P38" s="1288">
        <v>450000</v>
      </c>
      <c r="Q38" s="1260">
        <v>42736</v>
      </c>
      <c r="R38" s="1260">
        <v>43100</v>
      </c>
      <c r="S38" s="1288">
        <v>500000</v>
      </c>
      <c r="T38" s="1259" t="s">
        <v>1814</v>
      </c>
      <c r="U38" s="1320"/>
      <c r="V38" s="1321"/>
    </row>
    <row r="39" spans="1:22" ht="111.75" customHeight="1">
      <c r="A39" s="1253">
        <v>9</v>
      </c>
      <c r="B39" s="1318" t="s">
        <v>72</v>
      </c>
      <c r="C39" s="1319" t="s">
        <v>94</v>
      </c>
      <c r="D39" s="1285" t="s">
        <v>189</v>
      </c>
      <c r="E39" s="1285" t="s">
        <v>190</v>
      </c>
      <c r="F39" s="1287" t="s">
        <v>1814</v>
      </c>
      <c r="G39" s="1287">
        <v>0</v>
      </c>
      <c r="H39" s="1288">
        <v>2700000</v>
      </c>
      <c r="I39" s="1287">
        <v>0</v>
      </c>
      <c r="J39" s="1287">
        <v>0</v>
      </c>
      <c r="K39" s="1260">
        <v>42005</v>
      </c>
      <c r="L39" s="1260">
        <v>42369</v>
      </c>
      <c r="M39" s="1288">
        <v>850000</v>
      </c>
      <c r="N39" s="1260">
        <v>42370</v>
      </c>
      <c r="O39" s="1260">
        <v>42735</v>
      </c>
      <c r="P39" s="1288">
        <v>900000</v>
      </c>
      <c r="Q39" s="1260">
        <v>42736</v>
      </c>
      <c r="R39" s="1260">
        <v>43100</v>
      </c>
      <c r="S39" s="1288">
        <v>950000</v>
      </c>
      <c r="T39" s="1259" t="s">
        <v>1814</v>
      </c>
      <c r="U39" s="1320"/>
      <c r="V39" s="1321"/>
    </row>
    <row r="40" spans="1:22" ht="111.75" customHeight="1">
      <c r="A40" s="1253">
        <v>10</v>
      </c>
      <c r="B40" s="1318" t="s">
        <v>72</v>
      </c>
      <c r="C40" s="1319" t="s">
        <v>94</v>
      </c>
      <c r="D40" s="1285" t="s">
        <v>95</v>
      </c>
      <c r="E40" s="1285" t="s">
        <v>96</v>
      </c>
      <c r="F40" s="1287" t="s">
        <v>1814</v>
      </c>
      <c r="G40" s="1287">
        <v>0</v>
      </c>
      <c r="H40" s="1288">
        <v>135000</v>
      </c>
      <c r="I40" s="1287">
        <v>0</v>
      </c>
      <c r="J40" s="1287">
        <v>0</v>
      </c>
      <c r="K40" s="1260">
        <v>42005</v>
      </c>
      <c r="L40" s="1260">
        <v>42369</v>
      </c>
      <c r="M40" s="1288">
        <v>40000</v>
      </c>
      <c r="N40" s="1260">
        <v>42370</v>
      </c>
      <c r="O40" s="1260">
        <v>42735</v>
      </c>
      <c r="P40" s="1288">
        <v>45000</v>
      </c>
      <c r="Q40" s="1260">
        <v>42736</v>
      </c>
      <c r="R40" s="1260">
        <v>43100</v>
      </c>
      <c r="S40" s="1288">
        <v>50000</v>
      </c>
      <c r="T40" s="1259" t="s">
        <v>1814</v>
      </c>
      <c r="U40" s="1320"/>
      <c r="V40" s="1321"/>
    </row>
    <row r="41" spans="1:22" ht="111.75" customHeight="1">
      <c r="A41" s="1253">
        <v>11</v>
      </c>
      <c r="B41" s="1318" t="s">
        <v>70</v>
      </c>
      <c r="C41" s="1319"/>
      <c r="D41" s="1285" t="s">
        <v>228</v>
      </c>
      <c r="E41" s="1285" t="s">
        <v>1912</v>
      </c>
      <c r="F41" s="1287" t="s">
        <v>1814</v>
      </c>
      <c r="G41" s="1287">
        <v>0</v>
      </c>
      <c r="H41" s="1288">
        <v>22000</v>
      </c>
      <c r="I41" s="1287">
        <v>0</v>
      </c>
      <c r="J41" s="1287">
        <v>0</v>
      </c>
      <c r="K41" s="1260">
        <v>42005</v>
      </c>
      <c r="L41" s="1260">
        <v>42369</v>
      </c>
      <c r="M41" s="1288">
        <v>5000</v>
      </c>
      <c r="N41" s="1260">
        <v>42370</v>
      </c>
      <c r="O41" s="1260">
        <v>42735</v>
      </c>
      <c r="P41" s="1288">
        <v>7000</v>
      </c>
      <c r="Q41" s="1260">
        <v>42736</v>
      </c>
      <c r="R41" s="1260">
        <v>43100</v>
      </c>
      <c r="S41" s="1288">
        <v>10000</v>
      </c>
      <c r="T41" s="1259" t="s">
        <v>1814</v>
      </c>
      <c r="U41" s="1320"/>
      <c r="V41" s="1321"/>
    </row>
    <row r="42" spans="1:22" ht="111.75" customHeight="1">
      <c r="A42" s="1322">
        <v>12</v>
      </c>
      <c r="B42" s="1318" t="s">
        <v>70</v>
      </c>
      <c r="C42" s="1319" t="s">
        <v>221</v>
      </c>
      <c r="D42" s="1285" t="s">
        <v>256</v>
      </c>
      <c r="E42" s="1285" t="s">
        <v>1913</v>
      </c>
      <c r="F42" s="1287" t="s">
        <v>1814</v>
      </c>
      <c r="G42" s="1287">
        <v>0</v>
      </c>
      <c r="H42" s="1288">
        <v>455000</v>
      </c>
      <c r="I42" s="1287">
        <v>0</v>
      </c>
      <c r="J42" s="1287">
        <v>0</v>
      </c>
      <c r="K42" s="1260">
        <v>42005</v>
      </c>
      <c r="L42" s="1260">
        <v>42369</v>
      </c>
      <c r="M42" s="1288">
        <v>130000</v>
      </c>
      <c r="N42" s="1260">
        <v>42370</v>
      </c>
      <c r="O42" s="1260">
        <v>42735</v>
      </c>
      <c r="P42" s="1288">
        <v>150000</v>
      </c>
      <c r="Q42" s="1260">
        <v>42736</v>
      </c>
      <c r="R42" s="1260">
        <v>43100</v>
      </c>
      <c r="S42" s="1288">
        <v>175000</v>
      </c>
      <c r="T42" s="1259" t="s">
        <v>1814</v>
      </c>
      <c r="U42" s="1320"/>
      <c r="V42" s="1321"/>
    </row>
    <row r="43" spans="1:22" ht="111.75" customHeight="1">
      <c r="A43" s="1283">
        <v>13</v>
      </c>
      <c r="B43" s="1318" t="s">
        <v>70</v>
      </c>
      <c r="C43" s="1319" t="s">
        <v>221</v>
      </c>
      <c r="D43" s="1285" t="s">
        <v>259</v>
      </c>
      <c r="E43" s="1285" t="s">
        <v>1914</v>
      </c>
      <c r="F43" s="1287" t="s">
        <v>1814</v>
      </c>
      <c r="G43" s="1287">
        <v>0</v>
      </c>
      <c r="H43" s="1288">
        <v>920000</v>
      </c>
      <c r="I43" s="1287">
        <v>0</v>
      </c>
      <c r="J43" s="1287">
        <v>0</v>
      </c>
      <c r="K43" s="1260">
        <v>42005</v>
      </c>
      <c r="L43" s="1260">
        <v>42369</v>
      </c>
      <c r="M43" s="1288">
        <v>270000</v>
      </c>
      <c r="N43" s="1260">
        <v>42370</v>
      </c>
      <c r="O43" s="1260">
        <v>42735</v>
      </c>
      <c r="P43" s="1288">
        <v>300000</v>
      </c>
      <c r="Q43" s="1260">
        <v>42736</v>
      </c>
      <c r="R43" s="1260">
        <v>43100</v>
      </c>
      <c r="S43" s="1287">
        <v>350000</v>
      </c>
      <c r="T43" s="1259" t="s">
        <v>1814</v>
      </c>
      <c r="U43" s="1320"/>
      <c r="V43" s="1321"/>
    </row>
    <row r="44" spans="1:22" ht="111.75" customHeight="1">
      <c r="A44" s="1283">
        <v>14</v>
      </c>
      <c r="B44" s="1318" t="s">
        <v>70</v>
      </c>
      <c r="C44" s="1319" t="s">
        <v>225</v>
      </c>
      <c r="D44" s="1285" t="s">
        <v>226</v>
      </c>
      <c r="E44" s="1285" t="s">
        <v>1915</v>
      </c>
      <c r="F44" s="1287" t="s">
        <v>1814</v>
      </c>
      <c r="G44" s="1287">
        <v>0</v>
      </c>
      <c r="H44" s="1288">
        <v>450000</v>
      </c>
      <c r="I44" s="1287">
        <v>0</v>
      </c>
      <c r="J44" s="1287">
        <v>0</v>
      </c>
      <c r="K44" s="1260">
        <v>42005</v>
      </c>
      <c r="L44" s="1260">
        <v>42369</v>
      </c>
      <c r="M44" s="1288">
        <v>150000</v>
      </c>
      <c r="N44" s="1260">
        <v>42370</v>
      </c>
      <c r="O44" s="1260">
        <v>42735</v>
      </c>
      <c r="P44" s="1288">
        <v>150000</v>
      </c>
      <c r="Q44" s="1260">
        <v>42736</v>
      </c>
      <c r="R44" s="1260">
        <v>43100</v>
      </c>
      <c r="S44" s="1288">
        <v>150000</v>
      </c>
      <c r="T44" s="1259" t="s">
        <v>1814</v>
      </c>
      <c r="U44" s="1320"/>
      <c r="V44" s="1321"/>
    </row>
    <row r="45" spans="1:22" ht="111.75" customHeight="1">
      <c r="A45" s="1253"/>
      <c r="B45" s="1254"/>
      <c r="C45" s="1323"/>
      <c r="D45" s="1324"/>
      <c r="E45" s="1325"/>
      <c r="F45" s="1326"/>
      <c r="G45" s="1320"/>
      <c r="H45" s="1327"/>
      <c r="I45" s="1320"/>
      <c r="J45" s="1320"/>
      <c r="K45" s="1328"/>
      <c r="L45" s="1328"/>
      <c r="M45" s="1329"/>
      <c r="N45" s="1328"/>
      <c r="O45" s="1328"/>
      <c r="P45" s="1330"/>
      <c r="Q45" s="1328"/>
      <c r="R45" s="1328"/>
      <c r="S45" s="1330"/>
      <c r="T45" s="1320"/>
      <c r="U45" s="1320"/>
      <c r="V45" s="1321"/>
    </row>
    <row r="46" spans="1:22" ht="111.75" customHeight="1">
      <c r="A46" s="1253"/>
      <c r="B46" s="1254"/>
      <c r="C46" s="1552" t="s">
        <v>1916</v>
      </c>
      <c r="D46" s="1553"/>
      <c r="E46" s="1553"/>
      <c r="F46" s="1553"/>
      <c r="G46" s="1553"/>
      <c r="H46" s="1553"/>
      <c r="I46" s="1553"/>
      <c r="J46" s="1553"/>
      <c r="K46" s="1553"/>
      <c r="L46" s="1553"/>
      <c r="M46" s="1553"/>
      <c r="N46" s="1553"/>
      <c r="O46" s="1553"/>
      <c r="P46" s="1553"/>
      <c r="Q46" s="1553"/>
      <c r="R46" s="1553"/>
      <c r="S46" s="1553"/>
      <c r="T46" s="1553"/>
      <c r="U46" s="1553"/>
      <c r="V46" s="1554"/>
    </row>
    <row r="47" spans="1:22" ht="111.75" customHeight="1">
      <c r="A47" s="1253"/>
      <c r="B47" s="1265" t="s">
        <v>1815</v>
      </c>
      <c r="C47" s="1331" t="s">
        <v>1816</v>
      </c>
      <c r="D47" s="1332" t="s">
        <v>1917</v>
      </c>
      <c r="E47" s="317" t="s">
        <v>663</v>
      </c>
      <c r="F47" s="1333" t="s">
        <v>1918</v>
      </c>
      <c r="G47" s="1334">
        <v>2220861</v>
      </c>
      <c r="H47" s="330">
        <v>0</v>
      </c>
      <c r="I47" s="330">
        <v>0</v>
      </c>
      <c r="J47" s="330">
        <v>0</v>
      </c>
      <c r="K47" s="1335">
        <v>2015</v>
      </c>
      <c r="L47" s="1335">
        <v>2015</v>
      </c>
      <c r="M47" s="1334">
        <v>2220861</v>
      </c>
      <c r="N47" s="1335"/>
      <c r="O47" s="1335"/>
      <c r="P47" s="1335"/>
      <c r="Q47" s="1335"/>
      <c r="R47" s="1335"/>
      <c r="S47" s="1335"/>
      <c r="T47" s="330"/>
      <c r="U47" s="330"/>
      <c r="V47" s="1336"/>
    </row>
    <row r="48" spans="1:22" ht="111.75" customHeight="1">
      <c r="A48" s="1253"/>
      <c r="B48" s="1254"/>
      <c r="C48" s="1316"/>
      <c r="D48" s="1337" t="s">
        <v>34</v>
      </c>
      <c r="E48" s="330"/>
      <c r="F48" s="330"/>
      <c r="G48" s="330"/>
      <c r="H48" s="330"/>
      <c r="I48" s="330"/>
      <c r="J48" s="330"/>
      <c r="K48" s="1338" t="s">
        <v>34</v>
      </c>
      <c r="L48" s="1338" t="s">
        <v>34</v>
      </c>
      <c r="M48" s="1277"/>
      <c r="N48" s="1335"/>
      <c r="O48" s="1335"/>
      <c r="P48" s="1335"/>
      <c r="Q48" s="1335"/>
      <c r="R48" s="1335"/>
      <c r="S48" s="1335"/>
      <c r="T48" s="330" t="s">
        <v>34</v>
      </c>
      <c r="U48" s="330"/>
      <c r="V48" s="1336"/>
    </row>
    <row r="49" spans="1:22" ht="111.75" customHeight="1">
      <c r="A49" s="1253"/>
      <c r="B49" s="1254"/>
      <c r="C49" s="1316"/>
      <c r="D49" s="1337" t="s">
        <v>34</v>
      </c>
      <c r="E49" s="330"/>
      <c r="F49" s="330"/>
      <c r="G49" s="330"/>
      <c r="H49" s="330"/>
      <c r="I49" s="330"/>
      <c r="J49" s="330"/>
      <c r="K49" s="1335"/>
      <c r="L49" s="1335"/>
      <c r="M49" s="1277"/>
      <c r="N49" s="1335"/>
      <c r="O49" s="1335"/>
      <c r="P49" s="1335"/>
      <c r="Q49" s="1335"/>
      <c r="R49" s="1335"/>
      <c r="S49" s="1335"/>
      <c r="T49" s="330"/>
      <c r="U49" s="330"/>
      <c r="V49" s="1336"/>
    </row>
    <row r="50" spans="1:22" ht="111.75" customHeight="1">
      <c r="A50" s="1253"/>
      <c r="B50" s="1254"/>
      <c r="C50" s="1316"/>
      <c r="D50" s="1337" t="s">
        <v>34</v>
      </c>
      <c r="E50" s="330"/>
      <c r="F50" s="330"/>
      <c r="G50" s="330"/>
      <c r="H50" s="330"/>
      <c r="I50" s="330"/>
      <c r="J50" s="330"/>
      <c r="K50" s="1335"/>
      <c r="L50" s="1335"/>
      <c r="M50" s="1277"/>
      <c r="N50" s="1335"/>
      <c r="O50" s="1335"/>
      <c r="P50" s="1335"/>
      <c r="Q50" s="1335"/>
      <c r="R50" s="1335"/>
      <c r="S50" s="1335"/>
      <c r="T50" s="330"/>
      <c r="U50" s="330"/>
      <c r="V50" s="1336"/>
    </row>
    <row r="51" spans="1:22" ht="111.75" customHeight="1">
      <c r="A51" s="1253"/>
      <c r="B51" s="1254"/>
      <c r="C51" s="1316"/>
      <c r="D51" s="1337" t="s">
        <v>34</v>
      </c>
      <c r="E51" s="330"/>
      <c r="F51" s="330"/>
      <c r="G51" s="330"/>
      <c r="H51" s="330"/>
      <c r="I51" s="330"/>
      <c r="J51" s="330"/>
      <c r="K51" s="1335"/>
      <c r="L51" s="1335"/>
      <c r="M51" s="1277"/>
      <c r="N51" s="1335"/>
      <c r="O51" s="1335"/>
      <c r="P51" s="1335"/>
      <c r="Q51" s="1335"/>
      <c r="R51" s="1335"/>
      <c r="S51" s="1335"/>
      <c r="T51" s="330"/>
      <c r="U51" s="330"/>
      <c r="V51" s="1336"/>
    </row>
    <row r="52" spans="1:22" ht="111.75" customHeight="1">
      <c r="A52" s="1253"/>
      <c r="B52" s="1254"/>
      <c r="C52" s="1316"/>
      <c r="D52" s="1339" t="s">
        <v>34</v>
      </c>
      <c r="E52" s="330"/>
      <c r="F52" s="330"/>
      <c r="G52" s="330"/>
      <c r="H52" s="330"/>
      <c r="I52" s="330"/>
      <c r="J52" s="330"/>
      <c r="K52" s="1335"/>
      <c r="L52" s="1335"/>
      <c r="M52" s="1277"/>
      <c r="N52" s="1335"/>
      <c r="O52" s="1335"/>
      <c r="P52" s="1335"/>
      <c r="Q52" s="1335"/>
      <c r="R52" s="1335"/>
      <c r="S52" s="1335"/>
      <c r="T52" s="330"/>
      <c r="U52" s="330"/>
      <c r="V52" s="1336"/>
    </row>
    <row r="53" spans="1:22" ht="111.75" customHeight="1">
      <c r="A53" s="1253"/>
      <c r="B53" s="1254"/>
      <c r="C53" s="1316"/>
      <c r="D53" s="1339" t="s">
        <v>34</v>
      </c>
      <c r="E53" s="330"/>
      <c r="F53" s="330"/>
      <c r="G53" s="330"/>
      <c r="H53" s="330"/>
      <c r="I53" s="330"/>
      <c r="J53" s="330"/>
      <c r="K53" s="1335"/>
      <c r="L53" s="1335"/>
      <c r="M53" s="1277"/>
      <c r="N53" s="1335"/>
      <c r="O53" s="1335"/>
      <c r="P53" s="1335"/>
      <c r="Q53" s="1335"/>
      <c r="R53" s="1335"/>
      <c r="S53" s="1335"/>
      <c r="T53" s="330"/>
      <c r="U53" s="330"/>
      <c r="V53" s="1336"/>
    </row>
    <row r="54" spans="1:22" ht="111.75" customHeight="1">
      <c r="A54" s="1253"/>
      <c r="B54" s="1254"/>
      <c r="C54" s="1316"/>
      <c r="D54" s="1337" t="s">
        <v>34</v>
      </c>
      <c r="E54" s="330"/>
      <c r="F54" s="330"/>
      <c r="G54" s="330"/>
      <c r="H54" s="330"/>
      <c r="I54" s="330"/>
      <c r="J54" s="330"/>
      <c r="K54" s="1335"/>
      <c r="L54" s="1335"/>
      <c r="M54" s="1277"/>
      <c r="N54" s="1335"/>
      <c r="O54" s="1335"/>
      <c r="P54" s="1335"/>
      <c r="Q54" s="1335"/>
      <c r="R54" s="1335"/>
      <c r="S54" s="1335"/>
      <c r="T54" s="330"/>
      <c r="U54" s="330"/>
      <c r="V54" s="1336"/>
    </row>
    <row r="55" spans="1:22" ht="111.75" customHeight="1">
      <c r="A55" s="1253"/>
      <c r="B55" s="1254"/>
      <c r="C55" s="1316"/>
      <c r="D55" s="1337" t="s">
        <v>34</v>
      </c>
      <c r="E55" s="330"/>
      <c r="F55" s="330"/>
      <c r="G55" s="330"/>
      <c r="H55" s="330"/>
      <c r="I55" s="330"/>
      <c r="J55" s="330"/>
      <c r="K55" s="1335"/>
      <c r="L55" s="1335"/>
      <c r="M55" s="1277"/>
      <c r="N55" s="1335"/>
      <c r="O55" s="1335"/>
      <c r="P55" s="1335"/>
      <c r="Q55" s="1335"/>
      <c r="R55" s="1335"/>
      <c r="S55" s="1335"/>
      <c r="T55" s="330"/>
      <c r="U55" s="330"/>
      <c r="V55" s="1336"/>
    </row>
    <row r="56" spans="1:22" ht="111.75" customHeight="1">
      <c r="A56" s="1253"/>
      <c r="B56" s="1254"/>
      <c r="C56" s="1316"/>
      <c r="D56" s="1339" t="s">
        <v>34</v>
      </c>
      <c r="E56" s="330"/>
      <c r="F56" s="330"/>
      <c r="G56" s="330"/>
      <c r="H56" s="330"/>
      <c r="I56" s="330"/>
      <c r="J56" s="330"/>
      <c r="K56" s="1335"/>
      <c r="L56" s="1335"/>
      <c r="M56" s="1277"/>
      <c r="N56" s="1335"/>
      <c r="O56" s="1335"/>
      <c r="P56" s="1335"/>
      <c r="Q56" s="1335"/>
      <c r="R56" s="1335"/>
      <c r="S56" s="1335"/>
      <c r="T56" s="330"/>
      <c r="U56" s="330"/>
      <c r="V56" s="1336"/>
    </row>
    <row r="57" spans="1:22" ht="111.75" customHeight="1">
      <c r="A57" s="1253"/>
      <c r="B57" s="1254"/>
      <c r="C57" s="1316"/>
      <c r="D57" s="1340" t="s">
        <v>34</v>
      </c>
      <c r="E57" s="330"/>
      <c r="F57" s="330"/>
      <c r="G57" s="330"/>
      <c r="H57" s="330"/>
      <c r="I57" s="330"/>
      <c r="J57" s="330"/>
      <c r="K57" s="1335"/>
      <c r="L57" s="1335"/>
      <c r="M57" s="1277"/>
      <c r="N57" s="1335"/>
      <c r="O57" s="1335"/>
      <c r="P57" s="1335"/>
      <c r="Q57" s="1335"/>
      <c r="R57" s="1335"/>
      <c r="S57" s="1335"/>
      <c r="T57" s="330"/>
      <c r="U57" s="330"/>
      <c r="V57" s="1336"/>
    </row>
    <row r="58" spans="1:22" ht="111.75" customHeight="1">
      <c r="A58" s="1253"/>
      <c r="B58" s="1254"/>
      <c r="C58" s="1316"/>
      <c r="D58" s="1339" t="s">
        <v>34</v>
      </c>
      <c r="E58" s="330"/>
      <c r="F58" s="330"/>
      <c r="G58" s="330"/>
      <c r="H58" s="330"/>
      <c r="I58" s="330"/>
      <c r="J58" s="330"/>
      <c r="K58" s="1335"/>
      <c r="L58" s="1335"/>
      <c r="M58" s="1277"/>
      <c r="N58" s="1335"/>
      <c r="O58" s="1335"/>
      <c r="P58" s="1335"/>
      <c r="Q58" s="1335"/>
      <c r="R58" s="1335"/>
      <c r="S58" s="1335"/>
      <c r="T58" s="330"/>
      <c r="U58" s="330"/>
      <c r="V58" s="1336"/>
    </row>
    <row r="59" spans="1:22" ht="111.75" customHeight="1">
      <c r="A59" s="1253"/>
      <c r="B59" s="1254"/>
      <c r="C59" s="1316"/>
      <c r="D59" s="1339" t="s">
        <v>34</v>
      </c>
      <c r="E59" s="330"/>
      <c r="F59" s="330"/>
      <c r="G59" s="330"/>
      <c r="H59" s="330"/>
      <c r="I59" s="330"/>
      <c r="J59" s="330"/>
      <c r="K59" s="1335"/>
      <c r="L59" s="1335"/>
      <c r="M59" s="1277"/>
      <c r="N59" s="1335"/>
      <c r="O59" s="1335"/>
      <c r="P59" s="1335"/>
      <c r="Q59" s="1335"/>
      <c r="R59" s="1335"/>
      <c r="S59" s="1335"/>
      <c r="T59" s="330"/>
      <c r="U59" s="330"/>
      <c r="V59" s="1336"/>
    </row>
    <row r="60" spans="1:22" ht="111.75" customHeight="1">
      <c r="A60" s="1253"/>
      <c r="B60" s="1254"/>
      <c r="C60" s="1316"/>
      <c r="D60" s="1337" t="s">
        <v>34</v>
      </c>
      <c r="E60" s="330"/>
      <c r="F60" s="330"/>
      <c r="G60" s="330"/>
      <c r="H60" s="330"/>
      <c r="I60" s="330"/>
      <c r="J60" s="330"/>
      <c r="K60" s="1335"/>
      <c r="L60" s="1335"/>
      <c r="M60" s="1277"/>
      <c r="N60" s="1335"/>
      <c r="O60" s="1335"/>
      <c r="P60" s="1335"/>
      <c r="Q60" s="1335"/>
      <c r="R60" s="1335"/>
      <c r="S60" s="1335"/>
      <c r="T60" s="330"/>
      <c r="U60" s="330"/>
      <c r="V60" s="1336"/>
    </row>
    <row r="61" spans="1:22" ht="111.75" customHeight="1">
      <c r="A61" s="1253"/>
      <c r="B61" s="1254"/>
      <c r="C61" s="1316"/>
      <c r="D61" s="1337" t="s">
        <v>34</v>
      </c>
      <c r="E61" s="330"/>
      <c r="F61" s="330"/>
      <c r="G61" s="330"/>
      <c r="H61" s="330"/>
      <c r="I61" s="330"/>
      <c r="J61" s="330"/>
      <c r="K61" s="1335"/>
      <c r="L61" s="1335"/>
      <c r="M61" s="1277"/>
      <c r="N61" s="1335"/>
      <c r="O61" s="1335"/>
      <c r="P61" s="1335"/>
      <c r="Q61" s="1335"/>
      <c r="R61" s="1335"/>
      <c r="S61" s="1335"/>
      <c r="T61" s="330"/>
      <c r="U61" s="330"/>
      <c r="V61" s="1336"/>
    </row>
    <row r="62" spans="1:22" ht="111.75" customHeight="1">
      <c r="A62" s="1253"/>
      <c r="B62" s="1254"/>
      <c r="C62" s="1316"/>
      <c r="D62" s="1339" t="s">
        <v>34</v>
      </c>
      <c r="E62" s="330"/>
      <c r="F62" s="330"/>
      <c r="G62" s="330"/>
      <c r="H62" s="330"/>
      <c r="I62" s="330"/>
      <c r="J62" s="330"/>
      <c r="K62" s="1335"/>
      <c r="L62" s="1335"/>
      <c r="M62" s="1277"/>
      <c r="N62" s="1335"/>
      <c r="O62" s="1335"/>
      <c r="P62" s="1335"/>
      <c r="Q62" s="1335"/>
      <c r="R62" s="1335"/>
      <c r="S62" s="1335"/>
      <c r="T62" s="330"/>
      <c r="U62" s="330"/>
      <c r="V62" s="1336"/>
    </row>
    <row r="63" spans="1:22" ht="111.75" customHeight="1">
      <c r="A63" s="1253"/>
      <c r="B63" s="1254"/>
      <c r="C63" s="1316"/>
      <c r="D63" s="1339" t="s">
        <v>34</v>
      </c>
      <c r="E63" s="330"/>
      <c r="F63" s="330"/>
      <c r="G63" s="330"/>
      <c r="H63" s="330"/>
      <c r="I63" s="330"/>
      <c r="J63" s="330"/>
      <c r="K63" s="1335"/>
      <c r="L63" s="1335"/>
      <c r="M63" s="1277"/>
      <c r="N63" s="1335"/>
      <c r="O63" s="1335"/>
      <c r="P63" s="1335"/>
      <c r="Q63" s="1335"/>
      <c r="R63" s="1335"/>
      <c r="S63" s="1335"/>
      <c r="T63" s="330"/>
      <c r="U63" s="330"/>
      <c r="V63" s="1336"/>
    </row>
    <row r="64" spans="1:22" ht="111.75" customHeight="1">
      <c r="A64" s="1253"/>
      <c r="B64" s="1254"/>
      <c r="C64" s="1316"/>
      <c r="D64" s="1339" t="s">
        <v>34</v>
      </c>
      <c r="E64" s="330"/>
      <c r="F64" s="330"/>
      <c r="G64" s="330"/>
      <c r="H64" s="330"/>
      <c r="I64" s="330"/>
      <c r="J64" s="330"/>
      <c r="K64" s="1335"/>
      <c r="L64" s="1335"/>
      <c r="M64" s="1277"/>
      <c r="N64" s="1335"/>
      <c r="O64" s="1335"/>
      <c r="P64" s="1335"/>
      <c r="Q64" s="1335"/>
      <c r="R64" s="1335"/>
      <c r="S64" s="1335"/>
      <c r="T64" s="330"/>
      <c r="U64" s="330"/>
      <c r="V64" s="1336"/>
    </row>
    <row r="65" spans="1:22" ht="111.75" customHeight="1">
      <c r="A65" s="1253"/>
      <c r="B65" s="1265"/>
      <c r="C65" s="1316"/>
      <c r="D65" s="1339" t="s">
        <v>34</v>
      </c>
      <c r="E65" s="330"/>
      <c r="F65" s="330"/>
      <c r="G65" s="330"/>
      <c r="H65" s="330"/>
      <c r="I65" s="330"/>
      <c r="J65" s="330"/>
      <c r="K65" s="1335"/>
      <c r="L65" s="1335"/>
      <c r="M65" s="1304"/>
      <c r="N65" s="1335"/>
      <c r="O65" s="1335"/>
      <c r="P65" s="1335"/>
      <c r="Q65" s="1335"/>
      <c r="R65" s="1335"/>
      <c r="S65" s="1335"/>
      <c r="T65" s="330"/>
      <c r="U65" s="330"/>
      <c r="V65" s="1336"/>
    </row>
    <row r="66" spans="1:22" ht="78" customHeight="1">
      <c r="A66" s="1253"/>
      <c r="B66" s="1265"/>
      <c r="C66" s="1341" t="s">
        <v>34</v>
      </c>
      <c r="D66" s="1339" t="s">
        <v>34</v>
      </c>
      <c r="E66" s="330"/>
      <c r="F66" s="330"/>
      <c r="G66" s="330"/>
      <c r="H66" s="330"/>
      <c r="I66" s="330"/>
      <c r="J66" s="330"/>
      <c r="K66" s="1335"/>
      <c r="L66" s="1335"/>
      <c r="M66" s="1277"/>
      <c r="N66" s="1335"/>
      <c r="O66" s="1335"/>
      <c r="P66" s="1335"/>
      <c r="Q66" s="1335"/>
      <c r="R66" s="1335"/>
      <c r="S66" s="1335"/>
      <c r="T66" s="330"/>
      <c r="U66" s="330"/>
      <c r="V66" s="1336"/>
    </row>
    <row r="67" spans="1:22" ht="48.75" customHeight="1">
      <c r="A67" s="1253"/>
      <c r="B67" s="1265"/>
      <c r="C67" s="1342" t="s">
        <v>34</v>
      </c>
      <c r="D67" s="330"/>
      <c r="E67" s="330"/>
      <c r="F67" s="330"/>
      <c r="G67" s="330"/>
      <c r="H67" s="330"/>
      <c r="I67" s="330"/>
      <c r="J67" s="330"/>
      <c r="K67" s="1335"/>
      <c r="L67" s="1335"/>
      <c r="M67" s="1271"/>
      <c r="N67" s="1335"/>
      <c r="O67" s="1335"/>
      <c r="P67" s="1335"/>
      <c r="Q67" s="1335"/>
      <c r="R67" s="1335"/>
      <c r="S67" s="1335"/>
      <c r="T67" s="330"/>
      <c r="U67" s="330"/>
      <c r="V67" s="1336"/>
    </row>
    <row r="68" spans="1:22" ht="75" customHeight="1">
      <c r="A68" s="1253"/>
      <c r="B68" s="1343"/>
      <c r="C68" s="1341" t="s">
        <v>34</v>
      </c>
      <c r="D68" s="1344" t="s">
        <v>34</v>
      </c>
      <c r="E68" s="330"/>
      <c r="F68" s="330"/>
      <c r="G68" s="1345" t="s">
        <v>34</v>
      </c>
      <c r="H68" s="1345"/>
      <c r="I68" s="317"/>
      <c r="J68" s="317"/>
      <c r="K68" s="1346"/>
      <c r="L68" s="1346"/>
      <c r="M68" s="1347"/>
      <c r="N68" s="1346"/>
      <c r="O68" s="1346"/>
      <c r="P68" s="1348"/>
      <c r="Q68" s="1335"/>
      <c r="R68" s="1335"/>
      <c r="S68" s="1335"/>
      <c r="T68" s="1345"/>
      <c r="U68" s="330"/>
      <c r="V68" s="1336"/>
    </row>
    <row r="69" spans="1:22" ht="83.25" customHeight="1">
      <c r="A69" s="1253"/>
      <c r="B69" s="1254" t="s">
        <v>34</v>
      </c>
      <c r="C69" s="1349"/>
      <c r="D69" s="1350" t="s">
        <v>34</v>
      </c>
      <c r="E69" s="330"/>
      <c r="F69" s="330"/>
      <c r="G69" s="1345" t="s">
        <v>34</v>
      </c>
      <c r="H69" s="1345"/>
      <c r="I69" s="317"/>
      <c r="J69" s="317"/>
      <c r="K69" s="1346"/>
      <c r="L69" s="1346"/>
      <c r="M69" s="1348"/>
      <c r="N69" s="1348"/>
      <c r="O69" s="1346"/>
      <c r="P69" s="1348"/>
      <c r="Q69" s="1335"/>
      <c r="R69" s="1335"/>
      <c r="S69" s="1335"/>
      <c r="T69" s="1345"/>
      <c r="U69" s="330"/>
      <c r="V69" s="1336"/>
    </row>
    <row r="70" spans="1:22" ht="75.75" customHeight="1">
      <c r="A70" s="1253"/>
      <c r="B70" s="1254"/>
      <c r="C70" s="1351" t="s">
        <v>34</v>
      </c>
      <c r="D70" s="1352"/>
      <c r="E70" s="330"/>
      <c r="F70" s="330"/>
      <c r="G70" s="330"/>
      <c r="H70" s="330"/>
      <c r="I70" s="330"/>
      <c r="J70" s="330"/>
      <c r="K70" s="1335"/>
      <c r="L70" s="1335"/>
      <c r="M70" s="1335"/>
      <c r="N70" s="1335"/>
      <c r="O70" s="1335"/>
      <c r="P70" s="1335"/>
      <c r="Q70" s="1335"/>
      <c r="R70" s="1335"/>
      <c r="S70" s="1335"/>
      <c r="T70" s="317"/>
      <c r="U70" s="330"/>
      <c r="V70" s="1336"/>
    </row>
    <row r="71" spans="1:22" ht="63.75" customHeight="1">
      <c r="A71" s="1253"/>
      <c r="B71" s="1254"/>
      <c r="C71" s="1316" t="s">
        <v>34</v>
      </c>
      <c r="D71" s="330"/>
      <c r="E71" s="330"/>
      <c r="F71" s="330"/>
      <c r="G71" s="330"/>
      <c r="H71" s="330"/>
      <c r="I71" s="330"/>
      <c r="J71" s="330"/>
      <c r="K71" s="1335"/>
      <c r="L71" s="1335"/>
      <c r="M71" s="1335"/>
      <c r="N71" s="1335"/>
      <c r="O71" s="1335"/>
      <c r="P71" s="1335"/>
      <c r="Q71" s="1335"/>
      <c r="R71" s="1335"/>
      <c r="S71" s="1335"/>
      <c r="T71" s="1345"/>
      <c r="U71" s="330"/>
      <c r="V71" s="1336"/>
    </row>
    <row r="72" spans="1:22" ht="84" customHeight="1">
      <c r="A72" s="1253"/>
      <c r="B72" s="1254"/>
      <c r="C72" s="1341" t="s">
        <v>34</v>
      </c>
      <c r="D72" s="1350" t="s">
        <v>34</v>
      </c>
      <c r="E72" s="330"/>
      <c r="F72" s="330"/>
      <c r="G72" s="330"/>
      <c r="H72" s="330"/>
      <c r="I72" s="330"/>
      <c r="J72" s="330"/>
      <c r="K72" s="1335"/>
      <c r="L72" s="1335"/>
      <c r="M72" s="1353"/>
      <c r="N72" s="1354"/>
      <c r="O72" s="1354"/>
      <c r="P72" s="1353"/>
      <c r="Q72" s="1335"/>
      <c r="R72" s="1335"/>
      <c r="S72" s="1335"/>
      <c r="T72" s="1345"/>
      <c r="U72" s="330"/>
      <c r="V72" s="1336"/>
    </row>
    <row r="73" spans="1:22" ht="84" customHeight="1">
      <c r="A73" s="1253"/>
      <c r="B73" s="1254"/>
      <c r="C73" s="1349"/>
      <c r="D73" s="1350" t="s">
        <v>34</v>
      </c>
      <c r="E73" s="330"/>
      <c r="F73" s="330"/>
      <c r="G73" s="330"/>
      <c r="H73" s="330"/>
      <c r="I73" s="330"/>
      <c r="J73" s="330"/>
      <c r="K73" s="1335"/>
      <c r="L73" s="1335"/>
      <c r="M73" s="1353"/>
      <c r="N73" s="1354"/>
      <c r="O73" s="1354"/>
      <c r="P73" s="1353"/>
      <c r="Q73" s="1335"/>
      <c r="R73" s="1335"/>
      <c r="S73" s="1335"/>
      <c r="T73" s="1355"/>
      <c r="U73" s="330"/>
      <c r="V73" s="1336"/>
    </row>
    <row r="74" spans="1:22" ht="63.75" customHeight="1">
      <c r="A74" s="1253"/>
      <c r="B74" s="1254"/>
      <c r="C74" s="1356" t="s">
        <v>34</v>
      </c>
      <c r="D74" s="330"/>
      <c r="E74" s="330"/>
      <c r="F74" s="330"/>
      <c r="G74" s="330"/>
      <c r="H74" s="330"/>
      <c r="I74" s="330"/>
      <c r="J74" s="330"/>
      <c r="K74" s="1335"/>
      <c r="L74" s="1335"/>
      <c r="M74" s="1335"/>
      <c r="N74" s="1335"/>
      <c r="O74" s="1335"/>
      <c r="P74" s="1335"/>
      <c r="Q74" s="1335"/>
      <c r="R74" s="1335"/>
      <c r="S74" s="1335"/>
      <c r="T74" s="330"/>
      <c r="U74" s="330"/>
      <c r="V74" s="1336"/>
    </row>
    <row r="75" spans="1:22" ht="27" customHeight="1">
      <c r="A75" s="1253"/>
      <c r="B75" s="1254"/>
      <c r="C75" s="1316" t="s">
        <v>34</v>
      </c>
      <c r="D75" s="330"/>
      <c r="E75" s="330"/>
      <c r="F75" s="330"/>
      <c r="G75" s="330"/>
      <c r="H75" s="330"/>
      <c r="I75" s="330"/>
      <c r="J75" s="330"/>
      <c r="K75" s="1335"/>
      <c r="L75" s="1335"/>
      <c r="M75" s="1335"/>
      <c r="N75" s="1335"/>
      <c r="O75" s="1335"/>
      <c r="P75" s="1335"/>
      <c r="Q75" s="1335"/>
      <c r="R75" s="1335"/>
      <c r="S75" s="1335"/>
      <c r="T75" s="330"/>
      <c r="U75" s="330"/>
      <c r="V75" s="1336"/>
    </row>
    <row r="76" spans="1:22" ht="51.75" customHeight="1">
      <c r="A76" s="1253"/>
      <c r="B76" s="1254"/>
      <c r="C76" s="1316" t="s">
        <v>34</v>
      </c>
      <c r="D76" s="330"/>
      <c r="E76" s="330"/>
      <c r="F76" s="330"/>
      <c r="G76" s="330"/>
      <c r="H76" s="330"/>
      <c r="I76" s="330"/>
      <c r="J76" s="330"/>
      <c r="K76" s="1335"/>
      <c r="L76" s="1335"/>
      <c r="M76" s="1335"/>
      <c r="N76" s="1335"/>
      <c r="O76" s="1335"/>
      <c r="P76" s="1335"/>
      <c r="Q76" s="1335"/>
      <c r="R76" s="1335"/>
      <c r="S76" s="1335"/>
      <c r="T76" s="330"/>
      <c r="U76" s="330"/>
      <c r="V76" s="1336"/>
    </row>
    <row r="77" spans="1:22" ht="55.5" customHeight="1">
      <c r="A77" s="1253"/>
      <c r="B77" s="1254"/>
      <c r="C77" s="1316" t="s">
        <v>34</v>
      </c>
      <c r="D77" s="330"/>
      <c r="E77" s="330"/>
      <c r="F77" s="330"/>
      <c r="G77" s="330"/>
      <c r="H77" s="330"/>
      <c r="I77" s="330"/>
      <c r="J77" s="330"/>
      <c r="K77" s="1335"/>
      <c r="L77" s="1335"/>
      <c r="M77" s="1335"/>
      <c r="N77" s="1335"/>
      <c r="O77" s="1335"/>
      <c r="P77" s="1335"/>
      <c r="Q77" s="1335"/>
      <c r="R77" s="1335"/>
      <c r="S77" s="1335"/>
      <c r="T77" s="330"/>
      <c r="U77" s="330"/>
      <c r="V77" s="1336"/>
    </row>
    <row r="78" spans="1:22" ht="72.75" customHeight="1">
      <c r="A78" s="1253"/>
      <c r="B78" s="1254" t="s">
        <v>34</v>
      </c>
      <c r="C78" s="1316" t="s">
        <v>34</v>
      </c>
      <c r="D78" s="330"/>
      <c r="E78" s="330"/>
      <c r="F78" s="330"/>
      <c r="G78" s="330"/>
      <c r="H78" s="330"/>
      <c r="I78" s="330"/>
      <c r="J78" s="330"/>
      <c r="K78" s="1335"/>
      <c r="L78" s="1335"/>
      <c r="M78" s="1335"/>
      <c r="N78" s="1335"/>
      <c r="O78" s="1335"/>
      <c r="P78" s="1335"/>
      <c r="Q78" s="1335"/>
      <c r="R78" s="1335"/>
      <c r="S78" s="1335"/>
      <c r="T78" s="330"/>
      <c r="U78" s="330"/>
      <c r="V78" s="1336"/>
    </row>
    <row r="79" spans="1:22" ht="67.5" customHeight="1">
      <c r="A79" s="1357">
        <v>1</v>
      </c>
      <c r="B79" s="1358"/>
      <c r="C79" s="1259"/>
      <c r="D79" s="330"/>
      <c r="E79" s="330"/>
      <c r="F79" s="330"/>
      <c r="G79" s="330"/>
      <c r="H79" s="330"/>
      <c r="I79" s="330"/>
      <c r="J79" s="330"/>
      <c r="K79" s="1335"/>
      <c r="L79" s="1335"/>
      <c r="M79" s="1335"/>
      <c r="N79" s="1335"/>
      <c r="O79" s="1335"/>
      <c r="P79" s="1335"/>
      <c r="Q79" s="1335"/>
      <c r="R79" s="1335"/>
      <c r="S79" s="1335"/>
      <c r="T79" s="330"/>
      <c r="U79" s="330"/>
      <c r="V79" s="1336"/>
    </row>
    <row r="80" spans="1:22" ht="114" customHeight="1">
      <c r="A80" s="1357">
        <v>2</v>
      </c>
      <c r="B80" s="1358"/>
      <c r="C80" s="1358"/>
      <c r="D80" s="1359"/>
      <c r="E80" s="533"/>
      <c r="F80" s="533"/>
      <c r="G80" s="533" t="s">
        <v>34</v>
      </c>
      <c r="H80" s="533"/>
      <c r="I80" s="533"/>
      <c r="J80" s="533"/>
      <c r="K80" s="533"/>
      <c r="L80" s="533"/>
      <c r="M80" s="1360"/>
      <c r="N80" s="533"/>
      <c r="O80" s="533"/>
      <c r="P80" s="1361"/>
      <c r="Q80" s="533"/>
      <c r="R80" s="533"/>
      <c r="S80" s="1361"/>
      <c r="T80" s="533"/>
      <c r="U80" s="533"/>
      <c r="V80" s="533"/>
    </row>
    <row r="81" spans="1:22" ht="64.5" customHeight="1">
      <c r="A81" s="1357">
        <v>3</v>
      </c>
      <c r="B81" s="1358"/>
      <c r="C81" s="1358"/>
      <c r="D81" s="1362"/>
      <c r="E81" s="533"/>
      <c r="F81" s="533"/>
      <c r="G81" s="533"/>
      <c r="H81" s="533"/>
      <c r="I81" s="533"/>
      <c r="J81" s="533"/>
      <c r="K81" s="533"/>
      <c r="L81" s="533"/>
      <c r="M81" s="1360"/>
      <c r="N81" s="533"/>
      <c r="O81" s="533"/>
      <c r="P81" s="1360"/>
      <c r="Q81" s="533"/>
      <c r="R81" s="533"/>
      <c r="S81" s="1361"/>
      <c r="T81" s="533"/>
      <c r="U81" s="533"/>
      <c r="V81" s="533"/>
    </row>
    <row r="82" spans="1:22" ht="49.5" customHeight="1">
      <c r="A82" s="1357">
        <v>4</v>
      </c>
      <c r="B82" s="1358"/>
      <c r="C82" s="1358"/>
      <c r="D82" s="1363"/>
      <c r="E82" s="533"/>
      <c r="F82" s="533"/>
      <c r="G82" s="533"/>
      <c r="H82" s="533"/>
      <c r="I82" s="533"/>
      <c r="J82" s="533"/>
      <c r="K82" s="533"/>
      <c r="L82" s="533"/>
      <c r="M82" s="1360"/>
      <c r="N82" s="533"/>
      <c r="O82" s="533"/>
      <c r="P82" s="1360"/>
      <c r="Q82" s="533"/>
      <c r="R82" s="533"/>
      <c r="S82" s="1361"/>
      <c r="T82" s="533"/>
      <c r="U82" s="533"/>
      <c r="V82" s="533"/>
    </row>
    <row r="83" spans="1:22" ht="85.5" customHeight="1">
      <c r="A83" s="1357">
        <v>5</v>
      </c>
      <c r="B83" s="1358"/>
      <c r="C83" s="1358"/>
      <c r="D83" s="1344"/>
      <c r="E83" s="533"/>
      <c r="F83" s="533"/>
      <c r="G83" s="533"/>
      <c r="H83" s="533"/>
      <c r="I83" s="533"/>
      <c r="J83" s="533"/>
      <c r="K83" s="533"/>
      <c r="L83" s="533"/>
      <c r="M83" s="1364"/>
      <c r="N83" s="533"/>
      <c r="O83" s="533"/>
      <c r="P83" s="1360"/>
      <c r="Q83" s="533"/>
      <c r="R83" s="533"/>
      <c r="S83" s="1361"/>
      <c r="T83" s="533"/>
      <c r="U83" s="533"/>
      <c r="V83" s="533"/>
    </row>
    <row r="84" spans="1:22" ht="72" customHeight="1">
      <c r="A84" s="1357">
        <v>6</v>
      </c>
      <c r="B84" s="1358"/>
      <c r="C84" s="1358"/>
      <c r="D84" s="1344"/>
      <c r="E84" s="533"/>
      <c r="F84" s="533"/>
      <c r="G84" s="533"/>
      <c r="H84" s="533"/>
      <c r="I84" s="533"/>
      <c r="J84" s="533"/>
      <c r="K84" s="533"/>
      <c r="L84" s="533"/>
      <c r="M84" s="1360"/>
      <c r="N84" s="533"/>
      <c r="O84" s="533"/>
      <c r="P84" s="1360"/>
      <c r="Q84" s="533"/>
      <c r="R84" s="533"/>
      <c r="S84" s="1361"/>
      <c r="T84" s="533"/>
      <c r="U84" s="533"/>
      <c r="V84" s="533"/>
    </row>
    <row r="85" spans="1:22" ht="45.75" customHeight="1">
      <c r="A85" s="1357">
        <v>7</v>
      </c>
      <c r="B85" s="1358"/>
      <c r="C85" s="1358"/>
      <c r="D85" s="1362"/>
      <c r="E85" s="533"/>
      <c r="F85" s="533"/>
      <c r="G85" s="533"/>
      <c r="H85" s="533"/>
      <c r="I85" s="533"/>
      <c r="J85" s="533"/>
      <c r="K85" s="533"/>
      <c r="L85" s="533"/>
      <c r="M85" s="1360"/>
      <c r="N85" s="533"/>
      <c r="O85" s="533"/>
      <c r="P85" s="1360"/>
      <c r="Q85" s="533"/>
      <c r="R85" s="533"/>
      <c r="S85" s="1360"/>
      <c r="T85" s="533"/>
      <c r="U85" s="533"/>
      <c r="V85" s="533"/>
    </row>
    <row r="86" spans="1:22" ht="45.75" customHeight="1">
      <c r="A86" s="1357">
        <v>8</v>
      </c>
      <c r="B86" s="1358"/>
      <c r="C86" s="1358"/>
      <c r="D86" s="1362"/>
      <c r="E86" s="533"/>
      <c r="F86" s="533"/>
      <c r="G86" s="533"/>
      <c r="H86" s="533"/>
      <c r="I86" s="533"/>
      <c r="J86" s="533"/>
      <c r="K86" s="533"/>
      <c r="L86" s="533"/>
      <c r="M86" s="1360"/>
      <c r="N86" s="533"/>
      <c r="O86" s="533"/>
      <c r="P86" s="1360"/>
      <c r="Q86" s="533"/>
      <c r="R86" s="533"/>
      <c r="S86" s="1360"/>
      <c r="T86" s="533"/>
      <c r="U86" s="533"/>
      <c r="V86" s="533"/>
    </row>
    <row r="87" spans="1:22" ht="63.75" customHeight="1">
      <c r="A87" s="1357">
        <v>9</v>
      </c>
      <c r="B87" s="1358"/>
      <c r="C87" s="1358"/>
      <c r="D87" s="1362"/>
      <c r="E87" s="533"/>
      <c r="F87" s="533"/>
      <c r="G87" s="533" t="s">
        <v>34</v>
      </c>
      <c r="H87" s="533"/>
      <c r="I87" s="533"/>
      <c r="J87" s="533"/>
      <c r="K87" s="533"/>
      <c r="L87" s="533"/>
      <c r="M87" s="1360"/>
      <c r="N87" s="533"/>
      <c r="O87" s="533"/>
      <c r="P87" s="1360"/>
      <c r="Q87" s="533"/>
      <c r="R87" s="533"/>
      <c r="S87" s="1361"/>
      <c r="T87" s="533"/>
      <c r="U87" s="533"/>
      <c r="V87" s="533"/>
    </row>
    <row r="88" spans="1:22" ht="51.75" customHeight="1">
      <c r="A88" s="1357">
        <v>10</v>
      </c>
      <c r="B88" s="1358"/>
      <c r="C88" s="1358"/>
      <c r="D88" s="1362"/>
      <c r="E88" s="533"/>
      <c r="F88" s="533"/>
      <c r="G88" s="533"/>
      <c r="H88" s="533"/>
      <c r="I88" s="533"/>
      <c r="J88" s="533"/>
      <c r="K88" s="533"/>
      <c r="L88" s="533"/>
      <c r="M88" s="1360"/>
      <c r="N88" s="533"/>
      <c r="O88" s="533"/>
      <c r="P88" s="1360"/>
      <c r="Q88" s="533"/>
      <c r="R88" s="533"/>
      <c r="S88" s="1361"/>
      <c r="T88" s="533"/>
      <c r="U88" s="533"/>
      <c r="V88" s="533"/>
    </row>
    <row r="89" spans="1:22" ht="76.5" customHeight="1">
      <c r="A89" s="1357">
        <v>11</v>
      </c>
      <c r="B89" s="1358"/>
      <c r="C89" s="1358"/>
      <c r="D89" s="1362"/>
      <c r="E89" s="533"/>
      <c r="F89" s="533"/>
      <c r="G89" s="533"/>
      <c r="H89" s="533"/>
      <c r="I89" s="533"/>
      <c r="J89" s="533"/>
      <c r="K89" s="533"/>
      <c r="L89" s="533"/>
      <c r="M89" s="1360"/>
      <c r="N89" s="533"/>
      <c r="O89" s="533"/>
      <c r="P89" s="1360"/>
      <c r="Q89" s="533"/>
      <c r="R89" s="533"/>
      <c r="S89" s="1361"/>
      <c r="T89" s="533"/>
      <c r="U89" s="533"/>
      <c r="V89" s="533"/>
    </row>
    <row r="90" spans="1:22" ht="103.5" customHeight="1">
      <c r="A90" s="1357">
        <v>12</v>
      </c>
      <c r="B90" s="1358"/>
      <c r="C90" s="1358"/>
      <c r="D90" s="1365"/>
      <c r="E90" s="533"/>
      <c r="F90" s="533"/>
      <c r="G90" s="533"/>
      <c r="H90" s="533"/>
      <c r="I90" s="533"/>
      <c r="J90" s="533"/>
      <c r="K90" s="533"/>
      <c r="L90" s="533"/>
      <c r="M90" s="1360"/>
      <c r="N90" s="533"/>
      <c r="O90" s="533"/>
      <c r="P90" s="1360"/>
      <c r="Q90" s="533"/>
      <c r="R90" s="533"/>
      <c r="S90" s="1361"/>
      <c r="T90" s="533"/>
      <c r="U90" s="533"/>
      <c r="V90" s="533"/>
    </row>
    <row r="91" spans="1:22" ht="60.75" customHeight="1">
      <c r="A91" s="1357">
        <v>13</v>
      </c>
      <c r="B91" s="1358"/>
      <c r="C91" s="1358"/>
      <c r="D91" s="1365"/>
      <c r="E91" s="533"/>
      <c r="F91" s="533"/>
      <c r="G91" s="533"/>
      <c r="H91" s="533"/>
      <c r="I91" s="533"/>
      <c r="J91" s="533"/>
      <c r="K91" s="533"/>
      <c r="L91" s="533"/>
      <c r="M91" s="1360"/>
      <c r="N91" s="533"/>
      <c r="O91" s="533"/>
      <c r="P91" s="1360"/>
      <c r="Q91" s="533"/>
      <c r="R91" s="533"/>
      <c r="S91" s="1360"/>
      <c r="T91" s="533"/>
      <c r="U91" s="533"/>
      <c r="V91" s="533"/>
    </row>
    <row r="92" spans="1:22" ht="95.25" customHeight="1">
      <c r="A92" s="1357">
        <v>14</v>
      </c>
      <c r="B92" s="1358"/>
      <c r="C92" s="1358"/>
      <c r="D92" s="1365"/>
      <c r="E92" s="533"/>
      <c r="F92" s="533"/>
      <c r="G92" s="533"/>
      <c r="H92" s="533"/>
      <c r="I92" s="533"/>
      <c r="J92" s="533"/>
      <c r="K92" s="533"/>
      <c r="L92" s="533"/>
      <c r="M92" s="1361"/>
      <c r="N92" s="533"/>
      <c r="O92" s="533"/>
      <c r="P92" s="1360"/>
      <c r="Q92" s="533"/>
      <c r="R92" s="533"/>
      <c r="S92" s="1360"/>
      <c r="T92" s="533"/>
      <c r="U92" s="533"/>
      <c r="V92" s="533"/>
    </row>
    <row r="93" spans="1:22" ht="65.25" customHeight="1">
      <c r="A93" s="1357">
        <v>15</v>
      </c>
      <c r="B93" s="1358"/>
      <c r="C93" s="1358"/>
      <c r="D93" s="1362"/>
      <c r="E93" s="533"/>
      <c r="F93" s="533"/>
      <c r="G93" s="533"/>
      <c r="H93" s="533"/>
      <c r="I93" s="533"/>
      <c r="J93" s="533"/>
      <c r="K93" s="533"/>
      <c r="L93" s="533"/>
      <c r="M93" s="1360"/>
      <c r="N93" s="533"/>
      <c r="O93" s="533"/>
      <c r="P93" s="1361"/>
      <c r="Q93" s="533"/>
      <c r="R93" s="533"/>
      <c r="S93" s="1361"/>
      <c r="T93" s="533"/>
      <c r="U93" s="533"/>
      <c r="V93" s="533"/>
    </row>
    <row r="94" spans="1:22" ht="46.5" customHeight="1">
      <c r="A94" s="1357">
        <v>16</v>
      </c>
      <c r="B94" s="1358"/>
      <c r="C94" s="1358"/>
      <c r="D94" s="1362"/>
      <c r="E94" s="533"/>
      <c r="F94" s="533"/>
      <c r="G94" s="533" t="s">
        <v>34</v>
      </c>
      <c r="H94" s="533"/>
      <c r="I94" s="533"/>
      <c r="J94" s="533"/>
      <c r="K94" s="533"/>
      <c r="L94" s="533"/>
      <c r="M94" s="1360"/>
      <c r="N94" s="533"/>
      <c r="O94" s="533"/>
      <c r="P94" s="1361"/>
      <c r="Q94" s="533"/>
      <c r="R94" s="533"/>
      <c r="S94" s="1361"/>
      <c r="T94" s="533"/>
      <c r="U94" s="533"/>
      <c r="V94" s="533"/>
    </row>
    <row r="95" spans="1:22" ht="62.25" customHeight="1">
      <c r="A95" s="1357">
        <v>17</v>
      </c>
      <c r="B95" s="1358"/>
      <c r="C95" s="1358"/>
      <c r="D95" s="1362"/>
      <c r="E95" s="533"/>
      <c r="F95" s="533"/>
      <c r="G95" s="533"/>
      <c r="H95" s="533"/>
      <c r="I95" s="533"/>
      <c r="J95" s="533"/>
      <c r="K95" s="533"/>
      <c r="L95" s="533"/>
      <c r="M95" s="1360"/>
      <c r="N95" s="533"/>
      <c r="O95" s="533"/>
      <c r="P95" s="1360"/>
      <c r="Q95" s="533"/>
      <c r="R95" s="533"/>
      <c r="S95" s="1361"/>
      <c r="T95" s="533"/>
      <c r="U95" s="533"/>
      <c r="V95" s="533"/>
    </row>
    <row r="96" spans="1:22" ht="72" customHeight="1">
      <c r="A96" s="1357">
        <v>18</v>
      </c>
      <c r="B96" s="1358"/>
      <c r="C96" s="1358"/>
      <c r="D96" s="1362"/>
      <c r="E96" s="533"/>
      <c r="F96" s="533"/>
      <c r="G96" s="533"/>
      <c r="H96" s="533"/>
      <c r="I96" s="533"/>
      <c r="J96" s="533"/>
      <c r="K96" s="533"/>
      <c r="L96" s="533"/>
      <c r="M96" s="1360"/>
      <c r="N96" s="533"/>
      <c r="O96" s="533"/>
      <c r="P96" s="1361"/>
      <c r="Q96" s="533"/>
      <c r="R96" s="533"/>
      <c r="S96" s="1361"/>
      <c r="T96" s="533"/>
      <c r="U96" s="533"/>
      <c r="V96" s="533"/>
    </row>
    <row r="97" spans="1:22" ht="84.75" customHeight="1">
      <c r="A97" s="1357">
        <v>19</v>
      </c>
      <c r="B97" s="1358"/>
      <c r="C97" s="1358"/>
      <c r="D97" s="1350"/>
      <c r="E97" s="533"/>
      <c r="F97" s="533"/>
      <c r="G97" s="533"/>
      <c r="H97" s="533"/>
      <c r="I97" s="533"/>
      <c r="J97" s="533"/>
      <c r="K97" s="533"/>
      <c r="L97" s="533"/>
      <c r="M97" s="1360"/>
      <c r="N97" s="533"/>
      <c r="O97" s="533"/>
      <c r="P97" s="1360"/>
      <c r="Q97" s="533"/>
      <c r="R97" s="533"/>
      <c r="S97" s="1361"/>
      <c r="T97" s="533"/>
      <c r="U97" s="533"/>
      <c r="V97" s="533"/>
    </row>
    <row r="98" spans="1:22" ht="46.5" customHeight="1">
      <c r="A98" s="1357">
        <v>20</v>
      </c>
      <c r="B98" s="1358"/>
      <c r="C98" s="1358"/>
      <c r="D98" s="1362"/>
      <c r="E98" s="533"/>
      <c r="F98" s="533"/>
      <c r="G98" s="533"/>
      <c r="H98" s="533"/>
      <c r="I98" s="533"/>
      <c r="J98" s="533"/>
      <c r="K98" s="533"/>
      <c r="L98" s="533"/>
      <c r="M98" s="1360"/>
      <c r="N98" s="533"/>
      <c r="O98" s="533"/>
      <c r="P98" s="1361"/>
      <c r="Q98" s="533"/>
      <c r="R98" s="533"/>
      <c r="S98" s="1361"/>
      <c r="T98" s="533"/>
      <c r="U98" s="533"/>
      <c r="V98" s="533"/>
    </row>
    <row r="99" spans="1:22" ht="47.25" customHeight="1">
      <c r="A99" s="1357">
        <v>21</v>
      </c>
      <c r="B99" s="1358"/>
      <c r="C99" s="1358"/>
      <c r="D99" s="1362"/>
      <c r="E99" s="533"/>
      <c r="F99" s="533"/>
      <c r="G99" s="533"/>
      <c r="H99" s="533"/>
      <c r="I99" s="533"/>
      <c r="J99" s="533"/>
      <c r="K99" s="533"/>
      <c r="L99" s="533"/>
      <c r="M99" s="1360"/>
      <c r="N99" s="533"/>
      <c r="O99" s="533"/>
      <c r="P99" s="1361"/>
      <c r="Q99" s="533"/>
      <c r="R99" s="533"/>
      <c r="S99" s="1361"/>
      <c r="T99" s="533"/>
      <c r="U99" s="533"/>
      <c r="V99" s="533"/>
    </row>
    <row r="100" spans="1:22" ht="45" customHeight="1">
      <c r="A100" s="1357"/>
      <c r="B100" s="1358"/>
      <c r="C100" s="1358"/>
      <c r="D100" s="1362"/>
      <c r="E100" s="533"/>
      <c r="F100" s="533"/>
      <c r="G100" s="533"/>
      <c r="H100" s="533"/>
      <c r="I100" s="533"/>
      <c r="J100" s="533"/>
      <c r="K100" s="533"/>
      <c r="L100" s="533"/>
      <c r="M100" s="1360"/>
      <c r="N100" s="533"/>
      <c r="O100" s="533"/>
      <c r="P100" s="1361"/>
      <c r="Q100" s="533"/>
      <c r="R100" s="533"/>
      <c r="S100" s="1361"/>
      <c r="T100" s="533"/>
      <c r="U100" s="533"/>
      <c r="V100" s="533"/>
    </row>
    <row r="101" spans="1:22" ht="45" customHeight="1">
      <c r="A101" s="1358"/>
      <c r="B101" s="1358"/>
      <c r="C101" s="1358"/>
      <c r="D101" s="1365"/>
      <c r="E101" s="533"/>
      <c r="F101" s="533"/>
      <c r="G101" s="533"/>
      <c r="H101" s="533"/>
      <c r="I101" s="533"/>
      <c r="J101" s="533"/>
      <c r="K101" s="533"/>
      <c r="L101" s="533"/>
      <c r="M101" s="1360"/>
      <c r="N101" s="533"/>
      <c r="O101" s="533"/>
      <c r="P101" s="1361"/>
      <c r="Q101" s="533"/>
      <c r="R101" s="533"/>
      <c r="S101" s="1361"/>
      <c r="T101" s="533"/>
      <c r="U101" s="533"/>
      <c r="V101" s="533"/>
    </row>
    <row r="102" spans="1:22" ht="45" customHeight="1">
      <c r="A102" s="1357">
        <v>22</v>
      </c>
      <c r="B102" s="1358"/>
      <c r="C102" s="1358"/>
      <c r="D102" s="533"/>
      <c r="E102" s="533"/>
      <c r="F102" s="533"/>
      <c r="G102" s="533"/>
      <c r="H102" s="533"/>
      <c r="I102" s="533"/>
      <c r="J102" s="533"/>
      <c r="K102" s="533"/>
      <c r="L102" s="533"/>
      <c r="M102" s="533"/>
      <c r="N102" s="533"/>
      <c r="O102" s="533"/>
      <c r="P102" s="533"/>
      <c r="Q102" s="533"/>
      <c r="R102" s="533"/>
      <c r="S102" s="533"/>
      <c r="T102" s="533"/>
      <c r="U102" s="533"/>
      <c r="V102" s="533"/>
    </row>
    <row r="103" spans="1:22" ht="32.25" customHeight="1">
      <c r="A103" s="1357">
        <v>23</v>
      </c>
      <c r="B103" s="1358"/>
      <c r="C103" s="1358"/>
      <c r="D103" s="533"/>
      <c r="E103" s="533"/>
      <c r="F103" s="533"/>
      <c r="G103" s="533" t="s">
        <v>34</v>
      </c>
      <c r="H103" s="533"/>
      <c r="I103" s="533"/>
      <c r="J103" s="533"/>
      <c r="K103" s="533"/>
      <c r="L103" s="533"/>
      <c r="M103" s="1361"/>
      <c r="N103" s="533"/>
      <c r="O103" s="533"/>
      <c r="P103" s="1361"/>
      <c r="Q103" s="533"/>
      <c r="R103" s="533"/>
      <c r="S103" s="1361"/>
      <c r="T103" s="533"/>
      <c r="U103" s="533"/>
      <c r="V103" s="533"/>
    </row>
    <row r="104" spans="1:22" ht="32.25" customHeight="1">
      <c r="A104" s="1357">
        <v>24</v>
      </c>
      <c r="B104" s="1358"/>
      <c r="C104" s="1358"/>
      <c r="D104" s="533"/>
      <c r="E104" s="533"/>
      <c r="F104" s="533"/>
      <c r="G104" s="533"/>
      <c r="H104" s="533"/>
      <c r="I104" s="533"/>
      <c r="J104" s="533"/>
      <c r="K104" s="533"/>
      <c r="L104" s="533"/>
      <c r="M104" s="1361"/>
      <c r="N104" s="533"/>
      <c r="O104" s="533"/>
      <c r="P104" s="1361"/>
      <c r="Q104" s="533"/>
      <c r="R104" s="533"/>
      <c r="S104" s="1361"/>
      <c r="T104" s="533"/>
      <c r="U104" s="533"/>
      <c r="V104" s="533"/>
    </row>
    <row r="105" spans="1:22" ht="32.25" customHeight="1">
      <c r="A105" s="1357">
        <v>25</v>
      </c>
      <c r="B105" s="1358"/>
      <c r="C105" s="1358"/>
      <c r="D105" s="533"/>
      <c r="E105" s="533"/>
      <c r="F105" s="533"/>
      <c r="G105" s="533"/>
      <c r="H105" s="533"/>
      <c r="I105" s="533"/>
      <c r="J105" s="533"/>
      <c r="K105" s="533"/>
      <c r="L105" s="533"/>
      <c r="M105" s="1361"/>
      <c r="N105" s="533"/>
      <c r="O105" s="533"/>
      <c r="P105" s="1361"/>
      <c r="Q105" s="533"/>
      <c r="R105" s="533"/>
      <c r="S105" s="1361"/>
      <c r="T105" s="533"/>
      <c r="U105" s="533"/>
      <c r="V105" s="533"/>
    </row>
    <row r="106" spans="1:22" ht="32.25" customHeight="1">
      <c r="A106" s="1357">
        <v>26</v>
      </c>
      <c r="B106" s="1358"/>
      <c r="C106" s="1358"/>
      <c r="D106" s="533"/>
      <c r="E106" s="533"/>
      <c r="F106" s="533"/>
      <c r="G106" s="533"/>
      <c r="H106" s="533"/>
      <c r="I106" s="533"/>
      <c r="J106" s="533"/>
      <c r="K106" s="533"/>
      <c r="L106" s="533"/>
      <c r="M106" s="1361"/>
      <c r="N106" s="533"/>
      <c r="O106" s="533"/>
      <c r="P106" s="1361"/>
      <c r="Q106" s="533"/>
      <c r="R106" s="533"/>
      <c r="S106" s="1361"/>
      <c r="T106" s="533"/>
      <c r="U106" s="533"/>
      <c r="V106" s="533"/>
    </row>
    <row r="107" spans="1:22" ht="32.25" customHeight="1">
      <c r="A107" s="1357">
        <v>27</v>
      </c>
      <c r="B107" s="1358"/>
      <c r="C107" s="1358"/>
      <c r="D107" s="533"/>
      <c r="E107" s="533"/>
      <c r="F107" s="533"/>
      <c r="G107" s="533"/>
      <c r="H107" s="533"/>
      <c r="I107" s="533"/>
      <c r="J107" s="533"/>
      <c r="K107" s="533"/>
      <c r="L107" s="533"/>
      <c r="M107" s="1361"/>
      <c r="N107" s="533"/>
      <c r="O107" s="533"/>
      <c r="P107" s="1361"/>
      <c r="Q107" s="533"/>
      <c r="R107" s="533"/>
      <c r="S107" s="1361"/>
      <c r="T107" s="533"/>
      <c r="U107" s="533"/>
      <c r="V107" s="533"/>
    </row>
    <row r="108" spans="1:22" ht="32.25" customHeight="1">
      <c r="A108" s="1357">
        <v>28</v>
      </c>
      <c r="B108" s="1358"/>
      <c r="C108" s="1358"/>
      <c r="D108" s="533"/>
      <c r="E108" s="533"/>
      <c r="F108" s="533"/>
      <c r="G108" s="533"/>
      <c r="H108" s="533"/>
      <c r="I108" s="533"/>
      <c r="J108" s="533"/>
      <c r="K108" s="533"/>
      <c r="L108" s="533"/>
      <c r="M108" s="1361"/>
      <c r="N108" s="533"/>
      <c r="O108" s="533"/>
      <c r="P108" s="1361"/>
      <c r="Q108" s="533"/>
      <c r="R108" s="533"/>
      <c r="S108" s="1361"/>
      <c r="T108" s="533"/>
      <c r="U108" s="533"/>
      <c r="V108" s="533"/>
    </row>
    <row r="109" spans="1:22" ht="32.25" customHeight="1">
      <c r="A109" s="1357">
        <v>29</v>
      </c>
      <c r="B109" s="1358"/>
      <c r="C109" s="1358"/>
      <c r="D109" s="533"/>
      <c r="E109" s="533"/>
      <c r="F109" s="533"/>
      <c r="G109" s="533"/>
      <c r="H109" s="533"/>
      <c r="I109" s="533"/>
      <c r="J109" s="533"/>
      <c r="K109" s="533"/>
      <c r="L109" s="533"/>
      <c r="M109" s="1361"/>
      <c r="N109" s="533"/>
      <c r="O109" s="533"/>
      <c r="P109" s="1361"/>
      <c r="Q109" s="533"/>
      <c r="R109" s="533"/>
      <c r="S109" s="1361"/>
      <c r="T109" s="533"/>
      <c r="U109" s="533"/>
      <c r="V109" s="533"/>
    </row>
    <row r="110" spans="1:22" ht="32.25" customHeight="1">
      <c r="A110" s="1357">
        <v>30</v>
      </c>
      <c r="B110" s="1358"/>
      <c r="C110" s="1358"/>
      <c r="D110" s="533"/>
      <c r="E110" s="533"/>
      <c r="F110" s="533"/>
      <c r="G110" s="533"/>
      <c r="H110" s="533"/>
      <c r="I110" s="533"/>
      <c r="J110" s="533"/>
      <c r="K110" s="533"/>
      <c r="L110" s="533"/>
      <c r="M110" s="1361"/>
      <c r="N110" s="533"/>
      <c r="O110" s="533"/>
      <c r="P110" s="1361"/>
      <c r="Q110" s="533"/>
      <c r="R110" s="533"/>
      <c r="S110" s="1361"/>
      <c r="T110" s="533"/>
      <c r="U110" s="533"/>
      <c r="V110" s="533"/>
    </row>
    <row r="111" spans="1:22" ht="32.25" customHeight="1">
      <c r="A111" s="1357">
        <v>31</v>
      </c>
      <c r="B111" s="1358"/>
      <c r="C111" s="1358"/>
      <c r="D111" s="533"/>
      <c r="E111" s="533"/>
      <c r="F111" s="533"/>
      <c r="G111" s="533"/>
      <c r="H111" s="533"/>
      <c r="I111" s="533"/>
      <c r="J111" s="533"/>
      <c r="K111" s="533"/>
      <c r="L111" s="533"/>
      <c r="M111" s="1361"/>
      <c r="N111" s="533"/>
      <c r="O111" s="533"/>
      <c r="P111" s="1361"/>
      <c r="Q111" s="533"/>
      <c r="R111" s="533"/>
      <c r="S111" s="1361"/>
      <c r="T111" s="533"/>
      <c r="U111" s="533"/>
      <c r="V111" s="533"/>
    </row>
    <row r="112" spans="1:22" ht="32.25" customHeight="1">
      <c r="A112" s="1357">
        <v>32</v>
      </c>
      <c r="B112" s="1358"/>
      <c r="C112" s="1358"/>
      <c r="D112" s="533"/>
      <c r="E112" s="533"/>
      <c r="F112" s="533"/>
      <c r="G112" s="533"/>
      <c r="H112" s="533"/>
      <c r="I112" s="533"/>
      <c r="J112" s="533"/>
      <c r="K112" s="533"/>
      <c r="L112" s="533"/>
      <c r="M112" s="1361"/>
      <c r="N112" s="533"/>
      <c r="O112" s="533"/>
      <c r="P112" s="1361"/>
      <c r="Q112" s="533"/>
      <c r="R112" s="533"/>
      <c r="S112" s="1361"/>
      <c r="T112" s="533"/>
      <c r="U112" s="533"/>
      <c r="V112" s="533"/>
    </row>
    <row r="113" spans="1:22" ht="32.25" customHeight="1">
      <c r="A113" s="1357">
        <v>33</v>
      </c>
      <c r="B113" s="1358"/>
      <c r="C113" s="1358"/>
      <c r="D113" s="533"/>
      <c r="E113" s="533"/>
      <c r="F113" s="533"/>
      <c r="G113" s="533"/>
      <c r="H113" s="533"/>
      <c r="I113" s="533"/>
      <c r="J113" s="533"/>
      <c r="K113" s="533"/>
      <c r="L113" s="533"/>
      <c r="M113" s="1361"/>
      <c r="N113" s="533"/>
      <c r="O113" s="533"/>
      <c r="P113" s="1361"/>
      <c r="Q113" s="533"/>
      <c r="R113" s="533"/>
      <c r="S113" s="1361"/>
      <c r="T113" s="533"/>
      <c r="U113" s="533"/>
      <c r="V113" s="533"/>
    </row>
    <row r="114" spans="1:22" ht="32.25" customHeight="1">
      <c r="A114" s="1357">
        <v>34</v>
      </c>
      <c r="B114" s="1358"/>
      <c r="C114" s="1358"/>
      <c r="D114" s="533"/>
      <c r="E114" s="533"/>
      <c r="F114" s="533"/>
      <c r="G114" s="533" t="s">
        <v>34</v>
      </c>
      <c r="H114" s="533"/>
      <c r="I114" s="533"/>
      <c r="J114" s="533"/>
      <c r="K114" s="533"/>
      <c r="L114" s="533"/>
      <c r="M114" s="1361"/>
      <c r="N114" s="533"/>
      <c r="O114" s="533"/>
      <c r="P114" s="1361"/>
      <c r="Q114" s="533"/>
      <c r="R114" s="533"/>
      <c r="S114" s="1361"/>
      <c r="T114" s="533"/>
      <c r="U114" s="533"/>
      <c r="V114" s="533"/>
    </row>
    <row r="115" spans="1:22" ht="32.25" customHeight="1">
      <c r="A115" s="1357">
        <v>35</v>
      </c>
      <c r="B115" s="1358"/>
      <c r="C115" s="1358"/>
      <c r="D115" s="533"/>
      <c r="E115" s="533"/>
      <c r="F115" s="533"/>
      <c r="G115" s="533"/>
      <c r="H115" s="533"/>
      <c r="I115" s="533"/>
      <c r="J115" s="533"/>
      <c r="K115" s="533"/>
      <c r="L115" s="533"/>
      <c r="M115" s="1361"/>
      <c r="N115" s="533"/>
      <c r="O115" s="533"/>
      <c r="P115" s="1361"/>
      <c r="Q115" s="533"/>
      <c r="R115" s="533"/>
      <c r="S115" s="1361"/>
      <c r="T115" s="533"/>
      <c r="U115" s="533"/>
      <c r="V115" s="533"/>
    </row>
    <row r="116" spans="1:22" ht="32.25" customHeight="1">
      <c r="A116" s="1357">
        <v>36</v>
      </c>
      <c r="B116" s="1358"/>
      <c r="C116" s="1358"/>
      <c r="D116" s="533"/>
      <c r="E116" s="533"/>
      <c r="F116" s="533"/>
      <c r="G116" s="533"/>
      <c r="H116" s="533"/>
      <c r="I116" s="533"/>
      <c r="J116" s="533"/>
      <c r="K116" s="533"/>
      <c r="L116" s="533"/>
      <c r="M116" s="1361"/>
      <c r="N116" s="533"/>
      <c r="O116" s="533"/>
      <c r="P116" s="1361"/>
      <c r="Q116" s="533"/>
      <c r="R116" s="533"/>
      <c r="S116" s="1361"/>
      <c r="T116" s="533"/>
      <c r="U116" s="533"/>
      <c r="V116" s="533"/>
    </row>
    <row r="117" spans="1:22" ht="32.25" customHeight="1">
      <c r="A117" s="1357">
        <v>37</v>
      </c>
      <c r="B117" s="1358"/>
      <c r="C117" s="1358"/>
      <c r="D117" s="533"/>
      <c r="E117" s="533"/>
      <c r="F117" s="533"/>
      <c r="G117" s="533"/>
      <c r="H117" s="533"/>
      <c r="I117" s="533"/>
      <c r="J117" s="533"/>
      <c r="K117" s="533"/>
      <c r="L117" s="533"/>
      <c r="M117" s="1361"/>
      <c r="N117" s="533"/>
      <c r="O117" s="533"/>
      <c r="P117" s="1361"/>
      <c r="Q117" s="533"/>
      <c r="R117" s="533"/>
      <c r="S117" s="1361"/>
      <c r="T117" s="533"/>
      <c r="U117" s="533"/>
      <c r="V117" s="533"/>
    </row>
    <row r="118" spans="1:22" ht="32.25" customHeight="1">
      <c r="A118" s="1357">
        <v>38</v>
      </c>
      <c r="B118" s="1358"/>
      <c r="C118" s="1358"/>
      <c r="D118" s="533"/>
      <c r="E118" s="533"/>
      <c r="F118" s="533"/>
      <c r="G118" s="533"/>
      <c r="H118" s="533"/>
      <c r="I118" s="533"/>
      <c r="J118" s="533"/>
      <c r="K118" s="533"/>
      <c r="L118" s="533"/>
      <c r="M118" s="1361"/>
      <c r="N118" s="533"/>
      <c r="O118" s="533"/>
      <c r="P118" s="1361"/>
      <c r="Q118" s="533"/>
      <c r="R118" s="533"/>
      <c r="S118" s="1361"/>
      <c r="T118" s="533"/>
      <c r="U118" s="533"/>
      <c r="V118" s="533"/>
    </row>
    <row r="119" spans="1:22" ht="32.25" customHeight="1">
      <c r="A119" s="1357">
        <v>39</v>
      </c>
      <c r="B119" s="1358"/>
      <c r="C119" s="1358"/>
      <c r="D119" s="533"/>
      <c r="E119" s="533"/>
      <c r="F119" s="533"/>
      <c r="G119" s="533"/>
      <c r="H119" s="533"/>
      <c r="I119" s="533"/>
      <c r="J119" s="533"/>
      <c r="K119" s="533"/>
      <c r="L119" s="533"/>
      <c r="M119" s="1361"/>
      <c r="N119" s="533"/>
      <c r="O119" s="533"/>
      <c r="P119" s="1361"/>
      <c r="Q119" s="533"/>
      <c r="R119" s="533"/>
      <c r="S119" s="1361"/>
      <c r="T119" s="533"/>
      <c r="U119" s="533"/>
      <c r="V119" s="533"/>
    </row>
    <row r="120" spans="1:22" ht="32.25" customHeight="1">
      <c r="A120" s="1248"/>
      <c r="B120" s="1248"/>
      <c r="C120" s="1358"/>
      <c r="D120" s="533"/>
      <c r="E120" s="533"/>
      <c r="F120" s="533"/>
      <c r="G120" s="533"/>
      <c r="H120" s="533"/>
      <c r="I120" s="533"/>
      <c r="J120" s="533"/>
      <c r="K120" s="533"/>
      <c r="L120" s="533"/>
      <c r="M120" s="1361"/>
      <c r="N120" s="533"/>
      <c r="O120" s="533"/>
      <c r="P120" s="1361"/>
      <c r="Q120" s="533"/>
      <c r="R120" s="533"/>
      <c r="S120" s="1361"/>
      <c r="T120" s="533"/>
      <c r="U120" s="533"/>
      <c r="V120" s="533"/>
    </row>
    <row r="121" spans="1:22">
      <c r="A121" s="1248"/>
      <c r="B121" s="1248"/>
      <c r="C121" s="1248"/>
      <c r="M121" s="1249"/>
      <c r="P121" s="1249"/>
      <c r="S121" s="1249"/>
    </row>
    <row r="122" spans="1:22">
      <c r="A122" s="1248"/>
      <c r="B122" s="1248"/>
      <c r="C122" s="1248"/>
      <c r="M122" s="1249"/>
      <c r="P122" s="1249"/>
      <c r="S122" s="1249"/>
    </row>
    <row r="123" spans="1:22">
      <c r="A123" s="1248"/>
      <c r="B123" s="1248"/>
      <c r="C123" s="1248"/>
      <c r="M123" s="1249"/>
      <c r="P123" s="1249"/>
      <c r="S123" s="1249"/>
    </row>
    <row r="124" spans="1:22">
      <c r="A124" s="1248"/>
      <c r="B124" s="1248"/>
      <c r="C124" s="1248"/>
      <c r="M124" s="1249"/>
      <c r="P124" s="1249"/>
      <c r="S124" s="1249"/>
    </row>
    <row r="125" spans="1:22">
      <c r="A125" s="1248"/>
      <c r="B125" s="1248"/>
      <c r="C125" s="1248"/>
      <c r="M125" s="1249"/>
      <c r="P125" s="1249"/>
      <c r="S125" s="1249"/>
    </row>
    <row r="126" spans="1:22">
      <c r="A126" s="1248"/>
      <c r="B126" s="1248"/>
      <c r="C126" s="1248"/>
      <c r="M126" s="1249"/>
      <c r="P126" s="1249"/>
      <c r="S126" s="1249"/>
    </row>
    <row r="127" spans="1:22">
      <c r="A127" s="1248"/>
      <c r="B127" s="1248"/>
      <c r="C127" s="1248"/>
      <c r="M127" s="1249"/>
      <c r="P127" s="1249"/>
      <c r="S127" s="1249"/>
    </row>
    <row r="128" spans="1:22">
      <c r="A128" s="1248"/>
      <c r="B128" s="1248"/>
      <c r="C128" s="1248"/>
      <c r="M128" s="1249"/>
      <c r="P128" s="1249"/>
      <c r="S128" s="1249"/>
    </row>
    <row r="129" spans="1:19">
      <c r="A129" s="1248"/>
      <c r="B129" s="1248"/>
      <c r="C129" s="1248"/>
      <c r="M129" s="1249"/>
      <c r="P129" s="1249"/>
      <c r="S129" s="1249"/>
    </row>
    <row r="130" spans="1:19">
      <c r="A130" s="1248"/>
      <c r="B130" s="1248"/>
      <c r="C130" s="1248"/>
      <c r="M130" s="1249"/>
      <c r="P130" s="1249"/>
      <c r="S130" s="1249"/>
    </row>
    <row r="131" spans="1:19">
      <c r="A131" s="1248"/>
      <c r="B131" s="1248"/>
      <c r="C131" s="1248"/>
      <c r="M131" s="1249"/>
      <c r="P131" s="1249"/>
      <c r="S131" s="1249"/>
    </row>
    <row r="132" spans="1:19">
      <c r="A132" s="1248"/>
      <c r="B132" s="1248"/>
      <c r="C132" s="1248"/>
      <c r="M132" s="1249"/>
      <c r="P132" s="1249"/>
      <c r="S132" s="1249"/>
    </row>
    <row r="133" spans="1:19">
      <c r="A133" s="1248"/>
      <c r="B133" s="1248"/>
      <c r="C133" s="1248"/>
      <c r="M133" s="1249"/>
      <c r="P133" s="1249"/>
      <c r="S133" s="1249"/>
    </row>
    <row r="134" spans="1:19">
      <c r="A134" s="1248"/>
      <c r="B134" s="1248"/>
      <c r="C134" s="1248"/>
      <c r="M134" s="1249"/>
      <c r="P134" s="1249"/>
      <c r="S134" s="1249"/>
    </row>
    <row r="135" spans="1:19">
      <c r="A135" s="1248"/>
      <c r="B135" s="1248"/>
      <c r="C135" s="1248"/>
      <c r="M135" s="1249"/>
      <c r="P135" s="1249"/>
      <c r="S135" s="1249"/>
    </row>
    <row r="136" spans="1:19">
      <c r="A136" s="1248"/>
      <c r="B136" s="1248"/>
      <c r="C136" s="1248"/>
      <c r="M136" s="1249"/>
      <c r="P136" s="1249"/>
      <c r="S136" s="1249"/>
    </row>
    <row r="137" spans="1:19">
      <c r="A137" s="1248"/>
      <c r="B137" s="1248"/>
      <c r="C137" s="1248"/>
      <c r="M137" s="1249"/>
      <c r="P137" s="1249"/>
      <c r="S137" s="1249"/>
    </row>
    <row r="138" spans="1:19">
      <c r="A138" s="1248"/>
      <c r="B138" s="1248"/>
      <c r="C138" s="1248"/>
      <c r="M138" s="1249"/>
      <c r="P138" s="1249"/>
      <c r="S138" s="1249"/>
    </row>
    <row r="139" spans="1:19">
      <c r="A139" s="1248"/>
      <c r="B139" s="1248"/>
      <c r="C139" s="1248"/>
      <c r="M139" s="1249"/>
      <c r="P139" s="1249"/>
      <c r="S139" s="1249"/>
    </row>
    <row r="140" spans="1:19">
      <c r="A140" s="1248"/>
      <c r="B140" s="1248"/>
      <c r="C140" s="1248"/>
      <c r="M140" s="1249"/>
      <c r="P140" s="1249"/>
      <c r="S140" s="1249"/>
    </row>
    <row r="141" spans="1:19">
      <c r="A141" s="1248"/>
      <c r="B141" s="1248"/>
      <c r="C141" s="1248"/>
      <c r="M141" s="1249"/>
      <c r="P141" s="1249"/>
      <c r="S141" s="1249"/>
    </row>
    <row r="142" spans="1:19">
      <c r="A142" s="1248"/>
      <c r="B142" s="1248"/>
      <c r="C142" s="1248"/>
      <c r="M142" s="1249"/>
      <c r="P142" s="1249"/>
      <c r="S142" s="1249"/>
    </row>
    <row r="143" spans="1:19">
      <c r="A143" s="1248"/>
      <c r="B143" s="1248"/>
      <c r="C143" s="1248"/>
      <c r="M143" s="1249"/>
      <c r="P143" s="1249"/>
      <c r="S143" s="1249"/>
    </row>
    <row r="144" spans="1:19">
      <c r="A144" s="1248"/>
      <c r="B144" s="1248"/>
      <c r="C144" s="1248"/>
      <c r="M144" s="1249"/>
      <c r="P144" s="1249"/>
      <c r="S144" s="1249"/>
    </row>
    <row r="145" spans="1:19">
      <c r="A145" s="1248"/>
      <c r="B145" s="1248"/>
      <c r="C145" s="1248"/>
      <c r="M145" s="1249"/>
      <c r="P145" s="1249"/>
      <c r="S145" s="1249"/>
    </row>
    <row r="146" spans="1:19">
      <c r="A146" s="1248"/>
      <c r="B146" s="1248"/>
      <c r="C146" s="1248"/>
      <c r="M146" s="1249"/>
      <c r="P146" s="1249"/>
      <c r="S146" s="1249"/>
    </row>
    <row r="147" spans="1:19">
      <c r="A147" s="1248"/>
      <c r="B147" s="1248"/>
      <c r="C147" s="1248"/>
      <c r="M147" s="1249"/>
      <c r="P147" s="1249"/>
      <c r="S147" s="1249"/>
    </row>
    <row r="148" spans="1:19">
      <c r="A148" s="1248"/>
      <c r="B148" s="1248"/>
      <c r="C148" s="1248"/>
      <c r="M148" s="1249"/>
      <c r="P148" s="1249"/>
      <c r="S148" s="1249"/>
    </row>
    <row r="149" spans="1:19">
      <c r="A149" s="1248"/>
      <c r="B149" s="1248"/>
      <c r="C149" s="1248"/>
      <c r="M149" s="1249"/>
      <c r="P149" s="1249"/>
      <c r="S149" s="1249"/>
    </row>
    <row r="150" spans="1:19">
      <c r="A150" s="1248"/>
      <c r="B150" s="1248"/>
      <c r="C150" s="1248"/>
      <c r="M150" s="1249"/>
      <c r="P150" s="1249"/>
      <c r="S150" s="1249"/>
    </row>
    <row r="151" spans="1:19">
      <c r="A151" s="1248"/>
      <c r="B151" s="1248"/>
      <c r="C151" s="1248"/>
      <c r="M151" s="1249"/>
      <c r="P151" s="1249"/>
      <c r="S151" s="1249"/>
    </row>
    <row r="152" spans="1:19">
      <c r="A152" s="1248"/>
      <c r="B152" s="1248"/>
      <c r="C152" s="1248"/>
      <c r="M152" s="1249"/>
      <c r="P152" s="1249"/>
      <c r="S152" s="1249"/>
    </row>
    <row r="153" spans="1:19">
      <c r="A153" s="1248"/>
      <c r="B153" s="1248"/>
      <c r="C153" s="1248"/>
      <c r="M153" s="1249"/>
      <c r="P153" s="1249"/>
      <c r="S153" s="1249"/>
    </row>
    <row r="154" spans="1:19">
      <c r="A154" s="1248"/>
      <c r="B154" s="1248"/>
      <c r="C154" s="1248"/>
      <c r="M154" s="1249"/>
      <c r="P154" s="1249"/>
      <c r="S154" s="1249"/>
    </row>
    <row r="155" spans="1:19">
      <c r="A155" s="1248"/>
      <c r="B155" s="1248"/>
      <c r="C155" s="1248"/>
      <c r="M155" s="1249"/>
      <c r="P155" s="1249"/>
      <c r="S155" s="1249"/>
    </row>
    <row r="156" spans="1:19">
      <c r="A156" s="1248"/>
      <c r="B156" s="1248"/>
      <c r="C156" s="1248"/>
      <c r="M156" s="1249"/>
      <c r="P156" s="1249"/>
      <c r="S156" s="1249"/>
    </row>
    <row r="157" spans="1:19">
      <c r="A157" s="1248"/>
      <c r="B157" s="1248"/>
      <c r="C157" s="1248"/>
      <c r="M157" s="1249"/>
      <c r="P157" s="1249"/>
      <c r="S157" s="1249"/>
    </row>
    <row r="158" spans="1:19">
      <c r="A158" s="1248"/>
      <c r="B158" s="1248"/>
      <c r="C158" s="1248"/>
      <c r="M158" s="1249"/>
      <c r="P158" s="1249"/>
      <c r="S158" s="1249"/>
    </row>
    <row r="159" spans="1:19">
      <c r="A159" s="1248"/>
      <c r="B159" s="1248"/>
      <c r="C159" s="1248"/>
      <c r="M159" s="1249"/>
      <c r="P159" s="1249"/>
      <c r="S159" s="1249"/>
    </row>
    <row r="160" spans="1:19">
      <c r="A160" s="1248"/>
      <c r="B160" s="1248"/>
      <c r="C160" s="1248"/>
      <c r="M160" s="1249"/>
      <c r="P160" s="1249"/>
      <c r="S160" s="1249"/>
    </row>
    <row r="161" spans="1:19">
      <c r="A161" s="1248"/>
      <c r="B161" s="1248"/>
      <c r="C161" s="1248"/>
      <c r="M161" s="1249"/>
      <c r="P161" s="1249"/>
      <c r="S161" s="1249"/>
    </row>
    <row r="162" spans="1:19">
      <c r="A162" s="1248"/>
      <c r="B162" s="1248"/>
      <c r="C162" s="1248"/>
      <c r="M162" s="1249"/>
      <c r="P162" s="1249"/>
      <c r="S162" s="1249"/>
    </row>
    <row r="163" spans="1:19">
      <c r="A163" s="1248"/>
      <c r="B163" s="1248"/>
      <c r="C163" s="1248"/>
      <c r="M163" s="1249"/>
      <c r="P163" s="1249"/>
      <c r="S163" s="1249"/>
    </row>
    <row r="164" spans="1:19">
      <c r="A164" s="1248"/>
      <c r="B164" s="1248"/>
      <c r="C164" s="1248"/>
      <c r="M164" s="1249"/>
      <c r="P164" s="1249"/>
      <c r="S164" s="1249"/>
    </row>
    <row r="165" spans="1:19">
      <c r="A165" s="1248"/>
      <c r="B165" s="1248"/>
      <c r="C165" s="1248"/>
      <c r="M165" s="1249"/>
      <c r="P165" s="1249"/>
      <c r="S165" s="1249"/>
    </row>
    <row r="166" spans="1:19">
      <c r="A166" s="1248"/>
      <c r="B166" s="1248"/>
      <c r="C166" s="1248"/>
      <c r="M166" s="1249"/>
      <c r="P166" s="1249"/>
      <c r="S166" s="1249"/>
    </row>
    <row r="167" spans="1:19">
      <c r="A167" s="1248"/>
      <c r="B167" s="1248"/>
      <c r="C167" s="1248"/>
      <c r="M167" s="1249"/>
      <c r="P167" s="1249"/>
      <c r="S167" s="1249"/>
    </row>
    <row r="168" spans="1:19">
      <c r="A168" s="1248"/>
      <c r="B168" s="1248"/>
      <c r="C168" s="1248"/>
      <c r="M168" s="1249"/>
      <c r="P168" s="1249"/>
      <c r="S168" s="1249"/>
    </row>
    <row r="169" spans="1:19">
      <c r="A169" s="1248"/>
      <c r="B169" s="1248"/>
      <c r="C169" s="1248"/>
      <c r="M169" s="1249"/>
      <c r="P169" s="1249"/>
      <c r="S169" s="1249"/>
    </row>
    <row r="170" spans="1:19">
      <c r="A170" s="1248"/>
      <c r="B170" s="1248"/>
      <c r="C170" s="1248"/>
      <c r="M170" s="1249"/>
      <c r="P170" s="1249"/>
      <c r="S170" s="1249"/>
    </row>
    <row r="171" spans="1:19">
      <c r="A171" s="1248"/>
      <c r="B171" s="1248"/>
      <c r="C171" s="1248"/>
      <c r="M171" s="1249"/>
      <c r="P171" s="1249"/>
      <c r="S171" s="1249"/>
    </row>
    <row r="172" spans="1:19">
      <c r="A172" s="1248"/>
      <c r="B172" s="1248"/>
      <c r="C172" s="1248"/>
      <c r="M172" s="1249"/>
      <c r="P172" s="1249"/>
      <c r="S172" s="1249"/>
    </row>
    <row r="173" spans="1:19">
      <c r="A173" s="1248"/>
      <c r="B173" s="1248"/>
      <c r="C173" s="1248"/>
      <c r="M173" s="1249"/>
      <c r="P173" s="1249"/>
      <c r="S173" s="1249"/>
    </row>
    <row r="174" spans="1:19">
      <c r="A174" s="1248"/>
      <c r="B174" s="1248"/>
      <c r="C174" s="1248"/>
      <c r="M174" s="1249"/>
      <c r="P174" s="1249"/>
      <c r="S174" s="1249"/>
    </row>
    <row r="175" spans="1:19">
      <c r="A175" s="1248"/>
      <c r="B175" s="1248"/>
      <c r="C175" s="1248"/>
      <c r="M175" s="1249"/>
      <c r="P175" s="1249"/>
      <c r="S175" s="1249"/>
    </row>
    <row r="176" spans="1:19">
      <c r="A176" s="1248"/>
      <c r="B176" s="1248"/>
      <c r="C176" s="1248"/>
      <c r="M176" s="1249"/>
      <c r="P176" s="1249"/>
      <c r="S176" s="1249"/>
    </row>
    <row r="177" spans="1:19">
      <c r="A177" s="1248"/>
      <c r="B177" s="1248"/>
      <c r="C177" s="1248"/>
      <c r="M177" s="1249"/>
      <c r="P177" s="1249"/>
      <c r="S177" s="1249"/>
    </row>
    <row r="178" spans="1:19">
      <c r="A178" s="1248"/>
      <c r="B178" s="1248"/>
      <c r="C178" s="1248"/>
      <c r="M178" s="1249"/>
      <c r="P178" s="1249"/>
      <c r="S178" s="1249"/>
    </row>
    <row r="179" spans="1:19">
      <c r="A179" s="1248"/>
      <c r="B179" s="1248"/>
      <c r="C179" s="1248"/>
      <c r="M179" s="1249"/>
      <c r="P179" s="1249"/>
      <c r="S179" s="1249"/>
    </row>
    <row r="180" spans="1:19">
      <c r="A180" s="1248"/>
      <c r="B180" s="1248"/>
      <c r="C180" s="1248"/>
      <c r="M180" s="1249"/>
      <c r="P180" s="1249"/>
      <c r="S180" s="1249"/>
    </row>
  </sheetData>
  <mergeCells count="22">
    <mergeCell ref="A3:V3"/>
    <mergeCell ref="A4:A7"/>
    <mergeCell ref="B4:B7"/>
    <mergeCell ref="C4:C7"/>
    <mergeCell ref="D4:D7"/>
    <mergeCell ref="E4:E7"/>
    <mergeCell ref="F4:F7"/>
    <mergeCell ref="G4:J4"/>
    <mergeCell ref="K4:S5"/>
    <mergeCell ref="T4:T7"/>
    <mergeCell ref="B30:V30"/>
    <mergeCell ref="C46:V46"/>
    <mergeCell ref="U4:U7"/>
    <mergeCell ref="G5:J5"/>
    <mergeCell ref="V5:V7"/>
    <mergeCell ref="G6:G7"/>
    <mergeCell ref="H6:H7"/>
    <mergeCell ref="I6:I7"/>
    <mergeCell ref="J6:J7"/>
    <mergeCell ref="K6:M6"/>
    <mergeCell ref="N6:P6"/>
    <mergeCell ref="Q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ზუგდიდი</vt:lpstr>
      <vt:lpstr>ქ.ზუგდიდი</vt:lpstr>
      <vt:lpstr>ფოთი</vt:lpstr>
      <vt:lpstr>აბაშა</vt:lpstr>
      <vt:lpstr>მარტვილი</vt:lpstr>
      <vt:lpstr>სენაკი</vt:lpstr>
      <vt:lpstr>ჩხოროწყუ</vt:lpstr>
      <vt:lpstr>ხობი</vt:lpstr>
      <vt:lpstr>წალენჯიხა</vt:lpstr>
      <vt:lpstr>მესტია</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2017-08-08T10:30:48Z</dcterms:modified>
</cp:coreProperties>
</file>