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35"/>
  </bookViews>
  <sheets>
    <sheet name="ზუგდიდი" sheetId="2" r:id="rId1"/>
    <sheet name="აბაშა" sheetId="15" r:id="rId2"/>
    <sheet name="მარტვილი" sheetId="3" r:id="rId3"/>
    <sheet name="მესტია" sheetId="4" r:id="rId4"/>
    <sheet name="სენაკი" sheetId="6" r:id="rId5"/>
    <sheet name="ფოთი" sheetId="10" r:id="rId6"/>
    <sheet name="ქ.ზუგდიდი" sheetId="11" r:id="rId7"/>
    <sheet name="ჩხოროწყუ" sheetId="12" r:id="rId8"/>
    <sheet name="წალენჯიხა" sheetId="13" r:id="rId9"/>
    <sheet name="ხობი" sheetId="14"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3" l="1"/>
  <c r="G18" i="3"/>
  <c r="G13" i="4" l="1"/>
  <c r="G14" i="4"/>
  <c r="G15" i="4"/>
  <c r="G16" i="4"/>
  <c r="G17" i="4"/>
  <c r="G18" i="4"/>
  <c r="H52" i="4" l="1"/>
  <c r="H51" i="4"/>
  <c r="S49" i="4"/>
  <c r="P49" i="4"/>
  <c r="M49" i="4"/>
  <c r="H49" i="4"/>
  <c r="U21" i="4"/>
  <c r="S21" i="4"/>
  <c r="P21" i="4"/>
  <c r="M21" i="4"/>
  <c r="H8" i="4"/>
  <c r="G8" i="4"/>
  <c r="H7" i="4"/>
  <c r="G7" i="4"/>
  <c r="G21" i="4" l="1"/>
  <c r="H21" i="4"/>
  <c r="S133" i="15"/>
  <c r="G133" i="15"/>
  <c r="M123" i="15"/>
  <c r="S110" i="15"/>
  <c r="P110" i="15"/>
  <c r="M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M33" i="15"/>
  <c r="S31" i="15"/>
  <c r="S30" i="15"/>
  <c r="S29" i="15"/>
  <c r="S28" i="15"/>
  <c r="S27" i="15"/>
  <c r="S26" i="15"/>
  <c r="S25" i="15"/>
  <c r="S24" i="15"/>
  <c r="S23" i="15"/>
  <c r="S22" i="15"/>
  <c r="S21" i="15"/>
  <c r="S20" i="15"/>
  <c r="S19" i="15"/>
  <c r="S18" i="15"/>
  <c r="S17" i="15"/>
  <c r="S16" i="15"/>
  <c r="S15" i="15"/>
  <c r="H14" i="15"/>
  <c r="G14" i="15" s="1"/>
  <c r="G13" i="15"/>
  <c r="H12" i="15"/>
  <c r="G12" i="15" s="1"/>
  <c r="H11" i="15"/>
  <c r="G11" i="15" s="1"/>
  <c r="G33" i="15" l="1"/>
  <c r="S33" i="15"/>
  <c r="H110" i="15"/>
  <c r="H33" i="15"/>
  <c r="G57" i="2" l="1"/>
  <c r="G15" i="14"/>
  <c r="H15" i="14"/>
  <c r="G14" i="14"/>
  <c r="H14" i="14"/>
  <c r="H23" i="14" s="1"/>
  <c r="P100" i="14"/>
  <c r="G100" i="14" s="1"/>
  <c r="M100" i="14"/>
  <c r="G98" i="14"/>
  <c r="G97" i="14"/>
  <c r="G96" i="14"/>
  <c r="G95" i="14"/>
  <c r="G94" i="14"/>
  <c r="G93" i="14"/>
  <c r="G92" i="14"/>
  <c r="G91" i="14"/>
  <c r="S89" i="14"/>
  <c r="P89" i="14"/>
  <c r="M89" i="14"/>
  <c r="H26" i="14"/>
  <c r="H38" i="14"/>
  <c r="H89" i="14" s="1"/>
  <c r="S23" i="14"/>
  <c r="P23" i="14"/>
  <c r="M23" i="14"/>
  <c r="G23" i="14"/>
  <c r="S159" i="2"/>
  <c r="M159" i="2"/>
  <c r="H159" i="2"/>
  <c r="S139" i="2"/>
  <c r="P139" i="2"/>
  <c r="M139" i="2"/>
  <c r="G139" i="2"/>
  <c r="S108" i="2"/>
  <c r="AU96" i="2"/>
  <c r="AT96" i="2"/>
  <c r="AS96" i="2"/>
  <c r="AR96" i="2"/>
  <c r="AQ96" i="2"/>
  <c r="AP96" i="2"/>
  <c r="AO96" i="2"/>
  <c r="AN96" i="2"/>
  <c r="AM96" i="2"/>
  <c r="AL96" i="2"/>
  <c r="AK96" i="2"/>
  <c r="AJ96" i="2"/>
  <c r="AI96" i="2"/>
  <c r="AH96" i="2"/>
  <c r="AG96" i="2"/>
  <c r="AF96" i="2"/>
  <c r="AE96" i="2"/>
  <c r="AD96" i="2"/>
  <c r="AC96" i="2"/>
  <c r="AB96" i="2"/>
  <c r="AA96" i="2"/>
  <c r="Z96" i="2"/>
  <c r="Y96" i="2"/>
  <c r="X96" i="2"/>
  <c r="W96" i="2"/>
  <c r="V75" i="2"/>
  <c r="U75" i="2"/>
  <c r="T75" i="2"/>
  <c r="S75" i="2"/>
  <c r="R75" i="2"/>
  <c r="Q75" i="2"/>
  <c r="P75" i="2"/>
  <c r="O75" i="2"/>
  <c r="N75" i="2"/>
  <c r="M75" i="2"/>
  <c r="L75" i="2"/>
  <c r="K75" i="2"/>
  <c r="J75" i="2"/>
  <c r="I75" i="2"/>
  <c r="H75" i="2"/>
  <c r="G70" i="2"/>
  <c r="G73" i="2"/>
  <c r="G75" i="2" s="1"/>
  <c r="G74" i="2"/>
  <c r="U68" i="2"/>
  <c r="S11" i="2"/>
  <c r="S68" i="2" s="1"/>
  <c r="S20" i="2"/>
  <c r="S29" i="2"/>
  <c r="S31" i="2"/>
  <c r="S33" i="2"/>
  <c r="S36" i="2"/>
  <c r="P59" i="2"/>
  <c r="P68" i="2"/>
  <c r="M68" i="2"/>
  <c r="H59" i="2"/>
  <c r="G59" i="2"/>
  <c r="I59" i="2"/>
  <c r="I68" i="2" s="1"/>
  <c r="G6" i="2"/>
  <c r="G7" i="2"/>
  <c r="H10" i="2"/>
  <c r="G10" i="2" s="1"/>
  <c r="G12" i="2"/>
  <c r="H13" i="2"/>
  <c r="G13" i="2" s="1"/>
  <c r="G15" i="2"/>
  <c r="G16" i="2"/>
  <c r="G17" i="2"/>
  <c r="H18" i="2"/>
  <c r="G18" i="2" s="1"/>
  <c r="G21" i="2"/>
  <c r="G22" i="2"/>
  <c r="G23" i="2"/>
  <c r="G24" i="2"/>
  <c r="G25" i="2"/>
  <c r="G26" i="2"/>
  <c r="G27" i="2"/>
  <c r="H35" i="2"/>
  <c r="G35" i="2"/>
  <c r="G38" i="2"/>
  <c r="S40" i="2"/>
  <c r="S43" i="2"/>
  <c r="S59" i="2" s="1"/>
  <c r="S45" i="2"/>
  <c r="S46" i="2"/>
  <c r="S48" i="2"/>
  <c r="S49" i="2"/>
  <c r="S50" i="2"/>
  <c r="S51" i="2"/>
  <c r="S52" i="2"/>
  <c r="S54" i="2"/>
  <c r="S55" i="2"/>
  <c r="S56" i="2"/>
  <c r="G42" i="2"/>
  <c r="S13" i="13"/>
  <c r="P13" i="13"/>
  <c r="H13" i="13"/>
  <c r="G13" i="13"/>
  <c r="G45" i="12"/>
  <c r="G43" i="12"/>
  <c r="G36" i="12"/>
  <c r="G35" i="12"/>
  <c r="G34" i="12"/>
  <c r="S22" i="12"/>
  <c r="P22" i="12"/>
  <c r="M22" i="12"/>
  <c r="G21" i="12"/>
  <c r="H15" i="12"/>
  <c r="G15" i="12" s="1"/>
  <c r="H14" i="12"/>
  <c r="G14" i="12" s="1"/>
  <c r="H13" i="12"/>
  <c r="G13" i="12" s="1"/>
  <c r="H12" i="12"/>
  <c r="H22" i="12" s="1"/>
  <c r="G12" i="12"/>
  <c r="H36" i="11"/>
  <c r="H23" i="11"/>
  <c r="H7" i="11"/>
  <c r="H13" i="11"/>
  <c r="H12" i="11"/>
  <c r="S67" i="11"/>
  <c r="P67" i="11"/>
  <c r="M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5" i="11"/>
  <c r="H34" i="11"/>
  <c r="H33" i="11"/>
  <c r="H32" i="11"/>
  <c r="H31" i="11"/>
  <c r="H30" i="11"/>
  <c r="H29" i="11"/>
  <c r="H28" i="11"/>
  <c r="H27" i="11"/>
  <c r="H26" i="11"/>
  <c r="H25" i="11"/>
  <c r="H24" i="11"/>
  <c r="H67" i="11"/>
  <c r="S20" i="11"/>
  <c r="P20" i="11"/>
  <c r="M20" i="11"/>
  <c r="H19" i="11"/>
  <c r="H18" i="11"/>
  <c r="G18" i="11" s="1"/>
  <c r="H17" i="11"/>
  <c r="G17" i="11" s="1"/>
  <c r="H16" i="11"/>
  <c r="G16" i="11" s="1"/>
  <c r="H15" i="11"/>
  <c r="G15" i="11" s="1"/>
  <c r="H14" i="11"/>
  <c r="G14" i="11"/>
  <c r="G13" i="11"/>
  <c r="G12" i="11"/>
  <c r="H11" i="11"/>
  <c r="G11" i="11"/>
  <c r="H10" i="11"/>
  <c r="G10" i="11" s="1"/>
  <c r="H9" i="11"/>
  <c r="G9" i="11" s="1"/>
  <c r="H20" i="11"/>
  <c r="H8" i="11"/>
  <c r="G8" i="11"/>
  <c r="G7" i="11"/>
  <c r="H6" i="11"/>
  <c r="G6" i="11" s="1"/>
  <c r="G20" i="11" s="1"/>
  <c r="G15" i="10"/>
  <c r="G11" i="10"/>
  <c r="H11" i="10"/>
  <c r="H9" i="10"/>
  <c r="H7" i="10"/>
  <c r="G9" i="10"/>
  <c r="G7" i="10"/>
  <c r="H6" i="10"/>
  <c r="G6" i="10" s="1"/>
  <c r="G18" i="10" s="1"/>
  <c r="S50" i="10"/>
  <c r="H49" i="10"/>
  <c r="H48" i="10"/>
  <c r="H47" i="10"/>
  <c r="H46" i="10"/>
  <c r="H45" i="10"/>
  <c r="H44" i="10"/>
  <c r="H43" i="10"/>
  <c r="H42" i="10"/>
  <c r="H41" i="10"/>
  <c r="H40" i="10"/>
  <c r="H39" i="10"/>
  <c r="H38" i="10"/>
  <c r="H37" i="10"/>
  <c r="H36" i="10"/>
  <c r="H35" i="10"/>
  <c r="H34" i="10"/>
  <c r="H33" i="10"/>
  <c r="H32" i="10"/>
  <c r="H31" i="10"/>
  <c r="H30" i="10"/>
  <c r="H29" i="10"/>
  <c r="H28" i="10"/>
  <c r="H27" i="10"/>
  <c r="H26" i="10"/>
  <c r="G22" i="10"/>
  <c r="S18" i="10"/>
  <c r="P18" i="10"/>
  <c r="M18" i="10"/>
  <c r="G16" i="10"/>
  <c r="G13" i="10"/>
  <c r="G12" i="10"/>
  <c r="G10" i="10"/>
  <c r="G8" i="10"/>
  <c r="S94" i="6"/>
  <c r="P94" i="6"/>
  <c r="H94" i="6"/>
  <c r="G94" i="6"/>
  <c r="S54" i="6"/>
  <c r="P54" i="6"/>
  <c r="M54" i="6"/>
  <c r="H54" i="6"/>
  <c r="S20" i="6"/>
  <c r="M20" i="6"/>
  <c r="H19" i="6"/>
  <c r="G19" i="6"/>
  <c r="H16" i="6"/>
  <c r="G16" i="6"/>
  <c r="G15" i="6"/>
  <c r="G14" i="6"/>
  <c r="G13" i="6"/>
  <c r="G12" i="6"/>
  <c r="H11" i="6"/>
  <c r="G11" i="6" s="1"/>
  <c r="G9" i="6"/>
  <c r="H8" i="6"/>
  <c r="G8" i="6"/>
  <c r="M20" i="3"/>
  <c r="M56" i="3"/>
  <c r="G56" i="3"/>
  <c r="P55" i="3"/>
  <c r="S54" i="3"/>
  <c r="P53" i="3"/>
  <c r="S53" i="3"/>
  <c r="P52" i="3"/>
  <c r="S52" i="3"/>
  <c r="P51" i="3"/>
  <c r="S51" i="3"/>
  <c r="S56" i="3" s="1"/>
  <c r="P50" i="3"/>
  <c r="P49" i="3"/>
  <c r="P48" i="3"/>
  <c r="P47" i="3"/>
  <c r="P56" i="3"/>
  <c r="S45" i="3"/>
  <c r="P45" i="3"/>
  <c r="M45" i="3"/>
  <c r="H44" i="3"/>
  <c r="H43" i="3"/>
  <c r="H42" i="3"/>
  <c r="H41" i="3"/>
  <c r="H40" i="3"/>
  <c r="H39" i="3"/>
  <c r="H38" i="3"/>
  <c r="H37" i="3"/>
  <c r="H36" i="3"/>
  <c r="H35" i="3"/>
  <c r="H34" i="3"/>
  <c r="H33" i="3"/>
  <c r="H30" i="3"/>
  <c r="H45" i="3" s="1"/>
  <c r="H31" i="3"/>
  <c r="H32" i="3"/>
  <c r="S26" i="3"/>
  <c r="Q26" i="3"/>
  <c r="P26" i="3"/>
  <c r="O26" i="3"/>
  <c r="N26" i="3"/>
  <c r="M26" i="3"/>
  <c r="L26" i="3"/>
  <c r="K26" i="3"/>
  <c r="J26" i="3"/>
  <c r="I26" i="3"/>
  <c r="H25" i="3"/>
  <c r="G25" i="3" s="1"/>
  <c r="H24" i="3"/>
  <c r="G24" i="3"/>
  <c r="H23" i="3"/>
  <c r="G23" i="3" s="1"/>
  <c r="G26" i="3" s="1"/>
  <c r="S20" i="3"/>
  <c r="P20" i="3"/>
  <c r="H17" i="3"/>
  <c r="G17" i="3"/>
  <c r="H16" i="3"/>
  <c r="G16" i="3" s="1"/>
  <c r="H15" i="3"/>
  <c r="G15" i="3"/>
  <c r="H14" i="3"/>
  <c r="H13" i="3"/>
  <c r="G12" i="3"/>
  <c r="H10" i="3"/>
  <c r="H9" i="3"/>
  <c r="H20" i="3" s="1"/>
  <c r="G9" i="3"/>
  <c r="H26" i="3"/>
  <c r="G68" i="2" l="1"/>
  <c r="G20" i="3"/>
  <c r="U20" i="3" s="1"/>
  <c r="P33" i="15"/>
</calcChain>
</file>

<file path=xl/comments1.xml><?xml version="1.0" encoding="utf-8"?>
<comments xmlns="http://schemas.openxmlformats.org/spreadsheetml/2006/main">
  <authors>
    <author>Автор</author>
  </authors>
  <commentList>
    <comment ref="A14"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<sst xmlns="http://schemas.openxmlformats.org/spreadsheetml/2006/main" count="5311" uniqueCount="1740">
  <si>
    <t>#</t>
  </si>
  <si>
    <t>1. რეგიონული სტრატეგიის მიზანი</t>
  </si>
  <si>
    <t>2. რეგიონული სტრატეგიის ამოცანა</t>
  </si>
  <si>
    <t>3. პროექტის/აქტივობის დასახელება</t>
  </si>
  <si>
    <t>4. მოსალოდნელი შედეგი</t>
  </si>
  <si>
    <t>5. პროექტის/აქტივობის განხორციელების ადგილი</t>
  </si>
  <si>
    <t>6. პროექტის/აქტივობის ბიუჯეტი და დაფინანსების წყარ(ებ)ო</t>
  </si>
  <si>
    <t>7. პროექტის/აქტივობის ხანგრძლივობა და პროგრესი</t>
  </si>
  <si>
    <t>8. პასუხისმგებელი ადმინისტრაციული ორგანო</t>
  </si>
  <si>
    <t>9. პარტნიორი ორგანიზაცია</t>
  </si>
  <si>
    <t>10. მოკლე აღწერა/შენიშვნა</t>
  </si>
  <si>
    <t>სახელმწიფო ბიუჯეტი</t>
  </si>
  <si>
    <t>მუნიციპალიტეტის ბიუჯეტი</t>
  </si>
  <si>
    <t>დონორების დაფინანსება</t>
  </si>
  <si>
    <t>კერძო სექტორის დაფინანსება</t>
  </si>
  <si>
    <t>2015 წელი</t>
  </si>
  <si>
    <t>2016 წელი</t>
  </si>
  <si>
    <t>2017 წელი</t>
  </si>
  <si>
    <t>დაწყება</t>
  </si>
  <si>
    <t>დასრულება</t>
  </si>
  <si>
    <t>სავარაუდო ბიუჯეტი</t>
  </si>
  <si>
    <t>7.1.1</t>
  </si>
  <si>
    <t>7.1.2</t>
  </si>
  <si>
    <t>7.1.3</t>
  </si>
  <si>
    <t>7.2.1</t>
  </si>
  <si>
    <t>7.2.2</t>
  </si>
  <si>
    <t>7.2.3</t>
  </si>
  <si>
    <t>7.3.1</t>
  </si>
  <si>
    <t>7.3.2</t>
  </si>
  <si>
    <t>7.3.3</t>
  </si>
  <si>
    <t>რეგიონში განსახორციელებელი პროექტების ფონდის (რგპფ) პროექტები 2015-2017 წლებში</t>
  </si>
  <si>
    <t xml:space="preserve">2. საბაზისო ინფრასტრუქტურის გაუმჯობესება </t>
  </si>
  <si>
    <t>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</si>
  <si>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ბულვანი-გაუწყინარის გზის  გადასახვევიდან  სოფ. ტყვირის გავლით  სოფ. ნაესაკოვომდე  გზის რეაბილიტაცია</t>
  </si>
  <si>
    <t>საგზაო ინფრასტრუქტურისა და მოსახლეობის სოციალურ-ეკონომიური დონის გაუმჯობესება ასფალტო-ბეტონის საფარი მოეწყობა 6 კმ-ზე სიგანე 5 მ. 30000 კვმ.</t>
  </si>
  <si>
    <t>აბაშის მუნიციპალიტეტი</t>
  </si>
  <si>
    <t>მარტი</t>
  </si>
  <si>
    <t>სექტემბერი</t>
  </si>
  <si>
    <t xml:space="preserve">12. განათლების, მეცნიერების, კულტურისა და სპორტის განვითარება </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</si>
  <si>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კვალიფიკაციის ამაღლების ქმედითი სისტემის ჩამოყალიბება</t>
  </si>
  <si>
    <t>აბაშის მუნიციპალიტეტის სოფ.ტყვირში ბაღის ახალი შენობის მშენებლობა</t>
  </si>
  <si>
    <t>მოეწყობა ახალი ბაღის შენობა, რომელიც მოემსახურება დაახლოებით 50 ბავშვს. გაუმჯობესდება საბავშვო ბაღების მატერიალურ-ტექნიკური ბაზა და აქედან გამომდინარე სკოლამდელი ასაკის ბავშვების აღზრდის პირობები. ამაღლდება  სკოლამდელი განათლების დონე.</t>
  </si>
  <si>
    <t>დეკემბერი</t>
  </si>
  <si>
    <t xml:space="preserve">12. განათლების, მეცნიერების, კულტურისა და სპორტის განვითარება  </t>
  </si>
  <si>
    <t xml:space="preserve"> 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კვალიფიკაციის ამაღლების ქმედითი სისტემის ჩამოყალიბება</t>
  </si>
  <si>
    <t>აბაშის მუნიციპალიტეტის სოფ. პირველ მაისში საბავშვო ბაღის შენობის მშენებლობა</t>
  </si>
  <si>
    <t>მოეწყობა ახალი ბაღის შენობა, რომელიც მოემსახურება დაახლოებით 80 ბავშვს. გაუმჯობესდება საბავშვო ბაღების მატერიალურ-ტექნიკური ბაზა და აქედან გამომდინარე სკოლამდელი ასაკის ბავშვების აღზრდის პირობები. ამაღლდება  სკოლამდელი განათლების დონე.</t>
  </si>
  <si>
    <t xml:space="preserve"> </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</si>
  <si>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კვალიფიკაციის ამაღლების ქმედითი სისტემის ჩამოყალიბება</t>
  </si>
  <si>
    <t>აბაშის მუნიციპალიტეტის სოფ. სეფიეთში საბავშვო ბაღის შენობის მშენებლობა</t>
  </si>
  <si>
    <t xml:space="preserve">2. საბაზისო ინფრასტრუქტურის გაუმჯობესება  
10. კომუნალური და სხვა საზოგადოებრივი მომსახურებების მოწესრიგება  </t>
  </si>
  <si>
    <t xml:space="preserve">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
10.3 საწარმოო და საყოფაცხოვრებო ჩამდინარე წყლების გამწმენდი ნაგებობების მშენებლობა
</t>
  </si>
  <si>
    <t>ქ. აბაშაში ტროტუარებისა და სანიაღვრე არხების მოწყობა</t>
  </si>
  <si>
    <t>გაუმჯობესდება ფეხით მოსიარულეთა გადაადგილების პირობები, მოწესრიგდება ინფრასტრუქტურა და თავიდან იქნება აცილებული ასეულობით კომლის საკარმიდამო ნაკვეთებისა და ეზოების დატბორვა</t>
  </si>
  <si>
    <t>ნოემბერი</t>
  </si>
  <si>
    <t>აბაშის მუნიციპალიტეტში ილიას ქუჩიდან სოფ. ეწერის მიმართულებით და სოფ. ნორიოს ცენტრიდან სოფ. საგვაზაოს მიმართულებით გზის ასფალტო-ბეტონით მოწყობა</t>
  </si>
  <si>
    <t>მნიშვნელოვნად გაზრდის დასაქმებას, შეამცირებს სიღარიბეს და გაზრდის შემოსავლებს. ამასთან მოწესრიგდება და განვითარდება ინფრასტრუქტურა; მოსახლეობას მიეცემა ნორმალურად გადაადგილების საშუალება.</t>
  </si>
  <si>
    <t>აბაშის მუნიციპალიტეტის გამგეობა</t>
  </si>
  <si>
    <t>აღნიშნული სამუშაოების პროექტი მზად არის.</t>
  </si>
  <si>
    <t>მარანი-პირველი მაისი-გაუწყინარის გზის მოწყობა ასფალტო-ბეტონის საფარით</t>
  </si>
  <si>
    <t xml:space="preserve">12, განათლების, მეცნიერიბისა და სპორტის განვითარება </t>
  </si>
  <si>
    <t>12,4 რეგიონში კულტურული და სპორტული ინფრასტრუქტურის რეაბილიტაცია და განვითარება</t>
  </si>
  <si>
    <t>აბაშის მუნიციპალიტეტში მოსწავლე ახალგაზრდობის ცენტრის მშენებლობა</t>
  </si>
  <si>
    <t>მუნიციპალიტეტის ცენტრში აშენდება ახალი ორსართულიანი მოსწავლე-ახალგაზრდობის ცენტრის შენობა, სადაც 300-მდე ახალგაზრდა შეძლებს ახალი უნარ-ჩვევების შეძენას,</t>
  </si>
  <si>
    <t xml:space="preserve">მარტი </t>
  </si>
  <si>
    <t>ცენტრალური მაგისტრალიდან სოფ. ქოლობნის მიმართულებით არსებული გზის ასფალტო-ბეტონის საფარით მოწყობა</t>
  </si>
  <si>
    <t>აბაშის მუნიციპალიტეტში  გეზათის ცენტრიდან სკოლის მიმართულებით  გზის მოწყობა ასფალტო ბეტონით</t>
  </si>
  <si>
    <t>თებერვალი</t>
  </si>
  <si>
    <t>ოქტომბერი</t>
  </si>
  <si>
    <t>გარდამავალი პროექტი თანხით 283370 ლარი</t>
  </si>
  <si>
    <t>აბააშის მუნიციპალიტეტში სოფ. მაცხოვრისკარიდან სოფ. ძველი აბაშის მიმართულებით არსებული   გზის  მოწყობა ასფალტო-ბეტონის საფარით</t>
  </si>
  <si>
    <t>გარდამავალი პროექტი თანხით 136900 ლარი</t>
  </si>
  <si>
    <t>აბაშის მუნიციპალიტეტში  საგვაზაოს სკოლიდან სოფ. ძიგურის მიმართულებით  გზის მოწყობა ასფალტო ბეტონით</t>
  </si>
  <si>
    <t>ქ. აბაშაში აკაკის ქუჩის ბოლოდან სოფ. კოდორის მიმართულებით  გზის მოწყობა ასფალტო ბეტონით</t>
  </si>
  <si>
    <t>გარდამავალი პროექტი თანხით 180000 ლარი</t>
  </si>
  <si>
    <t xml:space="preserve">აბაშის მუნიციპალიტეტში  სოფ. ქოლობნის ცენტრიდან სოფ. გეზათის მიმართულებით  გზის მოწყობა ასფალტო-ბეტონით </t>
  </si>
  <si>
    <t>აბაშის მუნიციპალიტეტში სოფ. ზანათში მდ. აბაშის ხიდიდან სკოლის მიმართულებით გზის მოწყობა ასფალტო-ბეტონით</t>
  </si>
  <si>
    <t>გარდამავალი პროექტი თანხით  90000 ლარი</t>
  </si>
  <si>
    <t xml:space="preserve">აბაშის მუნიციპალიტეტში  სოფ. მარნის ცენტრიდან სოფ. პირველი მაისის მიმართულები გზის მოწყობა ასფალტო-ბეტონით </t>
  </si>
  <si>
    <t>გარდამავალი პროექტი თანხით  180000 ლარი</t>
  </si>
  <si>
    <t>ქ. აბაშაში შუბლაძის ქუჩის დ. კაჭარავას გადაკვეთიდან სკოლის მიმართულებით გზის მოწყობა ასფალტო-ბეტონით</t>
  </si>
  <si>
    <t xml:space="preserve">ქ. აბაშაში ვაჟა ფშაველას ქუჩის (თამარ მეფის ქუჩიდან გაბელაიას ქუჩამდე ) გზის მოწყობა ასფალტო-ბეტონით </t>
  </si>
  <si>
    <t xml:space="preserve">ქ. აბაშაში გამახურდიას ქუჩის IV შესახვევის, გზის მოწყობა ასფალტო-ბეტონით </t>
  </si>
  <si>
    <t xml:space="preserve">ქ. აბაშაში ცანავას ქუჩა, გაზის კანტორიდან თავისუფლების ქუჩამდე, გზის მოწყობა ასფალტო-ბეტონით </t>
  </si>
  <si>
    <t>გარდამავალი პროექტი თანხით  50000 ლარი</t>
  </si>
  <si>
    <t xml:space="preserve">ქ. აბასაში 26 მაისისა და დ. კაჭარავას  შემაერთებელი გზის მოწყობა ასფალტო-ბეტონით </t>
  </si>
  <si>
    <t xml:space="preserve">ქ. აბაშაში ალექსანდრე აბაშელის ქუჩის მოწყობა ასფალტო-ბეტონით </t>
  </si>
  <si>
    <t xml:space="preserve">ქ. აბაშაში ნინოშვილის l შესახვევიდან იოსელიანის ქუჩის შეერთებამდე გზის მოწყობა ასფალტო-ბეტონით </t>
  </si>
  <si>
    <t>გარდამავალი პროექტი თანხით 90000 ლარი</t>
  </si>
  <si>
    <t>ქ. აბაშაში თავისუფლების და კილასონიას ქუჩის ჩიხების, მოწყობა ასფალტო-ბეტონით</t>
  </si>
  <si>
    <t xml:space="preserve">ქ. აბაშაში იოსელიანი ქუჩის მოწყობა ასფალტო-ბეტონით </t>
  </si>
  <si>
    <t>2015 წლის პროექტირების თანხა</t>
  </si>
  <si>
    <t>ჯამი</t>
  </si>
  <si>
    <t>მუნიციპალიტეტის ბიუჯეტიდან დასაფინანსებელი პროექტები 2015-2017 წლებში</t>
  </si>
  <si>
    <t>2016 წელს ადგილობრივი ბიუჯეტით რეგიონებში განსახორციელებელი პროექტების  თანადაფინანსების თანხა</t>
  </si>
  <si>
    <t>1.საჯარო ხელისუფლების შესაძლებლობების განვითარება</t>
  </si>
  <si>
    <t>1.12 რეგიონული ადმინისტრაციისა და მუნიციპალიტეტების ადმინისტრაციული ინფრასტრუქტურის გაუმჯობესება;</t>
  </si>
  <si>
    <t>საკრებულოს შენობაში 2 სართულზე 3 ოთახის რემონტი</t>
  </si>
  <si>
    <t>პროექტი არიის</t>
  </si>
  <si>
    <t xml:space="preserve">10. კომუნალური და სხვა საზოგადოებრივი მომსახურების მოწესრიგება </t>
  </si>
  <si>
    <t>10.1 მოსახლეობისთვის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t>
  </si>
  <si>
    <t>აბაშის მუნიციპალიტეტის ტერიტორიაზე გარე განათების მოწყობის სამუშაოები</t>
  </si>
  <si>
    <t>თანხები მოცემულია ხარჯთაღრიცხვის ჩათლით</t>
  </si>
  <si>
    <t>2. საბაზისო ინფრასტრუქტურის გაუმჯობესება</t>
  </si>
  <si>
    <t>2.2 რეაბილიტირებული ადგილობრივი საავტომობილო გზების სამუშაო მდგომარეობაში შენარჩუნება</t>
  </si>
  <si>
    <t>ქ. აბაშის ტერიტორიაზე ტროტუარების შეკეტება</t>
  </si>
  <si>
    <t>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</si>
  <si>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ქ. აბაშაში ავტომაგისტრალის გასწვრივ დეკორატიული ღობის მოწყობა</t>
  </si>
  <si>
    <t>დ. კაჭრავას ქ. მდებარე სასაფლაოს ტერიტორიის კეთილმოწყობის სამუშოები</t>
  </si>
  <si>
    <t>2.3 მუნიციპალური ცენტრების ქუჩების მოასფალტების დასრულება</t>
  </si>
  <si>
    <t>ქ. აბაშაში საკრებულოს ადმ. შენობის უკანა ტერიტორიის კეთილმოწყობის სამუშოები</t>
  </si>
  <si>
    <t>სპორტსკოლის კაპიტალური კეთილმოწყობის სამუშაოები</t>
  </si>
  <si>
    <t>სპრორტ სკოლაში სვეკლი წერტილებისა და წაბურღილის მოწყობისდ სამუშაოები</t>
  </si>
  <si>
    <t>ცენტრალური სტადიონის კაპიტლაური კეთილმოწყობის სამუშოები</t>
  </si>
  <si>
    <t>მოსწავლე ახალგაზრდობის სახლის მშენებლობა</t>
  </si>
  <si>
    <t>თანადაფინანსება</t>
  </si>
  <si>
    <t>ექსკავატორ დამტვირთველის შესყიდვა</t>
  </si>
  <si>
    <t>ადგილობრივი გზებისა და სანიაღვრე არხების მოვლა-შენახვა</t>
  </si>
  <si>
    <t xml:space="preserve">იანვარი </t>
  </si>
  <si>
    <t>მაისი</t>
  </si>
  <si>
    <t>10.4 მუნიციპალიტეტებში მყარი საყოფაცხოვრებო ნარჩენების მართვის ქმედითი სისტემის დანერგვა და ყველა დასახლებიდან ნარჩენების გატანის უზრუნველყოფა
10.5 რეგიონის ნარჩენების მართვის სტრატეგიისა და სამოქმედო გეგმის შემუშავება. გარემოზე ზემოქმედების ნებართვის მქონე ნაგავსაყრელზე ნარჩენების გატანის, გადამუშავებისა და კომპოსტირების უზრუნველყოფა. „უკონტროლო“ ნაგავსაყრელების გაუქმება.</t>
  </si>
  <si>
    <t>კეთილმოწყობა</t>
  </si>
  <si>
    <t>დაგვა-დასუფთავება, ნარჩენების გატანა, გამწვანებისა და გარე განათების მოვლა-პატრონობა</t>
  </si>
  <si>
    <t>იანვარი</t>
  </si>
  <si>
    <t>ააიპ „აბაშის კეთილმოწყობა“</t>
  </si>
  <si>
    <t>გზების მოხრეშვა, დაგრეიდერება, დაპროფილება</t>
  </si>
  <si>
    <t>ადგილობრივი მნიშვნელობის გზების მოვლა შენარჩუნება</t>
  </si>
  <si>
    <t>აპრილი</t>
  </si>
  <si>
    <t>მუნიციპალიტეტის ტერიტორიაზე გარე განათების მოწყობა</t>
  </si>
  <si>
    <t>გაუმჯობესდება მუნიციპალიტეტის იერსახე და ინფრასტრუქტურა, ავტომობილითა და ფეხით მოსიარულეთა გადაადგილების პირობები</t>
  </si>
  <si>
    <t>11. სოციალური უზრუნველყოფისა და ჯანმრთელობის დაცვის ქმედითი სისტემის ჩამოყალიბება</t>
  </si>
  <si>
    <t>ომის მონაწილე  გარდაცვლილ 
ვეტერანთა  ოჯახების 
 დახმარების  პროგრამა
(ვეტერანის  გარდაცვალებისას)</t>
  </si>
  <si>
    <t>სოციალური მდგომარეობის შემსუბუქება</t>
  </si>
  <si>
    <t xml:space="preserve"> იანვარი</t>
  </si>
  <si>
    <t>11.სოციალური უზრუნველყოფისა და ჯანმრთელობის დაცვის ქმედითი სისტემის ჩამოყალიბება</t>
  </si>
  <si>
    <t>გარდაცვლილ  იძულებით 
 გადაადგილებულ  პირთა 
 ოჯახების  დახმარების  პროგრამა
(დევნილის  გარდაცვალებისას)</t>
  </si>
  <si>
    <t>ომის  მონაწილე  
ვეტერანების  დახმარების
  პროგრამა</t>
  </si>
  <si>
    <t>სოციალური  და  ჯანმრთელობის
  მდგომარეობის   გაუმჯობესება</t>
  </si>
  <si>
    <t>შეზღუდული  შესაძლებლობის 
 მქონე  ბავშვების  დახმარების 
 პროგრამა(18  წლის  ასაკამდე)</t>
  </si>
  <si>
    <t>11.2 დემოგრაფილი სიტუაციის გაუმჯობესებისაკენ მიმართული ქმედითი პროგრამების შემუშავება და განხორციელება</t>
  </si>
  <si>
    <t>მე-3  და  მეტი  ახალშობილთა 
 ოჯახების  დახმარების  
პროგრამა</t>
  </si>
  <si>
    <t>სოციალური
  და  ყოფითი  
 პირობების 
გაუმჯობესება</t>
  </si>
  <si>
    <t>დედ-მამით  ობოლი  ბავშვების 
 დახმარების  პროგრამა</t>
  </si>
  <si>
    <t>მარჩენალდაკარგულ  ბავშვთა
 ოჯახების  დახმარების 
 პროგრამა</t>
  </si>
  <si>
    <t>სტიქიით დაზარალებული ოჯახების (ხანძარი,
 ქარი, წყალდიდობა)
 დახმარების  პროგრამა</t>
  </si>
  <si>
    <t>მზრუნველობამოკლებული  მოსახლეობის
უფასო  კვების  პროგრამა</t>
  </si>
  <si>
    <t>11.1 სახელმწიფო სადაზღვევო პაკეტის შემდგომი გაფართოება და მოსახლეობისათვის ჯანმრთელობის დაცვის ფინანსური ხელმისაწვდომობის მნიშვნელოვანი გაუმჯობესება</t>
  </si>
  <si>
    <t>მოსახლეობის  სამედიცინო 
 მომსახურების  პროგრამა</t>
  </si>
  <si>
    <t>ჯანმრ
თელობის  მდგომ
არეობის  
გაუმჯობესება</t>
  </si>
  <si>
    <t>11.3 მოსახლეობის მოწყვლადი ჯგუფებისათვის (მზრუნველობა მოკლებული ბავშვები, მოხუცები, შშმ პირები) სოციალური სახლების მომსახურების სრული ხელმისაწვდომობის უზრუნველყოფა</t>
  </si>
  <si>
    <t>ასი  და  ასზე  უხნესი  ასაკის 
 უხუცესთა  დახმარების  პროგრამა</t>
  </si>
  <si>
    <t>11.2. დემოგრაფილი სიტუაციის გაუმჯობესებისაკენ მიმართული ქმედითი პროგრამების შემუშავება და განხორციელება</t>
  </si>
  <si>
    <t>მრავალშვილიანი  ოჯახების (3  და 
 მეტი შვილი 0-დან 18  წლის
  ასაკამდე) დახმარების  პროგრამა</t>
  </si>
  <si>
    <t>I ჯგუფის უსინათლო  შშმ  პირების, 
ყრუ-მუნჯების  და  ,, ჩერნობილელთა''
  დახმარების  პროგრამა</t>
  </si>
  <si>
    <t>დიალიზის  პროგრამაში  მონაწილე  
ავადმყოფთა  მგზავრობის
  მხარდაჭერის  პროგრამა</t>
  </si>
  <si>
    <t>მკვეთრად  გამოხატული (I ჯგუფის) 
 შშმ  პირების  დახმარების 
 პროგრამა</t>
  </si>
  <si>
    <t>საზოგადოებრივი ჯანდაცვის მოსახურეობა</t>
  </si>
  <si>
    <t>მუნიციპალიტეტის ტერიტორიაზე მოსახლეობისათვის ჯანსაღი გარემოს შექმნა, განსაკუთრებით საშიში ინფექციების, გადამდები და არა გადამდები დაავადებების პრევენცია. შემთხვევების ეტაპობრივი შემცირება</t>
  </si>
  <si>
    <t>აიპ. აბაშის საზოგადოებრივი ჯანმრთელობის დაცვის სამსახური</t>
  </si>
  <si>
    <t>12. განათლების, მეცნიერების, კულტურისა და სპორტის განვითარება</t>
  </si>
  <si>
    <t>ბალახის ჰოკეისტთა გუნდების მომზადება</t>
  </si>
  <si>
    <t xml:space="preserve">ნაკრები გუნდების მომზადება საქართველოს ჩემპიონატებისათვის </t>
  </si>
  <si>
    <t>ააიპ-აბაშის მუნიციპალიტეტის სპორტის განვთრების ცენტრი</t>
  </si>
  <si>
    <t>ჭიდაობა ძიუდოს გუნდების მომზადება</t>
  </si>
  <si>
    <t>ააიპ-აბაშის მუნიციაპლიტეტის სპორტის განვთრების ცენტრი</t>
  </si>
  <si>
    <t>ბერძნულ/რომაული ჭიდაობის გუნდების მომზადება</t>
  </si>
  <si>
    <t>ნაკრები გუნდების მომზადება საქართველოს ჩემპიონატებისათვის</t>
  </si>
  <si>
    <t>ჭადრაკის გუნდების მომზადება</t>
  </si>
  <si>
    <t>ცხენოსნობის გუნდების მომზადება</t>
  </si>
  <si>
    <t>ნაკრები გუნდის მომზადება საქართველოს ჩემპიონატებისათვის ცხენოსნობის ხალხური სახეობების პოპულარიზაცია</t>
  </si>
  <si>
    <t>ტაეკვანდოს გუნდების მომზადება</t>
  </si>
  <si>
    <t>ნაკრები გუნდის მომზადება საქართველოს ჩემპიონატებისათვის</t>
  </si>
  <si>
    <t>აბაშის მუნიციპლიტეტის გამგეობა</t>
  </si>
  <si>
    <t>კალათბურთის გუნდების მომზადება</t>
  </si>
  <si>
    <t>ააიპ-აბაშის მუნიციპალიტეტის სპორტის განვითარების ცენტრი</t>
  </si>
  <si>
    <t>ლელოს გუნდების მომზადება</t>
  </si>
  <si>
    <t>ააიპა-აბაშის მუნიციპალიტეტის სპორტის განვითარების ცენტრი</t>
  </si>
  <si>
    <t>რაგბის გუნდების მომზადება</t>
  </si>
  <si>
    <t>აბაშის მუნიციპლიტეტის სპორტის განვითრების ცენტრი</t>
  </si>
  <si>
    <t>მაგიდის ჩოგბურთის გუნდების მომზადება</t>
  </si>
  <si>
    <t>ააიპ-აბაშის მუნიციპალიტეტის სპორტის განვითრების ცენტრი</t>
  </si>
  <si>
    <t>ფრებურთის გუნდების მომზადება</t>
  </si>
  <si>
    <t>სპორტის ამ სახეობის განვითარება</t>
  </si>
  <si>
    <t>ააიპ-აბაშის მუნიციპალიტეტის სპორტის განვითრების ცენტრ</t>
  </si>
  <si>
    <t>მძლეოსნობის გუნდების მომზადება</t>
  </si>
  <si>
    <t>შიდასასკოლო ჩემპიონატები სპორტის სხვადასხვა სახეობაში</t>
  </si>
  <si>
    <t>მოსწავლე-ახალგაზრდობისათვის  სპორტული ცხოვრების ხელმისაწვდომობა,  სპორტის პოპულარიზაცია</t>
  </si>
  <si>
    <t>ფეხბურთის განვითარება</t>
  </si>
  <si>
    <t>მიღწევების გაუმჯობესება; ჯანსაღი ცხოვრების წესის პოპულარიზაცია</t>
  </si>
  <si>
    <t>ააიპ-აბაშის მუნიციპალიტეტის ფეხბურთის განვითრების ცენტრი</t>
  </si>
  <si>
    <t>აბაშის მუნიციაპლიტეტის პირველობა ფეხბურთში (ხსოვნის ტურნირი)</t>
  </si>
  <si>
    <t>გარდაცვლილ სპორტსმენთა სახელების უკვდავყოფა</t>
  </si>
  <si>
    <t>2 აგვ.</t>
  </si>
  <si>
    <t>15 აგვ.</t>
  </si>
  <si>
    <t>პროექტი ,,აღმოაჩინე შენში ახალგაზრდა სპიკერი“</t>
  </si>
  <si>
    <t>სამოქალაქო განათლების საერთო დონის ამაღლება, საჯარო გამოსვლის კულტურის ჩამოყალიბება</t>
  </si>
  <si>
    <t>მედია-პროექტი ,,ეტალონი“ (მონაწილეობა)</t>
  </si>
  <si>
    <t>ინტელექტის, განათლებისა და მუნიციპალიტეტის ხალხური შემოქმედების წარმოჩენა</t>
  </si>
  <si>
    <t xml:space="preserve">აპრილი </t>
  </si>
  <si>
    <t>შეზრუდული შესაძლებლობის მქონე ახალგაზრდების მხარდაჭერის პროგრამა</t>
  </si>
  <si>
    <t>შეზრუდული შესაძლებლობის მქონე ახალგაზრდების მხარდაჭერა და მათი საზოგადოებაში ინტეგრაცია</t>
  </si>
  <si>
    <t xml:space="preserve"> დეკემბ.</t>
  </si>
  <si>
    <t>ახალგაზრდული დღეები ,,აბაშა-2015“</t>
  </si>
  <si>
    <t xml:space="preserve">ახალგაზრდების შესაძლებლობების გამოვლენა, საჯარო გამოსვლის ჩვევის ჩამოყალიბება, ინტელექტის საერთო დონის ამაღლება </t>
  </si>
  <si>
    <t>აგვისტო</t>
  </si>
  <si>
    <t>აბაშის მუნიციპლიტეტის გამგეობა, ააიპ კულტურის ცენტრი და ააიპ-ხელოვნების სკოლა</t>
  </si>
  <si>
    <t>ინტელექტუალური თამაშები ,,რა, სად, როდის“; ,,ყველაზე ჭკვიანი სკოლამდელი“</t>
  </si>
  <si>
    <t>ინტელექტუალური დონის ამაღლება, მუნიციპალიტეტის თემებს შორის ურთიერთკავშირების ამაღლება</t>
  </si>
  <si>
    <t>ივნისი</t>
  </si>
  <si>
    <t>აბაშის მუნიციპლიტეტის გამგეობა, ააიპ-სკოლამდელი დასკოლისგარეშე სააღმზრდელო დაწესებულებების გაერთიანება</t>
  </si>
  <si>
    <t>სამოქალაქო განათლების მხარდაჭერის პროგრამა-  ,,ახალგაზრდული ინიციატივების კლუბები“</t>
  </si>
  <si>
    <t>სამაოქალაქო განათლების ამაღლება, ახალგაზრდული ინიციატივების მხარდაჭერა</t>
  </si>
  <si>
    <t xml:space="preserve">საზაფხულო-საყმაწვილო კინო- სკოლა </t>
  </si>
  <si>
    <t>კინო ხელოვნების პოპულარიზაცია</t>
  </si>
  <si>
    <t>ივლისი</t>
  </si>
  <si>
    <t>დოკუმენტური ფილმების კონკურსი- აბაშის სახელოვანი ადამიანები</t>
  </si>
  <si>
    <t>მოსწავლეთ დაინტერესება დოკუმენტური კინოთი</t>
  </si>
  <si>
    <t>ლექსის მარათონი ,,ჩვენ პოეზიით ვცოცხლობთ“</t>
  </si>
  <si>
    <t>პოეზიის პოპულარიზაცია</t>
  </si>
  <si>
    <t>კონცერიტი:,, მღერიან და ცეკვავენ პედაგოგები“</t>
  </si>
  <si>
    <t>მასწავლებელთა თვითშემოქმედების წარმოჩენა</t>
  </si>
  <si>
    <t>თემატური ფოტო-გამოფენა</t>
  </si>
  <si>
    <t>ფოტო ხელოვნების პოპულარიზაცია</t>
  </si>
  <si>
    <t>შეხვედრები ღვაწლმოსილ პედაგოგებთან</t>
  </si>
  <si>
    <t xml:space="preserve">სახალხო დღესასწაული ,,გიორგობა“ </t>
  </si>
  <si>
    <t>საეკლესიო და საერო დრესასწაულების შერწმით მიღებული სახალხო ზეიმში ენგურსგარმელი მომლოცველებიც მონაწილეობენ</t>
  </si>
  <si>
    <t>23 ნოემბ.</t>
  </si>
  <si>
    <r>
      <rPr>
        <sz val="10"/>
        <color indexed="8"/>
        <rFont val="Sylfaen"/>
        <family val="1"/>
      </rPr>
      <t>23 ნოემბ</t>
    </r>
    <r>
      <rPr>
        <sz val="10"/>
        <color indexed="8"/>
        <rFont val="Sylfaen"/>
        <family val="1"/>
      </rPr>
      <t>.</t>
    </r>
  </si>
  <si>
    <t>ააიპ-კულტურის ცენტრი</t>
  </si>
  <si>
    <t>სახალხო დღესასწაული   ,,კონსტანტინეობა“</t>
  </si>
  <si>
    <t>მწერალ-აკადემიკოსის კონსტანტინე გამსახურდიას შემოქმედების პოპულარიზაცია</t>
  </si>
  <si>
    <t>15 მაის.</t>
  </si>
  <si>
    <t>ეგიდით ,,ერთი სოფლის შემოქმედება“-სოფლების მხატვრული თვითმოქმედი კოლექტივების საჩვენებელი კონცერტები</t>
  </si>
  <si>
    <t>მხატვრული თვითშემოქმედების პოპულარიზაცია</t>
  </si>
  <si>
    <t>სოფლის ზეიმები:,,სუჯუნობა“, ,,სეფიეთლობა“, ,,გულივერობა“</t>
  </si>
  <si>
    <t>სოფლების ტრადიციების წარმოჩენა</t>
  </si>
  <si>
    <t xml:space="preserve">საქართველოს სახალხო არტისტის ირაკლი უჩანეიშვილის შემოქმედებითი საღამო:                                   ,,გონებას ფიქრი სტანჯავდეს,  
   გულს ცეცხლი სწვავდეს ძლიერი...’’    
</t>
  </si>
  <si>
    <t>ირაკლი უჩანეიშვილის ხსოვნის უკვდავყოფა</t>
  </si>
  <si>
    <t>მუნიციპალიტეტის შემოქმედებითი კოლექტივების, მუსიკოს-შემსრულებელთა რეგიონალურ კონკურს-ფესტივალებში, გასვლით ღონისძიებებში და კონცერტებში  მონაწილეობა</t>
  </si>
  <si>
    <t>ააიპ-კულტურის ცენტრი, ააიპ- ხელოვნების სკოლა</t>
  </si>
  <si>
    <t>თემატური კონცერტები</t>
  </si>
  <si>
    <t>ღირსშესანიშნავი თარიღების აღნიშვნა</t>
  </si>
  <si>
    <t>ბავშთა დაცვისა და წმ. ნინოს ხსენების დღეებისადმი მიძღვნილი ბავშთა ზეიმები</t>
  </si>
  <si>
    <t>ააიპ-კულტურის ცენტრი, ააიპ-ხელოვნების სკოლა, აიპ-სკოლამდელი8 და სკოლისგარეშე სააღმზრდელო დაწესებულებების გაერთიანება</t>
  </si>
  <si>
    <t>დისპუტები, დისკუსიები, შეხვედრები</t>
  </si>
  <si>
    <t>ლიტერატურული საღამოები</t>
  </si>
  <si>
    <t>აბაშელი პოეტების შემოქმედების წარმოჩენა</t>
  </si>
  <si>
    <t>დისკოთეკები, გართობისა და დასვენების საღამოები</t>
  </si>
  <si>
    <t>ახალგაზრდების თვისუფალო დროის გონივრული გატარება</t>
  </si>
  <si>
    <t>ააიპ- კულტურის ცენტრი</t>
  </si>
  <si>
    <t>კონკურსები, მუსიკალური ვიქტორინები</t>
  </si>
  <si>
    <t>კლასიკური მუსიკის პოპულარიზაცია</t>
  </si>
  <si>
    <t>ააიპ-ხელოვნების სკოლა</t>
  </si>
  <si>
    <t>ხელოვნების სკოლის იუბილე</t>
  </si>
  <si>
    <t>სკოლის დაარსების 55-ე წლისთავის აღნიშვნა</t>
  </si>
  <si>
    <t>ხალხური შემოქმედების რაიონული დათლიერება</t>
  </si>
  <si>
    <t>ხალხური შემოქმედების პოპულარიზაცია</t>
  </si>
  <si>
    <t>საესტადო სიმღერების ფესტივალ-კონკურსი</t>
  </si>
  <si>
    <t>საესტრადო ხელოვნების პოპულარიზაცია და განვითარება</t>
  </si>
  <si>
    <t>კონკუსი - ,,წლის საუკეთესო აღმზრდელი“</t>
  </si>
  <si>
    <t>საბავშვო ბაღის საუკეთესო აღმზრდელის ტიტულის მიმიჭება</t>
  </si>
  <si>
    <t>ააიპ-სკოლამდელი და სკოლისგარეშე სააღმზრდელო დაწესებულებების გაერთიანება</t>
  </si>
  <si>
    <t>შემოდგომის ზეიმი</t>
  </si>
  <si>
    <t>საშობაო-საახალწლო ღონისძიებები</t>
  </si>
  <si>
    <t>სადღესასწაულო გარემოს შექმნა</t>
  </si>
  <si>
    <t>ააიპ-კულტურის ცენტრი, ააიპ-ხელოვნების სკოლა, ააიპ-სკოლამდელი და სკოლისგარეშე სააღმზრდელო დაწესებულებების გაერთიანება</t>
  </si>
  <si>
    <t>კატეგორიების მიხედვით 2015-2017 წელს სოფლის მხარდაჭერის პროგრამით განსახორციელებელი პროექტები</t>
  </si>
  <si>
    <t>2.2 რეაბილიტირებული ადგილობრივი საავტომობილო გზების სამუსაო მდგომარეობაში შენარჩუნება</t>
  </si>
  <si>
    <t xml:space="preserve">წყალსაწრეტი არხები და მილხიდების  რეაბილიტაცია 
</t>
  </si>
  <si>
    <t>ივისი</t>
  </si>
  <si>
    <t>12.4 რეგიონში კულტურული და სპორტული ინფრასტრუქტურის რეაბილიტაცია და განვითარება</t>
  </si>
  <si>
    <t>სპორტუყლი ობიექტების კეთილმოწყობა</t>
  </si>
  <si>
    <t>სპორტული ინფრასტუქტურის გაუმჯობესება</t>
  </si>
  <si>
    <t>6. სოფლის მეურნეობის განვითარება</t>
  </si>
  <si>
    <t>6.4 სადრენაჟო ქსელების სრული რეაბულიტაცია და მათვის ქმედითი სისტემის ჩამოყალიბება, აუთვისებელი სავაგულების ათვისება და ნიადაგის ნაყოფიერების ამაღლება და სავარგულებთან მისასვლელი შიდა გზების რეაბილიტაცია, აღურიხავი სასოფლო-სამეურნეო დანიშნულების მიწის რეგისტრაციის უზრუნველყოფა;</t>
  </si>
  <si>
    <t xml:space="preserve"> სასოფლო-სამეურნეო სავარგულებთან დამაკავშირებელი  ხიდის რეაბილიტაცია და მიმდებარე ტერიტორიის კეთილმოწყობის სამუშაოები 
</t>
  </si>
  <si>
    <t>სოფლის გზის ორმული შეკეთება და მოხრეშვა</t>
  </si>
  <si>
    <t>4. სამრეწველო და ენერგო სექტორის განვითარება</t>
  </si>
  <si>
    <t xml:space="preserve">4.6 ქუჩების განათება წყლისა და ელექტრო ენერგიის უწყვეტი მიწოდების უზრუნველყოფა, საკანალიზაციო, სანიაღვრე და სატელეკომუნიკაციო სისტემის მოწესრიგება </t>
  </si>
  <si>
    <t xml:space="preserve">გარე განათების მოწყობის 
სამუშაოები
</t>
  </si>
  <si>
    <t>მოსახლეობის ცხოვრების დონის ამარლება</t>
  </si>
  <si>
    <t xml:space="preserve">13. ქმედითი გარემოსდაცვითი საქმიანობის განხორციელება </t>
  </si>
  <si>
    <t>13.6 საქონლის უკონტროლო ძოვების პრობლემის აღმოფხვრა</t>
  </si>
  <si>
    <t xml:space="preserve">საძოვრის შემოღობვის სამუშაოები
</t>
  </si>
  <si>
    <t>მოსახლეობის სოციალური დონის ამაღლება</t>
  </si>
  <si>
    <t xml:space="preserve">სოფ. სუჯუნის კლუბის შენობის
 შეკეთების სამუშაოები 
</t>
  </si>
  <si>
    <t xml:space="preserve">ივნისი </t>
  </si>
  <si>
    <t>10.1. მოსახლეობისათვის ხარისხიანი სასმელი წყლის უწყვეტი მიწოდების უზრუნველყოფა</t>
  </si>
  <si>
    <t xml:space="preserve">სოფლის საძოვარზე ჭაბურღილების მოწყობის სამუშაოები 
</t>
  </si>
  <si>
    <t xml:space="preserve">2.7 ურბანული ინფრასტრუქტურის განვითარება </t>
  </si>
  <si>
    <t xml:space="preserve">სოფლის ცენტრის კეთილმოწყობის სამუშაოები  </t>
  </si>
  <si>
    <t>13.3 ნაპირსამაგრი ღონისძიებების გეგმის შემუშავება და განხორციელება</t>
  </si>
  <si>
    <t>მდ. ნოღელას და მისი ტოტის კალაპოტის გაწმენდის, მდინარეზე გადასასვლელი ფონების მოწყობის სამუშაოები</t>
  </si>
  <si>
    <t xml:space="preserve">საგზაო ინფრასტრუქტურისა და მოსახლეობის სოციალურ-ეკონომიური დონის გაუმჯობესება </t>
  </si>
  <si>
    <t>საბავშვო ბაღის შენობის რეკონსტრუქცია-შეკეთების სამუშაოები</t>
  </si>
  <si>
    <t>მოეწყობა ახალი ბაღის შენობა, გაუმჯობესდება საბავშვო ბაღების მატერიალურ-ტექნიკური ბაზა და აქედან გამომდინარე სკოლამდელი ასაკის ბავშვების აღზრდის პირობები. ამაღლდება  სკოლამდელი განათლების დონე.</t>
  </si>
  <si>
    <t>თანადაფინანსებით ემატება აბაშის მუნიციპალიტეტის გამგეობის მიერ გამოყოფილი 26 600 ლარი; ხოლო 13 400 ლარი დაემატა 2012-2014 წწ. სოფლის პროგრამის ეკონომიის თანხა.
სულ პროექტისათვის გამოყოფილი თანხა შეადგენს 58 902 ლარს. სოფ. პ/მაისის თანხა 17067 ლარი; სოფ. თხმელარის 9706 ლარი; სოფ. ქვიშანჭალის 6049 ლარი დაემატა სოფ. გაუწყინარის საბავშო ბაღის მშენებლობის თანხას, ასევე
თანადაფინანსებით ემატება აბაშის მუნიციპალიტეტის გამგეობის მიერ გამოყოფილი 50 000 ლარი.
სულ პროექტისათვის გამოყოფილი თანხა შეადგენს 98 745 ლარს.</t>
  </si>
  <si>
    <t>სხვა პროექტები</t>
  </si>
  <si>
    <t>აბაშის მუნიციპალიტეტში ახალი სპორტული დარბაზის მშენებლობა</t>
  </si>
  <si>
    <t>სპორტული დარბაზის აშენება ხელს შეუწყობს მასობრივი სპორტის სახეობების განვითარებას და ჯანსაღი თაობის აღზრდას</t>
  </si>
  <si>
    <t>სოფ. სეფიეთში მდ. აბაშაზე ნაპირსამაგრი ნაგებობის მშენებლობა</t>
  </si>
  <si>
    <t>თავიდან იქნება აცილებული მოსახლეობის საკარმიდამო ნაკვეთების, სასოფლო-სამეურნეო სავარგულებისა და მარტვილის მუნიციპალიტეტთან დამაკავშირებელი გზის დატბორვის საშიშროება 500 გრძ.მ</t>
  </si>
  <si>
    <t>ქ. აბაშაში ადგილობრივი გზების რეაბილიტაცია</t>
  </si>
  <si>
    <t>საგზაო ინფრასტრუქტურისა და მოსახლეობის სოციალურ-ეკონომიური დონის გაუმჯობესება ასფალტო-ბეტონის საფარით</t>
  </si>
  <si>
    <t>2.7 ურბანული ინფრასტუქტურის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</si>
  <si>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ქ. აბაშაში ცენტრალური სკვერის დასასვენებელი პარკის სარეაბილიტაციო სამუსაოები</t>
  </si>
  <si>
    <t>10. კომუნალური და სხვა საზოგადოებრივი მომსახურეობის მოწესრიგება</t>
  </si>
  <si>
    <t>10.2  მუნიციპალურ ცენტრებში, დაბებსა და საკურორტო დასახლებებში საკანალიზაციო სისტემების მოწესრიგება;</t>
  </si>
  <si>
    <t>ქ. აბაშაში მრავალბინიან სახლებში საკანალიზაციო გაყვანილობის რეაბილიტაცია</t>
  </si>
  <si>
    <t>აბაშის მუნიციპალიტეტის სოფ. კეთილარის  საბავშვო ბაღის შენობის მშენებლობა</t>
  </si>
  <si>
    <t>12.განათლების, მეცნიერების, კულტურისა და სპორტის განვითარება</t>
  </si>
  <si>
    <t>12.4  რეგიონში კულტურული და სპორტული ინფრასტრუქტურის რეაბილიტაცია და განვითარება</t>
  </si>
  <si>
    <t>ზურაბ ანჯაფარიძის სახელობის სამუსიკო სკოლის რეაბილიტაცია</t>
  </si>
  <si>
    <t>სამუსიკო სკოლის ინფარსტრუქტურული გარემოს და შესაბამისად სასწავლო გარემოს გაუმჯობესება (მოსწავლეთა კონტიგენტის გაზრდა, დამატებითი სამუშაო ადგილები)</t>
  </si>
  <si>
    <t>ქ. მარტვილი, სამუსიკო სკოლა</t>
  </si>
  <si>
    <t>08</t>
  </si>
  <si>
    <t>2.საბაზისო ინფრასტრუქტურის გაუმჯობესება</t>
  </si>
  <si>
    <t>2.1 მხარის საგზაო ინფრასტრუქტურის (შიდასახელმწიფოებრივი და ადგილობრივიმნიშვნელობის,მათ შორის სასოფლო გზები) არარეაბილიტირებული ნაწილის,მისი პრიორიტეტული გზების რეაბილიტაცია</t>
  </si>
  <si>
    <t>სოფელ სალხინოსა და წაჩხურას უბნის დამაკავშირებელი გზის   ა/ბეტონის საფარით რეაბილიტაცია</t>
  </si>
  <si>
    <t>რეაბილიტირებული და კეთილმოწყობილი იქნება 6,8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31280 კვ/მ-ს ერთეულის სავარაუდო ღირებულება 64 ლარს.</t>
  </si>
  <si>
    <t>მარტვილის მუნიციპალიტეტის სოფ. სალხინო</t>
  </si>
  <si>
    <t>03</t>
  </si>
  <si>
    <t>07</t>
  </si>
  <si>
    <t>სოფ დ/ჭყონი-ლედგებე-გურძემი-კიწია-ნოღას დამაკავშირებელი გზის ა/ბეტონის საფარით რეაბილიტაცია(პირველი  ეტაპი)</t>
  </si>
  <si>
    <t>მოხდება 10108 კმ-გზის რეაბილიტაცია, სანიაღვრე არხები გზის მთლიან მონაკვეთზე. გზის მოცულობა შეადგენს 55600 კვ/მ-ს, ერთეულის(1კვ/მ) სავარაუდო ღირებულება 63 ლარს.</t>
  </si>
  <si>
    <t>მარტვილის მუნიციპალიტეტის სოფ. გურძემი და სოფ კიწია</t>
  </si>
  <si>
    <t>ქ. მარტვილის საელიაოს უბანში დადიანის ქუჩაზე არსებულ დედათა მონასტერთან მისასვლელი საავტომობილო გზის  გზის ა/ბეტონის საფარით რეაბილიტაცია</t>
  </si>
  <si>
    <t>რეაბილიტირებული და კეთილმოწყობილი იქნება 1.3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5860 კვ/მ-ს ერთეულის სავარაუდო ღირებულება 98 ლარს.</t>
  </si>
  <si>
    <t>ქ. მარტვილი; დადიანის ქუჩა</t>
  </si>
  <si>
    <t>01</t>
  </si>
  <si>
    <t>04</t>
  </si>
  <si>
    <t>სოფ დ/ჭყონი-ლედგებე-გურძემი-კიწია-ნოღას დამაკავშირებელი გზის ა/ბეტონის საფარით რეაბილიტაცია(მეორე ეტაპი)</t>
  </si>
  <si>
    <t>მოხდება 3,678 კმ-გზის რეაბილიტაცია, სანიაღვრე არხები გზის მთლიან მონაკვეთზე. გზის მოცულობა შეადგენს 18390 კვ/მ-ს, ერთეულის(1კვ/მ) სავარაუდო ღირებულება 52 ლარს.</t>
  </si>
  <si>
    <t>გურძემი-კიწია-ნოღას დამაკავშირებელი გზა</t>
  </si>
  <si>
    <t>მარტვილის მუნიციპალიტეტის გამგეობა</t>
  </si>
  <si>
    <t>სოფ სალხინოსა და წაჩხურას უბნის დამაკავშირებელი გზის ა/ბეტონის საფარით რეაბილიტაცია</t>
  </si>
  <si>
    <t>რეაბილიტირებული და კეთილმოწყობილი იქნება 1,25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6250 კვ/მ-ს ერთეულის სავარაუდო ღირებულება 88 ლარს.</t>
  </si>
  <si>
    <t>მარტვილის მუნიციპალიტეტის სოფ. სალხინოს წაჩხურას უბნის გზა</t>
  </si>
  <si>
    <t>სოფ ნაგვაზაო-ხუნწის დამაკავშირებელი გზის ა/ბეტონის საფარით  მოწყობა</t>
  </si>
  <si>
    <t>რეაბილიტირებული და კეთილმოწყობილი იქნება 2,1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10642 კვ/მ-ს ერთეულის სავარაუდო ღირებულება 59 ლარს.</t>
  </si>
  <si>
    <t>მარტვილის მუნიციპალიტეტის სოფ. ნაგვაზაოს და სოფ. ხუნწის გზა</t>
  </si>
  <si>
    <t>სოფ. ნაგვაზაოსა და სოფ. ხუნწის დამაკავშირებელი ხიდის მოწყობა მდ. ნოღელაზე</t>
  </si>
  <si>
    <t>აღდგენილი იქნება 28მ სიგრძის ხიდი, ნაპირდამცავი ნაგებობები,  ხიდით ისარგებლებს ორივე სოფლის 1000  მდე ბენეფიციარი</t>
  </si>
  <si>
    <t>მარტვილის მუნიციპალიტეტის სოფ. ნაგვაზაო</t>
  </si>
  <si>
    <t>ქ. მარტვილში თ. წოწორიას ქუჩაზე ქვაითის უბნის მიმართულებით გზის ა/ბეტონის საფარით  მოწყობა</t>
  </si>
  <si>
    <t>რეაბილიტირებული და კეთილმოწყობილი იქნება 1,34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6322 კვ/მ-ს ერთეულის სავარაუდო ღირებულება 48 ლარს.</t>
  </si>
  <si>
    <t>ქ. მარტვილი თ.წოწორიას ქუჩა</t>
  </si>
  <si>
    <t>9 ტურიზმის ინდუსტრიის მრავალმხრივი განვითარება</t>
  </si>
  <si>
    <r>
      <t>9.1. ტურისტული ინფრასტრუქტურის მოვლა და გაუმჯობესება.</t>
    </r>
    <r>
      <rPr>
        <sz val="8"/>
        <color theme="1"/>
        <rFont val="Calibri"/>
        <family val="2"/>
        <scheme val="minor"/>
      </rPr>
      <t xml:space="preserve"> </t>
    </r>
    <r>
      <rPr>
        <sz val="10"/>
        <color theme="1"/>
        <rFont val="Calibri"/>
        <family val="2"/>
        <scheme val="minor"/>
      </rPr>
      <t>ტურისტულ ობიექტებთან და ისტორიულ-კულტურულ ძეგლებთან მისასვლელი ადგილობრივი გზებისა და ინფრასტრუქტურის რეაბილიტაცია-კეთილმოწყობა;</t>
    </r>
  </si>
  <si>
    <t>მდ. აბაშის კანიონის ინფრასტრუქტურის(ავტოსადგომის) მოწყობის სამუშაოები</t>
  </si>
  <si>
    <t>მოწესრიგებული ტურისტული ინფრასტრუქტურა, ვიზიტორებისათვის ბუნების ძეგლის მშვიდ და უსაფრთხო გარემოში დათვალიერების შესაძლებლობის მიცემა</t>
  </si>
  <si>
    <t>მარტვილი, სოფ გაჭედილი</t>
  </si>
  <si>
    <t>05</t>
  </si>
  <si>
    <t>მარტვილის მუნიციპალიტეტის სოფ. გურძემის საავტომობილო გზის ა/ბეტონის საფარით რეაბილიტაცია</t>
  </si>
  <si>
    <t>რეაბილიტირებული და კეთილმოწყობილი იქნება 2.7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13500 კვ/მ-ს ერთეულის სავარაუდო ღირებულება 52 ლარს.</t>
  </si>
  <si>
    <t>მარტვილი, სოფ. გურძემი</t>
  </si>
  <si>
    <t>სოფ. კურზუს და დღვანის უბნის დამაკავშირებელი გზის ა/ბეტონის საფარით მოწყობის სამუშაოები</t>
  </si>
  <si>
    <t>რეაბილიტირებული და კეთილმოწყობილი იქნება 4კმ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20000 კვ/მ-ს ერთეულის სავარაუდო ღირებულება 52 ლარს.</t>
  </si>
  <si>
    <t>მარტვილი, სოფ. კურზუ</t>
  </si>
  <si>
    <t xml:space="preserve">2015 წელს საპროექტო სახარჯთააღიცხვო დოკუმენტაციის მომზადების ღირებულება </t>
  </si>
  <si>
    <t>......</t>
  </si>
  <si>
    <t>სოფ. ნაჯახაოში წმ. ბარბარეს ტაძართან მისასვლელი  გზის  ა/ბეტონის საფარით მოწყობის  სამუშაოები</t>
  </si>
  <si>
    <t>რეაბილიტირებული და კეთილმოწყობილი იქნება 1.5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8994 კვ/მ-ს ერთეულის სავარაუდო ღირებულება 68 ლარს.</t>
  </si>
  <si>
    <t>მარტვილი სოფ. ნაჯახაო</t>
  </si>
  <si>
    <t>ქ. მარტვილისა და სოფ. ნახუნაოს დამაკავშირებელი საავტომობილო გზის ა/ბეტონის საფარით რეაბილიტაცია</t>
  </si>
  <si>
    <t>მარტვილი, სოფ. ნახუნაო</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</si>
  <si>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</si>
  <si>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სოფ. დიდი ჭყონში საბავშვო ბაღის მშენებლობა</t>
  </si>
  <si>
    <t>მოეწყობა 1 სართულიანი სტანდარტების შესაბამისი საბავშვო ბაღი რომელიც გათვლილი იქნება მინიმუმ 70 ბავშვზე</t>
  </si>
  <si>
    <t>მარტვილი, სოფ. დიდი ჭყონი</t>
  </si>
  <si>
    <t>2. საბაზისო ინფრასტრუქტურის მოწესრიგება</t>
  </si>
  <si>
    <t>გზების მშენებლობა რეაბილიტაცია და მოვლა შენახვა</t>
  </si>
  <si>
    <t>მგზავრთა შეუფერხებელი, კომფორტული და უსაფრთხო გადაადგილება</t>
  </si>
  <si>
    <t>მარტვილი</t>
  </si>
  <si>
    <t>01.01</t>
  </si>
  <si>
    <t>31.12</t>
  </si>
  <si>
    <t>2.7 ურბანული ინფრასტრუქტურის განვითარება</t>
  </si>
  <si>
    <t>ხიდების მშენებლობა რეაბილიტაცია</t>
  </si>
  <si>
    <t>შეკეთებული და ახლად მოწყობილი ხიდების ზრდა</t>
  </si>
  <si>
    <t>01.02</t>
  </si>
  <si>
    <t>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t>
  </si>
  <si>
    <t>გარე განათების მოწყობა რეაბილიტაცია და ექსპლოატაცია</t>
  </si>
  <si>
    <t>ფეხით მოსიარულეთა და სატრანსპორტო მოძრაობის უსაფრთხო და კომფორტული გადაადგილება</t>
  </si>
  <si>
    <t>10. კომუნალური და სხვა საზოგადოებრივი მომსახურებების მოწესრიგება</t>
  </si>
  <si>
    <t>10.6 მუნიციპალურ ცენტრებში, დაბებსა და საკურორტო დასახლებებში ქუჩების რეგულარული დასუფთავების უზრუნველყოფა</t>
  </si>
  <si>
    <t>ქალაქ მუნიციპალიტეტის ტერიტორიის დასუფთავების  პროგრამა</t>
  </si>
  <si>
    <t>დასუფთავებული ქალაქის ტერიტორია, მუნიციპალიტეტის სანიტარულ-ჰიგიენური მდგომარეობის დაცვა და გაუმჯობესება</t>
  </si>
  <si>
    <t>2.  საბაზისო ინფრასტრუქტურის განვითარება</t>
  </si>
  <si>
    <t>ქ. მარტვილში არსებული საცხოვრებელი ბინების კორპუსების გადახურვა</t>
  </si>
  <si>
    <t>მრავალსართულიან კორპუსებში მცხოვრები მოსახლეობის საყოფაცხოვრებო პირობების გაუმჯობესება</t>
  </si>
  <si>
    <t>სანიაღვრე არხების მშენებლობა რეაბილიტაცია და ექსპლოატაცია</t>
  </si>
  <si>
    <t>სანიაღვრე სისტემების მოწესრიგება; წყალდიდობისაგან და სხვა სტიქიური მოვლენებისგან  დაცული მოსახლეობა</t>
  </si>
  <si>
    <t>1. საჯარო ხელისუფლების შესაძლებლობების განვითარება</t>
  </si>
  <si>
    <t>2.1 რეგიონული ადმინისტრაციისა და მუნიციპალიტეტების ადმინისტრაციული ინფრასტრუქტურის გაუმჯობესება</t>
  </si>
  <si>
    <t>მარტვილის მუნიციპალიტეტის საკუთრებაში არსებული აქტივების კეთილმოწყობის ღონისძიებანი</t>
  </si>
  <si>
    <t>კეთილმოწყობილი ადმინისტრაციული ინფრასტრუქტურა</t>
  </si>
  <si>
    <t>საპროექტო–სახარჯთაღრიცხვო დოკუმენტაციის შესყიდვის ხარჯები</t>
  </si>
  <si>
    <t>სამშენებლო სამუშაოების დროულად და შეუფერხებლად წარმართვა</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</si>
  <si>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</si>
  <si>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სკოლამდელი აღზრდის დაწესებულების შენობების რეაბილიტაცია</t>
  </si>
  <si>
    <t>სკოლამდელი განათლების ხელმისაწვდომობა მოსახლეობის ყველა ფენისათვის კეთილმოწყობილ გარემოში</t>
  </si>
  <si>
    <t xml:space="preserve">საჯარო სკოლების ხელშეწყობის პროგრამა </t>
  </si>
  <si>
    <t xml:space="preserve">საჯარო სკოლების რეაბილიტირებული მატერიალურ ტექნიკური ბაზა </t>
  </si>
  <si>
    <t>12.  განათლების, მეცნიერების, კულტურისა და სპორტის განვითარება</t>
  </si>
  <si>
    <t xml:space="preserve">მინი სპორტული მოედნების მშენებლობა-რეაბილიტაცია </t>
  </si>
  <si>
    <t>მინი სპორტული მოედნების მშენებლობა</t>
  </si>
  <si>
    <t>10. კომუნალური და სხვა საზოგადოებრივი მომსახურების მოწესრიგება</t>
  </si>
  <si>
    <t>მუნიციპალურ ცენტრებში დაბებსა და საკურორტო დასახლებებში საკანალიზაციო სისტემების მოწესრიგება</t>
  </si>
  <si>
    <t xml:space="preserve">საკანალიზაციო სისტემების მოწყობა-რეაბილიტაცია </t>
  </si>
  <si>
    <t>ეტაპობრივად მოხდება 7 საცხოვრებელი კორპუსის საკანალიზაციო სისტემის მოწესრიგება ასევე მოეწყობა ახალი მაგისტრალი</t>
  </si>
  <si>
    <t>მოსახლეობისათვის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t>
  </si>
  <si>
    <t>მოხდება სასმელი წყილის მილებისა და მაგისტრალების რეაბილიტაცია და მოსახლეობის წყლით უზრუნველყოფა</t>
  </si>
  <si>
    <t>მოწესრიგდება მოსახლეობის ცენტრალური სისტემებით სასმელი წყლის მიწოდების პროცესი</t>
  </si>
  <si>
    <t>ურბანული ინფრასტრუქტურის განვითარება; მუნიციპალური ცენტრების ინფრასტრუქტურული იერასხის გაუმჯობესება და არქიტექტურულ-სამშენებლო სფეროს რეგულირების ქმედითი სისტემის ჩამოყალიბება</t>
  </si>
  <si>
    <t>ქ,. მარტვილში არსებული ქვაფენილებისა და პარკების რეაბილიტაცია/მოწესრიგება</t>
  </si>
  <si>
    <t>ქალაქის ცენტრალურ ნაწილში სრულად იქნება დაცული პრკებისა და სკვერების ინფრასტრუქტურა და მოხდება საფეხმავლო ბილიკების დაზიანებული ნაწილის რეაბილიტაცია</t>
  </si>
  <si>
    <t>14. მედიისა და სამოქალაქო სექტორის განვითარებისა და გენდერული უთანასწორობის შემცირების უზრუნველყობა</t>
  </si>
  <si>
    <t>14.1 ხელისუფლებასა და სამოქალაქო სექტორს/მედიას შორის მჭიდრო თანამშრომლობის ჩამოყალიბება</t>
  </si>
  <si>
    <t>ტელერადიო მაუწყებლობა და საგამომცემლო საქმიანობა</t>
  </si>
  <si>
    <t>მასმედიის მედიატორის როლის გაძლიერება   ხელისუფლებასა და მოსახლეობას შორის; მასმედიის  საშუალებით მუნიციპალიტეტის საქმიანობის ინფორმირებულობა; მუნიციპალიტეტის საქმიანობის გამჭვირვალობის ზრდა</t>
  </si>
  <si>
    <t>კატეგორიების მიხედვით 2016 წელს სოფლის მხარდაჭერის პროგრამით განხორციელებული პროექტები</t>
  </si>
  <si>
    <t xml:space="preserve">12 . განათლების, მეცნიერების, კულტურისა და სპორტის განვითარება. </t>
  </si>
  <si>
    <t xml:space="preserve">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</si>
  <si>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სკოლამდელი დაწესებულების მშენებლობა რეაბილიტაცია</t>
  </si>
  <si>
    <t>მუნიციპალიტეტის 6 სოფელში მოხდება საბავშვო ბაღების  შენობების მშენებლობის დაწყება და დასრულება, ასევე 3 სოფელში მოხდება არსებული საბავშვო ბაღების შენობების რეაბილიტაცია</t>
  </si>
  <si>
    <t>მარტვილის მუნიც. ტერიტორია</t>
  </si>
  <si>
    <t>06</t>
  </si>
  <si>
    <t>11</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</si>
  <si>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t>
  </si>
  <si>
    <t>გზების რეკონსტრუქცია</t>
  </si>
  <si>
    <t>ქუჩების კეთილმოწყობა და ინფრასტრუქტურის გაუმჯობესება</t>
  </si>
  <si>
    <t>ხიდები, ხიდ-ბოგირები</t>
  </si>
  <si>
    <t>მოხდება დაზიანებული სახიდე გადასავლელების და ბოგირების რეაბილიტაცია და აღდგენა; რითაც სოფლის მოსახლეობას გაუუმჯობესდება ყოველდღიური საკომუნიკაციო საშუალებები</t>
  </si>
  <si>
    <t>13. ქმედითი გარემოსდაცვითი საქმიანობის განხორციელება</t>
  </si>
  <si>
    <t>ნაპირსამაგრი ღონისძიებების გეგმის შემუშავება და განხორციელება</t>
  </si>
  <si>
    <t>სანიაღვრე არხებისა და ნაპირსამაგრების მოწყობა/რეაბილიტაცია</t>
  </si>
  <si>
    <t>მოწესრიგებული სანიაღვრე სისტემები დაცული სასოფლო სამეურნეო სავარგულები საყანე ფართობები და საკარმიდამო ნაკვეთები</t>
  </si>
  <si>
    <t>წყლის მომარაგების სისტემები</t>
  </si>
  <si>
    <t>მოწესრიგდება მოსახლეობისათვის სასმელი ან/და ტექნიკური წყლის მიწოდების პროცესი</t>
  </si>
  <si>
    <t>რეგიონში კულტურული და სპორტული ინფრასტრუქტურის რეაბილიტაცია და განვითარება</t>
  </si>
  <si>
    <t>სპორტული ნაგებობები</t>
  </si>
  <si>
    <t>აღნიშნული ოპროექტების განვითარება პირველ რიგში ხელს სეუწყობს ახალგაზრდული პროგრამების განვითარებას, მოხდება სპორტული ინფრასტრუქტურის შექმნა და აღდგენა.</t>
  </si>
  <si>
    <t>მოსაცდელების მოწყობა, სოფლის ცენტრების კეთილმოწყობა</t>
  </si>
  <si>
    <t>მოსახლეობისათვის ყოველდღიური საყოფაცხოვრებო პირობების გაუმჯობესება</t>
  </si>
  <si>
    <t>სასაფლაოების შემოკავება</t>
  </si>
  <si>
    <t>კეთილმოწყობა და იერსახის გაუმჯობესება</t>
  </si>
  <si>
    <t>გარე განათების მოწყობის სამუშაოები</t>
  </si>
  <si>
    <t>ფეხით მოსიარულეთა და სატრანსპორტო მოძრაობის უსაფრთხო და კოფმფორტული გადაადგილება</t>
  </si>
  <si>
    <t xml:space="preserve">2.1 მხარის საგზაო ინფრასტრუქტურის (ადგილობრივი მნიშვლეობის,მათ შორის სასოფლო გზები) არარეაბილიტირებული ნაწილის,მისი პრიორიტეტული გზების რეაბილიტაცია. </t>
  </si>
  <si>
    <t xml:space="preserve">დაბა მესტიაში უშბის ქუჩისა და მასში შემავალი ჩიხების გზის რეაბილიტაცია,საყრდენი კედლების,სანიაღვრე არხებისა და ღობეების მშენებლობა (მეორე ეტაპი) </t>
  </si>
  <si>
    <t xml:space="preserve">გაუმჯობესდება უშბის ქუჩაზე მცხოვრებთა საყოფაცხოვრებო პირობები,ისარგებლებს მესტიის მოსახლეობის 30%.პროექტის განხორციელების შედეგად ჯამში ჩვენ მივიღებთ 1,6 კმ -იან მოასფალტებულ გზას და კეთილმოწყობილ ქუჩებს,  სანიაღვრე არხებს ქუჩების მთელ სიგრძეზე(1,6კმ) ,საყრდენ კედლებს, ღობეებს.   </t>
  </si>
  <si>
    <t>დაბა მესტია</t>
  </si>
  <si>
    <t>30.12</t>
  </si>
  <si>
    <t>მესტიის მუნიციპალიტეტის გამგეობა</t>
  </si>
  <si>
    <t xml:space="preserve">2014-2015 წლებში განხორციელდა პირველი ეტაპი,762206 ლარი, რომელიც მოიცავდა უშბის ქუჩაზე საყრდენი კედლების მშენებლობას, ხოლო მეორე ეტაპზე უნდა დაიგოს ასფალტის საფარი, </t>
  </si>
  <si>
    <t>დაბა მესტიაში აღმაშენებლისა და გელოვანის ქუჩების რეაბილიტაცია</t>
  </si>
  <si>
    <t>აღმაშენებლისა და გელოვანის ქუჩები ერთ-ერთი მნიშვნელოვანი ქუჩებია,სადაც ცხოვრობს მესტიის მოსახლეობის თითქმის 40%,პროექტის განხორციელების შედეგად გაუმჯობესდა აღნიშნული ქუჩების მცოვრებთა საყოფაცხოვრებო პირობები და ისარგებლებს დაახლოებით 2500 ადამიანი,როგორც ამ ქუჩის მოსახლეობა,ასევე მთლიანად დაბის მოსახლეობა და ტურისტი.</t>
  </si>
  <si>
    <t>19.05</t>
  </si>
  <si>
    <t>15.04.</t>
  </si>
  <si>
    <t>30.05</t>
  </si>
  <si>
    <t>ხაიში-საგერგლი-ჭუბერის გზის 4,4 კმ -იანი გზის მონაკვეთის რეაბილიტაცია</t>
  </si>
  <si>
    <t>პროექტის განხორციელება დაიწყო 2015 წელს, 4,4 კმ-დან დღეის მდგომარეობით დაგებულია 2,5 კმ ბეტონის საფარი, 1800მ3 გზის დამცავი  გაბიონი, 3 რკინა-ბეტონიის მილხიდი და 4 პლასმასის მილხიდი.</t>
  </si>
  <si>
    <t>სოფელი ჭუბერი</t>
  </si>
  <si>
    <t>4.09</t>
  </si>
  <si>
    <t>15.04</t>
  </si>
  <si>
    <r>
      <t xml:space="preserve"> </t>
    </r>
    <r>
      <rPr>
        <sz val="12"/>
        <color indexed="8"/>
        <rFont val="Sylfaen"/>
        <family val="1"/>
        <charset val="204"/>
      </rPr>
      <t>12: განათლების, მეცნიერების, კულტურის და სპორტის განვითარება</t>
    </r>
  </si>
  <si>
    <t>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</si>
  <si>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მესტიის მუნიციპალიტეტის სოფ. ნაკრისა და ჭუბერის საბავშვო ბაღების მშენებლობა</t>
  </si>
  <si>
    <t>ბაღების პრობლემა უმთვრესია მესტიის მთელ ტეროტორიაზე, პროექტის განხორციელების შედეგად მივიღებთ ყველა სოფელში ახლად აშენებულ,თანამედროვე სტანდარტების შესაბამის საბავშვო ბაღებს.ბენეფიციართა რაოდენობა დაახლოებით 500 ბავშვია. ამ ეტაპზე მიმდინარეობს ორი საბავშვო ბაღის მშენებლობა სოფელ ნაკრასა და ყარსგურიშში.</t>
  </si>
  <si>
    <t>მესტიის მუნიციპალიტეტი,სოფელი ნაკრა, ჭუბერი</t>
  </si>
  <si>
    <t>30.07</t>
  </si>
  <si>
    <t>1.04</t>
  </si>
  <si>
    <t>ბაღების პრობლემა უმთვრესია მესტიის მთელ ტეროტორიაზე, პროექტის განხორციელების შედეგად მივიღებთ ყველა სოფელში ახლად აშენებულ,თანამედროვე სტანდარტების შესაბამის საბავშვო ბაღებს.ბენეფიციართა რაოდენობა დაახლოებით 500 ბავშვია, საბავშვო ბაღი გათვლილია 50 აღსაზრდელზე.</t>
  </si>
  <si>
    <t>მესტიის მუნიციპალიტეტი,სოფლები:ცხუმარი,ი,ხაიში,მულახი(ჭოლაში),მაზერი,ჭუბერი(ცენტრი),,ეცერი(ცენტრი),ლენჯერი,ლატალი, ,მესტია,</t>
  </si>
  <si>
    <t>30.11</t>
  </si>
  <si>
    <t xml:space="preserve">10.2 სტრატეგიული ამოცანა: მუნიციპალურ ცენტრებში, დაბებსა და საკურორტო დასახლებებში  საკანალიზაციო სისტემის მოწესრიგება </t>
  </si>
  <si>
    <t>სოფ უშგულის თემში შემავალი სოფლბის საკანალიზაციო სისტემის მშენებლობა</t>
  </si>
  <si>
    <r>
      <t xml:space="preserve">აღნიშნული პროექტის განხორციელების შედეგად გადაიჭრება  უშგულისა თემში შემავალი სოფლების საკანალიზაციო სისტემის პრობლემა. სოფ. უშგული წარმოადგენს ტურისტულ ზონას, წლის განმავლობაში საშუალოდ 20 000 ვიზიტორი ჰყავს. პროექტის განხორციელების შემთხვევაში ახალი საკანალიზაციო სისტემით ისარგებლებს 68 </t>
    </r>
    <r>
      <rPr>
        <sz val="12"/>
        <rFont val="Sylfaen"/>
        <family val="1"/>
        <charset val="204"/>
      </rPr>
      <t>კომლის 280 მდე მოსახლე.</t>
    </r>
    <r>
      <rPr>
        <sz val="12"/>
        <color indexed="8"/>
        <rFont val="Sylfaen"/>
        <family val="1"/>
        <charset val="204"/>
      </rPr>
      <t xml:space="preserve"> </t>
    </r>
  </si>
  <si>
    <t>სოფ.უშგული</t>
  </si>
  <si>
    <t>25.03</t>
  </si>
  <si>
    <t>ცენტრალური გზიდან სოფ.ცხუმარამდე საავტომობილო გზის სარეაბილიტაციო სამუშაოები</t>
  </si>
  <si>
    <t>პროექტის განხორციელების შედეგად შევძლებთ თავიდან ავიცილოთ მოსალოდნელი საფრთხეები და რისკები,გარდა იმისა რომ მოსახლეობა შეძლებს უსაფრთხო და კომფორტულ გადაადგილებას,  პროექტის განხორცილების შედეგად ისარგებლებს მთლიანად ცხუმარის  მოსახლეობა, რომელიც შეადგენს 242 კომლს და დაახლოებით 480 მოსახლეს.მოეწყობა 6 კმიანი ბეტონის საავტმომობილო გზა</t>
  </si>
  <si>
    <t>25.04</t>
  </si>
  <si>
    <t>საპროექტო სახარჯთააღრიცხვო დოკუმენტაციის მომზადება</t>
  </si>
  <si>
    <t>ქვ.იფარის დამაკავშირებელი დაკიდული ხიდის მშენებლობა</t>
  </si>
  <si>
    <t>ხიდის მშენებლობა ხელს შეუწყობს მოსახლეობის უსაფრთხო  გადაადგილებას</t>
  </si>
  <si>
    <t>მესტიის მუნიციპალიტეტი სოფ.ლახამულა</t>
  </si>
  <si>
    <t>04.09</t>
  </si>
  <si>
    <t>სოფ.უშგულის შიდა სასოფლო -სამეურნეო ხის ხიდების რეაბილიტაცია</t>
  </si>
  <si>
    <t>ხელს შეუწყობს მოსახლეობის აქტივობის ზრდას მეურნეობის დარგში, მიმდინარეობს სამი ხიდის მშენებლობა/რეაბილიტაცია</t>
  </si>
  <si>
    <t>მესტიის მუნიციპალიტეტი სოფ.უშგული</t>
  </si>
  <si>
    <t>17.09</t>
  </si>
  <si>
    <t>სოფ.ლახუშდში "ლაკას ხიდის  მშენებლობა</t>
  </si>
  <si>
    <t>ხიდის მშენებლობა ხელს შეუწყობს მოსახლეობის უსაფრთხო  გადაადგილებას, პროექტი დასრულებულია,აშენდა რკინის ხიდი</t>
  </si>
  <si>
    <t>მესტიის მუნიციპალიტეტი  სოფ.ლატალი</t>
  </si>
  <si>
    <t>27.03</t>
  </si>
  <si>
    <t>სოფ.სვიფში მდ. ენგურის "ღენის" დაკიდული ხიდის რეაბილიტაცია</t>
  </si>
  <si>
    <t>ხიდის მშენებლობამ  ხელი შეუწყო მოსახლეობის უსაფრთხო  გადაადგილებას</t>
  </si>
  <si>
    <t>მესტიის მუნიციპალიტეტი  სოფ.ცხუმარი</t>
  </si>
  <si>
    <t>2.7 ურბანული ინფრასტრუქტურის განვითარება,მუნიციპალური ცნტრებისინფრასტრუქტურული იერსახის გაუმჯობესება</t>
  </si>
  <si>
    <t xml:space="preserve">დ.მესტიაში ლეხთაგის უბანში, ზ.ჩართოლანისა და ლ.ჯაფარიძის საცხოვრებელი სახლების ,ეზოების საყრდენი კედლების რეაბილიტაცია </t>
  </si>
  <si>
    <t>საყრდენი კედლები დაზიანებული იყო და აღდგა და გამაგრდა საყრდენი კედლები 162მ3</t>
  </si>
  <si>
    <t>მესტიის მუნიციპალიტეტი  დაბა მესტია</t>
  </si>
  <si>
    <t>01.06</t>
  </si>
  <si>
    <t>20.10</t>
  </si>
  <si>
    <t>დაბა მესტიაში საპატრიარქოს რეზიდენციის მიმდებარე ტერიტორიაზე გზის დამცავი კედლის რეაბილიტაცია</t>
  </si>
  <si>
    <t>კედელი დანგრეული იყო და საჭიროებდა რეაბილიტაციას,გაუმჯობესდა დაბის იერსახე, აშენდა 65 მ3 ქვის კედელი</t>
  </si>
  <si>
    <t>25.05</t>
  </si>
  <si>
    <t>30.09</t>
  </si>
  <si>
    <t>დაბა მესტიაში დაზიანებული საყრდენი კედლების აღდგენა/მშენებლობა</t>
  </si>
  <si>
    <t>არსებული  გზის საყრდენი კელები ამორტიზებულია, საჭიროებს აღდგენას როგორც უსაფრთხოების თვალსაზრისით, ასევე იერსახის, აშენდება ქვის დეკორატიული წყობით</t>
  </si>
  <si>
    <t>მესტიის მუნიციპალიტეტი  დ.მესტია</t>
  </si>
  <si>
    <t xml:space="preserve">სოფ.ტვებიშში "ტვიბრის" ღელეზე რკინის ხიდის მშენებლობა   </t>
  </si>
  <si>
    <t>იმისათვის მოსახლეობა დაუკავშირდეს სოფელს აუცილებეია ხიდის მშენებლობა</t>
  </si>
  <si>
    <t>მესტიის მუნიციპალიტეტი სოფ.ბეჩო</t>
  </si>
  <si>
    <t>15.05</t>
  </si>
  <si>
    <t>25.11</t>
  </si>
  <si>
    <t>სოფ.კალაშში გვალდირის დამაკავშირებელი დაკიდული ხიდის რეაბილიტაცია</t>
  </si>
  <si>
    <t>მესტიის მუნიციპალიტეტი  სოფ.ეცერი</t>
  </si>
  <si>
    <t>20.05</t>
  </si>
  <si>
    <t>ბეჩოს თემის სოფელ ჭოხულდში ხიდის რეაბილიტაცია</t>
  </si>
  <si>
    <t>20.09</t>
  </si>
  <si>
    <t>სამშენებლო სამუშაოების დროულად და შეუფერხებლად შესრულება</t>
  </si>
  <si>
    <t>მესტიის მუნიციპალიტეტი</t>
  </si>
  <si>
    <t>2. საბაზისო ინფრასტრუქტურის გაუმჯობესება                                        12  განათლების, მეცნიერების, კულტურის და სპორტის განვითარება</t>
  </si>
  <si>
    <t xml:space="preserve">2.1 მხარის საგზაო ინფრასტრუქტურის (ადგილობრივი მნიშვლეობის,მათ შორის სასოფლო გზები) არარეაბილიტირებული ნაწილის,მისი პრიორიტეტული გზების რეაბილიტაცია.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</si>
  <si>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 xml:space="preserve">რეგიონში განსახორციელებელი პროექტების ფონდის ფარგლებში განსახორციელებელი პროექტების თანადაფინანსება </t>
  </si>
  <si>
    <t>საქართველოს მთავრობის განკარგულებით, საქართველოს რეგიონებში განსახორციელებელი პროექტების ფონდიდან გამოყოფილი თანხით განსახორციელებელი პროექტების 5%-იანი თანადაფინანსება</t>
  </si>
  <si>
    <t>1.02</t>
  </si>
  <si>
    <t>ლახამულა,ქვედა იფარის სამანქანო ხიდის რეაბილიტაცია</t>
  </si>
  <si>
    <t>ლატალში წყლის სისტემის რეაბილიტაცია</t>
  </si>
  <si>
    <t>მესტიის მუნიციპალიტეტი  სოფ. ლატალი</t>
  </si>
  <si>
    <t>ცხუმარი,ლაბსყალდის სამანქანო გზაზე "ლაბსყალდის ღელეზე" სახიდე გადასასვლელის მოწყობა</t>
  </si>
  <si>
    <t>აღნიშნული გზით სარგებლობ ცხუმარის მოსახლეობა და აუცილებელ საჭიროებას წარმოადგენს სახიდე გადასასვლელის მოწყობა</t>
  </si>
  <si>
    <t>მესტიის მუნიციპალიტეტი სოფ.ცხუმარი</t>
  </si>
  <si>
    <t>11.სოციალური უზრუნველყოფისა და ჯამრთელობის დაცვის ქმედითი სისტემის ჩამოყალიბება.</t>
  </si>
  <si>
    <t>11.7 სათემო ამბულატორიული დაწესბულებების  რეაბილიტაცია და ინფრასტრუქტურის მოწყობა.</t>
  </si>
  <si>
    <t>მესტიის მუნიციპალიტეტში ამბულატორიების შენობების რეაბილიტაცია</t>
  </si>
  <si>
    <t>რეაბილიტირებული ამბულატორიები მოემსახურება 8 ტერიტორიული ერთეულის  5409 მოსახლეს</t>
  </si>
  <si>
    <t>მესტიის მუნიციპალიტეტი კალის, წვირმის; ლატალის; ბეჩოს; ცხუმარის; ფარის; ნაკრის; ხაიშის ტერიტორიული  ერთეულები</t>
  </si>
  <si>
    <t>11. სოციალური უზრუნველყოფისა და ჯამრთელობის დაცვის ქმედითი სისტემის ჩამოყალიბება</t>
  </si>
  <si>
    <t>11.1 სახელმწიფო სადაზღვევო პაკეტების შემდგომი გაფართოება და მოსახლეობისთვის ჯამრთელობის დაცვის ფინანსური ხელმისაწვდომობის მნიშვნელოვანი გაუმჯობესება</t>
  </si>
  <si>
    <t>მესტიის მუნიციპალიტეტის მოსახლეობის სოციალური დახმარება (06 02)</t>
  </si>
  <si>
    <t xml:space="preserve">  სოციალურად დაუცველი მძიმე კატეგორიის ავადმყოფები, ერთჯერადი მატერიალური დახმარება . სოციალურად დაუცველი( სიღატაკის ზღვარზე მყოფი)ოჯახების, რომელთა სარეიტინგო ქულა არ აღემატება 35000-ს  ერთჯერადი მატერიალური დახმარება  .სამშობლოს დაცვისთვის დაღუპული მეომრების სარიტუალო თანხები . იძულებით გადაადგილებულ პირთა გარდაცვალების შემთხვევაში სარიტუალო თანხები .ომის მონაწილე ვეტერნებზე ერთჯერადი მატერიალური დახმარება . მესტიის  მუნიციპალიტეტში მცხოვრები უხუცესების (90 და  მეტი წლის) ერთჯერადი მატერიალური დახმარება .მარჩენალდაკარგული ოჯახები რომლებსაც ჰყავთ არასრულწლოვანი შვილები ერთჯერადი მატერიალური დახმარება . შეზღუდული შესაძლებლობის მჰონე ბავშვები (18 წლამდე) ერთჯერადი მატერიალური დახმარება .</t>
  </si>
  <si>
    <t>12</t>
  </si>
  <si>
    <t xml:space="preserve">სტიქიით დაზარალებულთა დახმარება ( პროგრამული კოდი (06 04) </t>
  </si>
  <si>
    <t xml:space="preserve"> ხანძრის შედეგად დაზარალებული ოჯახები, ერთჯერადი მატერიალური დახმარება . სხვა სტიქიური მოვლენების შედეგად დაზარალებული ოჯახები ერთჯერადი მატერიალური დახმარება .</t>
  </si>
  <si>
    <t>01.12</t>
  </si>
  <si>
    <t xml:space="preserve"> სოც. დაუცველი ავადმყოფებისთვის გადაუდებელი ქირურგიული ოპერაციის დაფინანსება (06 03 01)</t>
  </si>
  <si>
    <t xml:space="preserve"> სოც. დაუცველი ავადმყოფებისთვის გადაუდებელი ქირურგიული ოპერაციის დაფინანსება 30% (რასაც სახ.პროგრამა არ აფინანსებს)  .</t>
  </si>
  <si>
    <t xml:space="preserve">მესტიის რაიონის ოჯახებისა და ბავშვების სოციალური დაცვა (კოდი 06 03)                                                        </t>
  </si>
  <si>
    <t>ახალშობილები ერთჯერადი მატერიალური დახმარება . მრავალშვილიანი ოჯახები, ერთჯერადი მატერიალური დახმარება  . მკვეთრად გამოხატული შეზღუდული შესაძლებლობის მქონე პირები ერთჯერადი მატერიალური დახმარება. ონკოლოგიური, დიალიზით მოსარგებლე და ფსიქოლოგიურად დაავადებული პირები ერთჯერადი მატერიალური დახმარება .</t>
  </si>
  <si>
    <t>თავდაცვა,საზოგადოებრივი წესრიგი და უსაფრთხოება (02 00)</t>
  </si>
  <si>
    <t>ქვეყნის თავდაცვისუნარიანობის ამაღლება  და მოსახლეობის დაცვა,სამაშველო სამსახური,რომელიც უზრუნველყოფს მოსახლობის დაცვას.ბენეფიციართა რაოდენობა - 9000 ადამიანი</t>
  </si>
  <si>
    <t>10.კომუნალური და სხვა საზოგადოებრივი მომსახურების მოწესრიგება</t>
  </si>
  <si>
    <t>ააიპ მესტიის მუნიციპალიტეტის გარე განათების სამსახური (03 02 01)</t>
  </si>
  <si>
    <t>სამსახურის საქმიანობის შედეგად მესტიის მოსახლეობა (2000 მდე მოსახლე) ჩამოსული სტუმარი უსაფრთხოდ გადაადგილდება ღამე, განათებულ ქუჩებში.</t>
  </si>
  <si>
    <t>მესტიის მუნიციპალიტეტი ,დაბა მესტია</t>
  </si>
  <si>
    <t>10.6 მუნიციპალურ ცენტრებში,დაბებსა და საკურორტო დასახლებებში ქუჩების რეგულარული დასუფთავების უზრუნველყოფა.</t>
  </si>
  <si>
    <t>ააიპ მესტია დასუფთავება</t>
  </si>
  <si>
    <t>ააიპ -ის დაფინანსების შედეგად ჩვენ ვიღებთ მესტიის მუნიციპალიტეტის მასშტაბით დასუფთავებულ ქუჩებს მთელი წლის განმავლობაში,სულ სუფთავდება დაბის 11 ქუჩა,</t>
  </si>
  <si>
    <t xml:space="preserve">მესტიის მუნიციპალიტეტი </t>
  </si>
  <si>
    <t>12.განათლების,მეცნიერების,კულტურისა და სპორტის განვითარება</t>
  </si>
  <si>
    <t>განათლება - ააიპ სკოლამდელი  აღზრდის დაწესებულებების გაერთიანება</t>
  </si>
  <si>
    <t>სკოლამდელი დაწესებულებების დაფინანსების შედეგად სარგებლობს 500 -მდე ბავშვი, ბაღების რაოდენობა -16. გაზრდილი ბიუჯეტის შედეგად გაუმჯობესდა მდგომარეობა საბავშვო ბაღებში, კვებაზე ერთ ბავშვზე იხარჯება 2.5 ლარი, ნაცვლად 70 თეთრისა.</t>
  </si>
  <si>
    <t>ახალგაზრდული პროგრამების დაფინანსება</t>
  </si>
  <si>
    <t>გათვალისწინებულია ყველა პირველ კურსელის დაფინანსება 1000 ლარით, ვინც ერთიანი ეროვნული გამოცდების საფუძველზე ჩაირიცხა უმაღლეს სასწავლებელში,2014 წელს დაფინანსდა 65 სტუდენტი.2015 წელს დაფინანსდა 77 სტუდენტი</t>
  </si>
  <si>
    <t>20.12</t>
  </si>
  <si>
    <t>მესტიის მუნიციპალიტეტის სოფ. იდლიანის საბავშვო ბაღის მშენებლობა</t>
  </si>
  <si>
    <t>მესტიის მუნიციპალიტეტის სოფ. ხაიშის საბავშვო ბაღის მშენებლობა</t>
  </si>
  <si>
    <t>მესტიის მუნიციპალიტეტის სოფ. ეცერში (ცენტრში) საბავშვო ბაღის მშენებლობა</t>
  </si>
  <si>
    <t xml:space="preserve">                                                                                     რეგიონში განსახორციელებელი პროექტების ფონდის (რგპფ) პროექტები 2015-2017 წლებში</t>
  </si>
  <si>
    <t>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t>
  </si>
  <si>
    <t>ჭყონდიდელის ქუჩის რეაბილიტაცია და ასფალტირება</t>
  </si>
  <si>
    <t>ქალაქში ერთ-ერთი მთავარი გზაგამტარის მოწესრიგება და ინფრასტრუქტურული დონის ამაღლება</t>
  </si>
  <si>
    <t>სენაკის მუნიციპალიტეტის ქ.სენაკი ჭყონდიდელის ქუჩა</t>
  </si>
  <si>
    <t>სენაკის მუნიციპალიტეტის გამგეობა</t>
  </si>
  <si>
    <t>სამუშაოები დასრულებულია</t>
  </si>
  <si>
    <t>2.7 ურბანული ინფრასტრუქტურის განვითარება.მუნიციპალური ცენტრების ინფრასტრუქტურული იერსახის გაუმჯობესებისა და არქიტექტურული სამშენებლო სფეროს რეგულირების ქმედითი სისტემის ჩამოყალიბება</t>
  </si>
  <si>
    <t>ქალაქის ქუჩების ელ.განათება</t>
  </si>
  <si>
    <t>მუნიციპალიტეტის ინფრასტრუქტურული დონის ამაღლება მისი იერსახის გაუმჯობესება</t>
  </si>
  <si>
    <t>სენაკის მუნიციპალიტეტის</t>
  </si>
  <si>
    <t>ქ. სენაკში, ჭავჭავაძის ქუჩაზე (კაშიბაძის ქუჩიდან კოლხეთის ქუჩამდე) ასფალტო-ბეტონის საფარის დაგება, კიუვეტის, ელ.განათების ლამპიონებისა და ტროტუარების მოწყობა</t>
  </si>
  <si>
    <t>ქალაქში ქუჩების კეთილდღეობა,მოასფალტირება,რის გამოც მკვეთრად გაიზრდება მოსახლეობის კეთილდღეობა გზებზე გადაადგილება გაადვილდება</t>
  </si>
  <si>
    <t>სენაკის მუნიციპალიტეტი</t>
  </si>
  <si>
    <t xml:space="preserve">     პროექტის განხორციელებით  განიტვირთება ქალაქის ცენტრალური ნაწილი ავტოტრანსპორტისაგან და უფრო მობილური გახდება ქალაქის აღმოსავლეთის ნაწილის დაკავშირება დასავლეთ ნაწილთან. ამასთან შემცირდება ტრანსპორტის ნაკადი ხორავას ქუჩაზე მდებარე ერთადერთ სალიანდაგო გადასასვლელზე. </t>
  </si>
  <si>
    <t>სენაკის მუნიციპალიტეტში თემებში ასფალტბეტონის გზის მოწყობა</t>
  </si>
  <si>
    <t>თემებში საავტომობილო გზების კეთილ მოწყობა,მოასფალტირება რის გამოც მკვეთრად გაიზრდება მოსახლეობის კეთილდღეობა,გზებზე გადაადგილება გაადვილდება</t>
  </si>
  <si>
    <t>სენაკის მუნიციპალიტეტის თემებში</t>
  </si>
  <si>
    <t>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პროექტის განხორციელებით ისარგებლებს მუნიციპალიტეტის 35 000 მოსახლე და სტუმარი.</t>
  </si>
  <si>
    <t>სენაკის მუნიციპალიტეტში ქალაქის ქუჩების რეაბილიტაცია</t>
  </si>
  <si>
    <t>აღნიშნული პროექტის განხორციელება ხელს შეუწყობს ქალაქის ქუჩების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–50 000 მცხოვრები.</t>
  </si>
  <si>
    <t>სენაკის მუნიციპალიტეტში ქალაქის ქუჩების ასფალტირება</t>
  </si>
  <si>
    <t>ქალაქის კეთილმოწყობის სამუშაოები</t>
  </si>
  <si>
    <t>ქალაქის ინფრასტრუქტურის გაუმჯობესება,მისი იერ-სახის ამაღლება თანამედროვე დონეზე</t>
  </si>
  <si>
    <t>აღნიშნული სამუშაოების განხორციელებით კეთილმოეწობა ქალაქის იერსახე, გაუმჯობესდება დასასვენებელი ადგილები. პროექტი იმუშავებს ზედმეტი ხარჯების გარეშე 5 წლის განმავლობაში. ამ სიკეთით ისარგებლებს 50 000 მოსახლე.</t>
  </si>
  <si>
    <t>ქალაქში ტროტუარებისა და ბორდიურების მოწყობისა და აღდგენის სამუშაოები</t>
  </si>
  <si>
    <t>პროექტის განხორციელებით გაუმჯობესდება ქალაქის იერ–სახე, კომფორტული გახდება ფეხითმოსიარულეთა გადაადგილება.ტროტუარებით ისარგებლებს დაახლოებით 25 000 როგორც ადგილობრივი მაცხოვრებლი ასევე ჩამოსული სტუმარი.</t>
  </si>
  <si>
    <t>ხორშის თემში სოფ. პატარა ზანაში მდ.ზანაძგაზე ბეწვის ხიდის მოწყობა</t>
  </si>
  <si>
    <t>მოსახლეობის საყოფაცხოვრებო პირობების გაუმჯობებსება</t>
  </si>
  <si>
    <t>სენაკის მუნიციპალიტეტის ხორშის თემის სოფელი პატარა ზანა</t>
  </si>
  <si>
    <t>ბეწვის ხიდის მოწყობა სასიცოცხლო მნიშვნელობისაა და მისი განხორციელება ხელს შეუწყობს ადგილობრივი მოსახლეობის მიგრაციის შეჩერებას. ბეწვის ხიდით ისარგებლებს სოფლის 61 სულიანი მოსახლეობა, აგრეთვე მიმდებარე სოფლების მაცხოვრებლები.</t>
  </si>
  <si>
    <t>12.4 კულტურული ინფრასტრუქტურის რეაბილიტაცია და განვითარება</t>
  </si>
  <si>
    <t xml:space="preserve"> ქალაქ სენაკი, ფოთის ქუჩაზე N14-ში ბაღის სამშენებლო სამუშაოები</t>
  </si>
  <si>
    <t>აღნიშნული პროექტის განხორციელებას დიდი მნიშვნელობა აქვს სკოლამდელი ასაკის ბავშვთა მდგომარეობის გასაუმჯობესებლად. იგი ხელმისაწვდომია ყველა ბავშვისათვის</t>
  </si>
  <si>
    <t>ქ. სენაკი, ფოთის ქუჩა</t>
  </si>
  <si>
    <t>აღნიშნული პროექტის განხორციელებით სენაკს შეემატება ახალი კეთილმოწყობილი თანამედროვე სტანდარტებით აგებული საბავშვო ბაგა-ბაღის შენობა, სადაც სკოლამდელი აღზრდის ბავშვები მიიღებენ საჭირო და კვალიფიციურ განათლებას.</t>
  </si>
  <si>
    <t>ქალაქის N 1 საბავშვო ბაღის სარემონტო სამუშაოები</t>
  </si>
  <si>
    <t>ქ. სენაკი, აღმაშენებლის ქუჩა</t>
  </si>
  <si>
    <t>აღნიშნული პროექტის განხორციელებით  კეთილმოეწყობა N1 საბავშვო ბაღის შენობა თანამედროვე სტანდარტების  გათვალისწინებით, სადაც სკოლამდელი აღზრდის ბავშვები მიიღებენ საჭირო და კვალიფიციურ განათლებას.</t>
  </si>
  <si>
    <t>სამხატვრო გალერეას შენობის რეაბილიტაცია</t>
  </si>
  <si>
    <t xml:space="preserve">ამ პროექტის  განხორციელება ემსახურება  მოზარდი თაობის ესთეტიკურ და ეთიკურ აღზრდას, მათში ხელოვნების სიყვარულის ჩამოყალიბებას და მათ  მრავალმხრივ განვითარებას. </t>
  </si>
  <si>
    <t xml:space="preserve">ქ სენაკი </t>
  </si>
  <si>
    <t xml:space="preserve">  მომავალში  პროექტის განხორციელების შემდეგ  შენობა  იქნება თანამედროვე სტანდარტების  დონეზე. გაიზრდება   შემოსავლები, რითაც  უკეთ იქნება  შესაძლებელი   მატერიალურ-ტექნიკური  ბაზის  შენარჩუნება  და განვითრება. </t>
  </si>
  <si>
    <t>საპროექტო თანხა</t>
  </si>
  <si>
    <t>ჯამი:</t>
  </si>
  <si>
    <t>ადგილობრივი ბიუჯეტით დაფინანსებული პროექტები</t>
  </si>
  <si>
    <t>13.ქმედითი გარემოსდაცვითი საქმიანობის განხორციელება</t>
  </si>
  <si>
    <t>13.3 ნაპირსამაგრი ღონისძიების გეგმის შემუშავება და განხორციელება</t>
  </si>
  <si>
    <t>დედის ქუჩიდან ღელე ,,ფიცუმდე" გამავალი არხის ამოწმენდა</t>
  </si>
  <si>
    <t>არხების და ღელეების კალაპოტის გამაგრება ტერიტორიების წყლის ნაკადისგან და ღვარცოფებისგან დაცვა</t>
  </si>
  <si>
    <t>ქ. სენაკი, დედის ქუჩა</t>
  </si>
  <si>
    <t>4 180.29</t>
  </si>
  <si>
    <t>არსებული სანიაღვრე არხი  მოითხოვს კალაპოტის გამაგრებას წყლის ნაკადისაგან და ღვარცოფისაგან  და საცხოვრებელი სახლების დატბორვისაგან თავდასაცავად.  ამ პროექტის განხორციელება სარგებლობას მოუტანს 1 500 მაცხოვრებელს.</t>
  </si>
  <si>
    <t xml:space="preserve">ნაფეტვარიძის ქუჩაზე სარკინიგზო ლიანდაგის მარჯვენა მხარეს არხის ამოწმენდა    </t>
  </si>
  <si>
    <t>ქ. სენაკი, ნაფეტვარიძის ქუჩა</t>
  </si>
  <si>
    <t>3 184.99</t>
  </si>
  <si>
    <t>არსებული სანიაღვრე არხი  მოითხოვს კალაპოტის ამოწმენდას, წყლის ნაკადისაგან, ღვარცოფისაგან  და საცხოვრებელი სახლების დატბორვისაგან თავდასაცავად.  ამ პროექტის განხორციელება სარგებლობას მოუტანს 1 000 მაცხოვრებელს.</t>
  </si>
  <si>
    <t xml:space="preserve">ძვ.სენაკის თემში სასაფლაოს მისასვლელი გზის რეაბილიტაცია. </t>
  </si>
  <si>
    <t>სენაკის მუნიციპალიტეტის ძვ. სენაკის ადმინისტრაციული ერთეული</t>
  </si>
  <si>
    <t>12 015.77</t>
  </si>
  <si>
    <t>გზის რეაბილიტაციით მკვეთრად გაუმჯობესდება თემის ინფრასტრუქტურა, მოსახლეობას მიეცემა საშუალება შეუფერხებელი და უსაფრთხო გადაადგილების,როგორც ფეხით ასევე ავტოტრანსპორტით. პროექტის განხორციელებით ისარგებლებს დაახლოებით 3 000 მოსახლე და სტუმარი.</t>
  </si>
  <si>
    <t>1.1 თვითმმართველობის უფლებამოვალეობებისა და რესუსრსული შესაძლებლობების თანდათანობით განვითარება</t>
  </si>
  <si>
    <t xml:space="preserve">ზანის ადმინისტრაციული შენობის სახურავის რემონტი. </t>
  </si>
  <si>
    <t xml:space="preserve">ადმინისტრაციული ერთეულის თანამშრომელთათვის ნორმალური პირობების შექმნა  </t>
  </si>
  <si>
    <t>სენაკის მუნიციპალიტეტის ზანის ადმინისტრაციული ერთეული</t>
  </si>
  <si>
    <t>6 617.95</t>
  </si>
  <si>
    <t xml:space="preserve"> ადმინისტრაციული შენობის სახურავის არსებული მდგომარეობა მეტად სავალალოა და მოითხოვს დროულ შეკეთებას, რათა არ დაზიანდეს შენობის სათავსები </t>
  </si>
  <si>
    <t>რუსთაველის ქუჩაზე ჟ. შარტავას სახელობის პარკში არსებული ხელოვნურსაფარიანი მინი მოედნის რეაბილიტაცია</t>
  </si>
  <si>
    <t>პროექტის განხორციელება ხელს შეუწყობს ქალაქში ყველა ასაკის ადამიანის ჯანსაღი ცხოვრების წესის დამკვიდრებას</t>
  </si>
  <si>
    <t>ქ. სენაკი რუსთაველის ქ. N235</t>
  </si>
  <si>
    <t>აღნიშნული მოედნის რეკონსტრუქცია და განახლება ხელს შეუწყობს ქალაქის მოსახლეობაში ჯანსაღი ცხოვრების წესის დამკვიდრებას. ამ პროექტით ისარგებლებს დაახლოებით 10 000 ბენეფიციარი.</t>
  </si>
  <si>
    <t>სენაკის მუნიციპალიტეტში შუქნიშნების მონტაჟის სამუშაოები</t>
  </si>
  <si>
    <t xml:space="preserve">მუნიციპალიტეტში საავტომობილო გზების კეთილ მოწყობა, რის გამოც მოწესრიგდება გზებზე მოსახლეობის უსაფრთხო გადაადგილება </t>
  </si>
  <si>
    <t>ქ. სენაკი</t>
  </si>
  <si>
    <t>ქალაქის ცენტრალურ ნაწილში შუქ ნიშნების მოწყობით მკვეთრად გაუმჯობესდება ქალაქის ინფრასტრუქტურა, მოსახლეობას მიეცემა საშუალება შეუფერხებელი და უსაფრთხო გადაადგილების,როგორც ფეხით ასევე ავტოტრანსპორტით. პროექტის განხორციელებით ისარგებლებს დაახლოებით 25 000 მოსახლე და სტუმარი.</t>
  </si>
  <si>
    <t>სოფელ მეორე ნოსირში საავტომობილო გზის მე-4-ე კმ-ზე ხიდ ბოგირის მოწყობა, არხისა და მდ. ტეხურის შეერთებასთან ასაშენებელი მდინარის აუზიდან წყლის ნაკადის მიმღები ხელოვნური ნაგებობის ე. წ. ,,შლუზი"-ს ჩამკეტი მოწყობილობის მოწყობა</t>
  </si>
  <si>
    <t>წყლის ნაკადის მიმღების აშენებით და ხიდ-ბოგირის მოწყობით წყალი გაივლის არსებულ არხში და მოწესრიგდება სოფლის სარწყავი სისტემა</t>
  </si>
  <si>
    <t>წყლის ნაკადის მიმღების აშენებით და ხიდ-ბოგირის მოწყობით წყალი გაივლის არსებულ არხში და მოწესრიგდება სოფლის სარწყავი სისტემა. ამით დაკმაყოფილდება სოფლის მოსახლეობის თხოვნა. პროექტის განხორციელებით ისარგებლებს სოფლის 1600 მოსახლე</t>
  </si>
  <si>
    <t>სენაკის მინიციპალიტეტის გამგეობის შენობაში სველი წერტილების კაპიტალური შეკეთების სამუშაოები</t>
  </si>
  <si>
    <t xml:space="preserve">შეიქმნება გამგეობის თანამშრომელთათვის ნორმალური სამუშაო პირობები </t>
  </si>
  <si>
    <t>ქ. სენაკი, ჭავჭავაძის ქუჩა N103</t>
  </si>
  <si>
    <t>აღნიშნული პროექტის განხორციელებით მნიშვნელოვნად გაუმჯობესდება გამგეობის თანამშრომელთა სამუშაო პირობები. პროექტის სიკეთით ისარგებლებს გამგეობის 140 თანამშრომელი და 1500 სტუმარი</t>
  </si>
  <si>
    <t>სენაკის მუნიციპალიტეტის ზემო ჭალადიდის ადმინისტრაციულ ერთეულში საბავშვო ბაღის რემონტი</t>
  </si>
  <si>
    <t>აღნიშნული პროექტის განხორციელებას დიდი მნიშვნელობა აქვს სკოლამდელი ასაკის ბავშვთა მდგომარეობის გასაუმჯობესებლად.</t>
  </si>
  <si>
    <t>სენაკის მუნიციპალიტეტის ზემო ჭალადიდის ადმინისტრაციული ერთეული</t>
  </si>
  <si>
    <t>აღნიშნული პროექტის განხორციელებით დასრულდება ზემო ჭალადიდში კეთილმოწყობილი თანამედროვე სტანდარტებით აგებული საბავშვო ბაგა-ბაღის შენობა, სადაც სკოლამდელი აღზრდის ბავშვები მიიღებენ საჭირო და კვალიფიციურ განათლებას.</t>
  </si>
  <si>
    <t>ქ. სენაკში საკრებულოს აივნების რეკონსტრუქციის სამუშაოები</t>
  </si>
  <si>
    <t xml:space="preserve">შეიქმნება საკრებულოს თანამშრომელთათვის ნორმალური სამუშაო პირობები </t>
  </si>
  <si>
    <t>აღნიშნული პროექტის განხორციელებით მნიშვნელოვნად გაუმჯობესდება საკრებულოს თანამშრომელთა სამუშაო პირობები. პროექტის სიკეთით ისარგებლებს გამგეობის 60 თანამშრომელი და 800 სტუმარი</t>
  </si>
  <si>
    <t>ქ. სენაკში ბანერების რეაბილიტაციის სამუშაოები</t>
  </si>
  <si>
    <t xml:space="preserve">პროექტის განხორციელებით გაუმჯობესდება ქალაქის იერ–სახე, მოწესრიგდება ქალაქში არსებული ბანერების მდგომარეობა </t>
  </si>
  <si>
    <t>დავით აღმაშენებლის ქუჩაზე გარე განათების მოწყობა</t>
  </si>
  <si>
    <t>ქ. სენაკი, დავით აღმაშენებლის ქუჩა</t>
  </si>
  <si>
    <t>გრძელდება ქალაქის ქუჩების კეთილმოწყობისა და გარე განათების მოწყობის სამუშაოები. დ.აღმაშენებლის ქუჩა მდებარეობს ზუგდიდი-წალენჯიხა- ჩხოროწყო-სენაკის ავთომაგისტრალზე და მასზე გარე განათების მოწყობა აუცილებელია უსაფრთხო მოზღაობისათვის.</t>
  </si>
  <si>
    <t>გეჯეთის საბავშვო ბაღის შენობის სარეაბილიტაციო სამუშაოები</t>
  </si>
  <si>
    <t>სენაკის მუნიციპალიტეტი, გეჯეთი</t>
  </si>
  <si>
    <t>აღნიშნული პროექტის განხორციელებით  კეთილმოეწყობა გეჯეთის  საბავშვო ბაღის შენობა თანამედროვე სტანდარტების  გათვალისწინებით, სადაც სკოლამდელი აღზრდის ბავშვები მიიღებენ საჭირო და კვალიფიციურ განათლებას.</t>
  </si>
  <si>
    <t>ჭყონდიდელის ქუჩაზე არსებული მინი მოედნის რეაბილიტაცია</t>
  </si>
  <si>
    <t>აღნიშნული მოედნების რეკონსტრუქცია და განახლება ხელს შეუწყობს ქალაქის მოსახლეობაში ჯანსაღი ცხოვრების წესის დამკვიდრებას. ამ პროექტით ისარგებლებს დაახლოებით 6 000 ბენეფიციარი.</t>
  </si>
  <si>
    <t>შარტავას ქუჩაზე მინი სპორტული მოედნის მოწყობა</t>
  </si>
  <si>
    <t>2.7 ურბანული ინფრასტრუქტურის განვითარება.მუნიციპალური ცენტრების ინფრასტრუქტურული რეგულირების ქმედითი სისტემის ჩამოყალიბება</t>
  </si>
  <si>
    <t>საკონტროლო ვიდეო კამერების შეძენა-მონტაჟი</t>
  </si>
  <si>
    <t>პროექტის განხორციელება ხელს შეუწყობს ქალაქში წესრიგის დამყარებას, მოსახლეობის და ავტოსატრანსპორტო საშუალებათა უსაფრთხო გადადგილებას</t>
  </si>
  <si>
    <t>საკონტროლო ვიდეო კამერების მონტაჟით ქალაქში გაძლიერდება ავტოტრანსპორტისა და ქვეითად მოსიარულეთა უსაფრთხო გადაადგილების კონტროლი. პროექტით ისარგებლებს ქალაქის მთელი მოსახლეობა და სტუმარი, 20 000 კაცი.</t>
  </si>
  <si>
    <t xml:space="preserve">სოციალური ღონისძიებათა პროგრამა </t>
  </si>
  <si>
    <t>სენაკი</t>
  </si>
  <si>
    <t xml:space="preserve">სპორტულ ღონისძიებათა პროგრამა </t>
  </si>
  <si>
    <t xml:space="preserve">განათლების ღონისძიებათა პროგრამა </t>
  </si>
  <si>
    <t xml:space="preserve">კულტურული  ღონისძიებების ხელშეწყობის პროგრამა </t>
  </si>
  <si>
    <t xml:space="preserve">ახალგაზრდული ღონისძიებების პროგრამა </t>
  </si>
  <si>
    <t>სოფლის მხარდაჭერის პროგრამა</t>
  </si>
  <si>
    <t xml:space="preserve">                                                                                                                                                                             კატეგორიების მიხედვით 2015 წელს სოფლის მხარდაჭერის პროგრამით განხორციელებული პროექტები</t>
  </si>
  <si>
    <t>2.2 რეაბილიტირებული ადგილობრივი საავტომობილო გზების სამუშაო მდგომარეობაში შენარჩუნება;</t>
  </si>
  <si>
    <t>სპეც ტექნიკა</t>
  </si>
  <si>
    <t>მუნიციპალიტეტის 210 კმ.ხრეშოვანი გზების მოვლა-პატრონობა</t>
  </si>
  <si>
    <t>სენაკის მუნიციპალიტეტის ადმინისტრაციული ერთეულები</t>
  </si>
  <si>
    <t>სპეც-ტექნიკა შეძენილია.     ყოველი სტიქიური მოვლენისას დაიზოგება ადგილობრივი ბიუჯეტიდან გაწეული  გარკვეული რაოდენობის  ხარჯები.</t>
  </si>
  <si>
    <t xml:space="preserve">   საბავშვო ბაღების  რეაბილიტაცია. </t>
  </si>
  <si>
    <t>აღნიშნული პროექტის განხორციელებით კეთილმოეწყობა თანამედროვე სტანდარტებით   საბავშვო ბაღის შენობა, სადაც სკოლამდელი აღზრდის ბავშვები მიიღებენ საჭირო და კვალიფიციურ განათლებას.</t>
  </si>
  <si>
    <t>კეთილმოწყობის სამუშაოები</t>
  </si>
  <si>
    <t>მუნიციპალიტეტის ინფრასტრუქტურის გაუმჯობესება, მისი იერ-სახის ამაღლება თანამედროვე დონეზე</t>
  </si>
  <si>
    <t xml:space="preserve">აღნიშნული სამუშაოების განხორციელებით გაუმჯობესდება მუნიციპალიტეტის იერსახე, კეთილმოეწყობა დასასვენებელი ადგილები. პროექტი იმუშავებს ზედმეტი ხარჯების გარეშე 5 წლის განმავლობაში. </t>
  </si>
  <si>
    <t>13.3 სანიაღვრე, ნაპირსამაგრი ღონისძიების გეგმის შემუშავება და განხორციელება</t>
  </si>
  <si>
    <t>სანიაღვრე სამუშაოები (კიუვეტები, მილხიდები, ცხაურები)</t>
  </si>
  <si>
    <t>მუნიციპალიტეტში არსებული სანიაღვრე არხების უმეტესი ნაწილი მოითხოვს კალაპოტის ამოწმენდას მილხიდების და ცხაურების მოწყობას და რეაბილიტაციას. ამ პროექტის განხორციელებით ისარგებლებენ სოფლის  მაცხოვრებლები.</t>
  </si>
  <si>
    <t>სენაკის მუნიციპალიტეტის თემებში  გზების რეაბილიტაცია</t>
  </si>
  <si>
    <t>თემებში საავტომობილო გზების კეთილმოწყობა, რეაბილიტაცია რის გამოც მკვეთრად გაიზრდება მოსახლეობის კეთილდღეობა, გზებზე გადაადგილება გაადვილდება</t>
  </si>
  <si>
    <t xml:space="preserve">გზების ასფალტირებით გაუმჯობესდება თემების ინფრასტრუქტურა, მოსახლეობას მიეცემა შეუფერხებელი გადაადგილების საშუალება,როგორც ფეხით ასევე ავტომანქანით. </t>
  </si>
  <si>
    <t xml:space="preserve"> გარე-განათების სამუშაოები</t>
  </si>
  <si>
    <t xml:space="preserve">სენაკის მუნიციპალიტეტის თემების ქუჩების დიდი ნაწილი,დაახლოებით 60%,საღამო საათებში ჩაბნელებულია. პროექტის განხორციელება გააუმჯობესებს ქალაქის იერსახეს და საყოფაცხოვრებო პირობებს. </t>
  </si>
  <si>
    <t xml:space="preserve"> მინი მოედნების რეაბილიტაცია</t>
  </si>
  <si>
    <t>აღნიშნული მოედნების რეკონსტრუქცია და განახლება ხელს შეუწყობს მუნიციპალიტეტის მოსახლეობაში ჯანსაღი ცხოვრების წესის დამკვიდრებას.</t>
  </si>
  <si>
    <t>სხვადასხვა ინფრასტრუქტურული პროექტები</t>
  </si>
  <si>
    <t>სხვადასხვა ინფრასტრუქტურული პროექტების განხორციელება გამოიწვევს ურბანული ინფრასტრუქტურის განვითარებას. მოწესრიგდება როგორც შენობა-ნაგებობები ასევე წყალმომარაგების სისტემები.</t>
  </si>
  <si>
    <t>საპროექტო  ხარჯები</t>
  </si>
  <si>
    <t>სხვა პროექტები 2015-2017 წლებში</t>
  </si>
  <si>
    <t>სენაკის მუნიციპალიტეტის ადმინისტრაციული შენობის  მშენებლობა</t>
  </si>
  <si>
    <t xml:space="preserve">შეიქმნება შესაძლებლობა თანამშრომელთათვის ნორმალური პირობების შექმნა მუნიციპალიტეტის გამგეობის და საკრებულოს აპარატის კოორდინირებული მუშაობის გარანტია შესასრულებელი სამუშაოების დროულად და ხარისხიანად შესრულება </t>
  </si>
  <si>
    <t>ქ.სენაკი ჭავჭავაძის ქ.N103</t>
  </si>
  <si>
    <t>აღნიშნული პროექტის განხორციელებით მნიშვნელოვნად გაუმჯობესდება გამგეობის თანამშრომელთა სამუშაო პირობები. შეიქმნება ნორმალური პირობები 50 000 –იან მოსახლეობასთან ურთიერთკომუნიკაციების დასამყარებლად</t>
  </si>
  <si>
    <t>სენაკის მუნიციპალიტეტში დ.აღმაშენებლის ქუჩაზე რკინიგზის გადასასვლელზე საავტომობილო ესტაკადის საპროექტო სამუშაოები</t>
  </si>
  <si>
    <t>სენაკის მუნიციპალიტეტის ქ.სენაკი დ.აღმაშენებლის ქუჩა</t>
  </si>
  <si>
    <t>რკინიგზისქვეშა არსებული გასასვლელი ვერ უზრუნველყოფს ყველა სახის ტრანსპორტის გადაადგილებას აღნიშნულ მონაკვეთზე. პროექტის განხორციელებით შესაძლებელი გახდება ნებისმიერი სატრანსპორტო საშუალების შეუფერხებელი მოძრაობა.</t>
  </si>
  <si>
    <t>ა/ა/იპ/ სენაკის მუნიციპალიტეტის მოსწავლე ახალგაზრდობის ცენტრის შენობის რეაბილიტაცია</t>
  </si>
  <si>
    <t>პროექტის შედეგად სარგებელს მიიღებს მუნუნიციპალიტეტის მოსწავლე-ახალგაზრდოვა.მის განხორციელებას დიდი მნიშვნელობა აქვს მოსწავლე ახალგაზრდობის ფიზიკური,სულიერი, ფსიქოლოგიური მდგომარეობის გასაუმჯობესებლად.აქ იქმნება კულტურისა და დასვენების სასიამოვნო გარემო</t>
  </si>
  <si>
    <t>ა/ა/იპ/ სენაკის მოსწავლე ახალგაზრდობის ცენტრი .რუსთაველის ქ. 237</t>
  </si>
  <si>
    <t xml:space="preserve">პროექტის შედეგად სარგებელს მიიღებს ცენტრში გაერთიანებული პირდაპირი ბენეფიციარი 319 მოსწავლე, ცენტრის ადმინისტრაციის 26 თანამშრომელი, 5000 –ზე მეტი არაპირდაპირი ბენეფიციარი </t>
  </si>
  <si>
    <t xml:space="preserve">11.სოციალური უზრუნველყოფისა და ჯანმრთელობის დაცვის ქმედითი სისტემის ჩამოყალიბება </t>
  </si>
  <si>
    <t>11.3 მოსახლეობის მოწყვლადი ჯგუფებისათვის მზრუნველობამოკლებული ბავშვები,მოხუცები,შ.შ.მ პირების სოციალური სახლების მომსახურების სრული ხელმისაწვდომობის უზრუნველყოფა</t>
  </si>
  <si>
    <t>სენაკის მუნიციპალიტეტში "სოციალური სახლი"-ს შექმნა</t>
  </si>
  <si>
    <t>პროექტის მიზანია სოციალური სახლის საქმიანობების მრავალფუნქციონირება და მრავალფეროვნება.გარიყულობის დაძლევა,თვითგანვითარების შესაძლებლობები,ფსიქო-სოციალური მხარდაჭერა,ჯანსაღი ცხოვრების წესის დაწინაურება</t>
  </si>
  <si>
    <t>ქ.სენაკი ახალგაზრდობის ხეივანი N7</t>
  </si>
  <si>
    <t>შენობა, სადაც იქნება განთავსებული ,,სოციალური სახლი" არის ქალაქის ცენტრალურ ნაწილში,ქონება მუნიციპალიტეტის საკუთრებაშია, საჭიროებს რეაბილიტაციას და აუცილებლობას წარმოადგენს შშმ პირებისათვის ადაპტირებული იფრასტრუქტურის უზრუნველყოფა.ამ პროექტით ისარგებლებს ყველა შშმ ბენეფიციარი</t>
  </si>
  <si>
    <t>6.სოფლის მეორნეობის განვითარება</t>
  </si>
  <si>
    <t>6.2 ექსტენციისა და მომსახურების ცენტრების შექმნა-განვითარების,  თანამედროვე ტექნოლოგიების დანერგვისა და მოსახლეობის ინფორმირებულობის ამაღლების გზით, მემცენარეობისა და მეცხოველეობის განვითარებისა და პროდუქტიულობის ზრდის ხელშეწყობა</t>
  </si>
  <si>
    <t>სენაკის მუნიციპალიტეტში აგროსერვის ცენტრის შექმნა</t>
  </si>
  <si>
    <t>ცენტრის შექმნა ხელს შეუწყობს პირუტყვის სულადობის,ჯიშობრივი დარაიონების და პროდუქტიულობის ზრდას.ცენტრი იქნება სასწავლო ბაზა სტუდენტებისთვის .კვალიფიცირებული სპეციალისტების მისაღებად</t>
  </si>
  <si>
    <t>პროექტი ითვალისწინებს მეცხოველეობაში რიცხული პირუტყვის ჯიშგანახლების პროცესის ხელშეწყობას, ხელოვნური განაყოფიერების ცენტრის შექმნით, რომელიც არა მარტო მოემსახურება მოსახლეობას, არამედ იქნება სადემონსტრაციო ახალი ტექნოლოგიების გაცნობის თვალსაზრისით. აღნიშნულით ისარგებლებს 3000–მდე ოჯახი.</t>
  </si>
  <si>
    <t>6.3 ადგილობრივი საჭიროებების სრულად დასაკმაყოფილებლად, მექანიზაციის ცენტრის დამატებითი ტექნიკით, მ.შ. მცირეგაბარიტიანი ტექნიკით უზრუნველყოფა;</t>
  </si>
  <si>
    <t>სენაკის მუნიციპალიტეტში ადგილობრივი საჭიროების მიზნით მექანიზაციის მცირეგაბარიტიანი ტექნიკის შეძენა</t>
  </si>
  <si>
    <t xml:space="preserve">პროექტი მიზნად ისახავს სავარგულების გაკულტურებას სრული რეაბილიტაციისა და ხელახალ ბრუნვაში მიქცევის მიზნით .იგი ხელს შეუწყობს აუთვისებელი სავარგულების ათვისებას და ნიადაგის ნაყოფიერების გაზრდას </t>
  </si>
  <si>
    <t>პროექტი ითვალისწინებს გატყევებულ–გაბუჩქნარებული სავარგულების გაკულტურების და სრული რეაბილიტაციის მიზნით მულჩერებისა და მცირეგაბარიტიანი ტწქნიკის შეძენას, რითაც შესაძლებელი გახდება აუთვისებელი სავარგულების ათვისება და ნიადაგის ნაყოფიერების გაზრდა.</t>
  </si>
  <si>
    <t>სენაკის მუნიციპალიტეტის ქ.სენაკის საჯარო და სათემო ბიბლიოთეკის რემონტი</t>
  </si>
  <si>
    <t>პროექტის განხორციელება ხელს შეუწყობს მკითხველის მოზიდვას და მათი აქტიურობის გაზრდას.გაიზრდება წიგნისადმი დადებითი დამოკიდებულება. ქვეყანას შეემატება მწიგნობარი მოსახლეობა,რაც ერთერთი მნიშვნელოვანი ფაქტორია ქვეყნის სოციალური და ეკონომიკური მდგომარეობის გასაუმჯობესებლად</t>
  </si>
  <si>
    <t>ქ.სენაკის წმ.ნინოს ქუჩა N12</t>
  </si>
  <si>
    <t>სენაკის მუნიციპალიტეტის თემებში ფუნქციონირებს 15 სასოფლო, ერთი საბავშვო და ერთი საჯარო ბიბლიოთეკა. აღნიშული ბიბლიოთეკები ემსახურება დაახლოებით14 000 მომხმარებელს. მათ შორის 4500– ზე მეტი საჯარო სკოლის მოსწავლეები არიან. პროექტის განხორციელება ხელს შეუწყობს საბიბლიოთეკო ინფრასტრუქტურის მოწესრიგებას და მკითხველების მოზიდვას.</t>
  </si>
  <si>
    <t>სენაკის მუნიციპალიტეტში საცურაო აუზის მშენებლობა</t>
  </si>
  <si>
    <t>პროექტის განხორციელება ხელს შეუწყობს ახალგაზრდობის ჯანსაღი სულისკვეთებით აღზრდას</t>
  </si>
  <si>
    <t>ქ სენაკი ჭავჭავაძის ქ. N25</t>
  </si>
  <si>
    <t>პროექტის მიზანია სენაკის საცურაო აუზის დაუმთავრებელი მშენებლობის გაგრძელება, რაც სენაკის მოსახლეობის უმთავრეს თხოვნას წარმოადგენს. ამ სიკეთით ისარგებლებს დაახლოებით 30 000 ადამიანი.</t>
  </si>
  <si>
    <t>10.კომუნალური და სხვა საზოგადოებრივი მომსახურებების მოწესრიგება</t>
  </si>
  <si>
    <t>10.2,10.3 მუნიციპალურ ცენტრებში, დაბებსა და საკურორტო დასახლებებშისაკანალიზაციო სისტემების მოწესრიგება.საწარმოო და საყოფაცხოვრებო ჩამდინარე წყლების გამწმენდი ნაგებობების მშენებლობა</t>
  </si>
  <si>
    <t>ქ.სენაკის საკანალიზაციო ქსელისა და გამწმენდი ნაგებობების მშენებლობისათვის საპროექტო დოკუმენტაციის შედგენა</t>
  </si>
  <si>
    <t>ამ პროექტის განხორციელებით ამაღლდება და გაუმჯობესდება მოსახლეობის სოციალური პირობები და კეთილდღეობა.გასუფთავდება გარემო და ადამიანთა დაავადმყოფების საფრთხე მინიმუმამდე შემცირდება</t>
  </si>
  <si>
    <t>ქ.სენაკის მუნ იციპალიტეტი</t>
  </si>
  <si>
    <t>ქალაქ სენაკში საკანალიზაციო სისტემისა და გამწმენდი ნაგებობის უქონლობის გამო ხშირია მდინარეებისა და ღელეების დაბინძურება. აუცილებლობას წარმოადგენს კანალიზაციის მშენებლობის  საწარმოებლად პროექტისა და  ხარჯთაღრიცხვის შემუშავება.კანალიზაციის მოწესრიგებით ისარგებლებს 28 000–მდე მცხოვრები.</t>
  </si>
  <si>
    <t>კომუნალური და სხვა საზოგადოებრივი მომსახურებების მოწესრიგება</t>
  </si>
  <si>
    <t>მუნიციპალურ ცენტრებში, დაბებსა და საკურორტო დასახლებებში საკანალიზაციო სისტემების მოწესრიგება.საწარმოო და საყოფაცხოვრებო ჩამდინარე წყლების გამწმენდი ნაგებობების მშენებლობა</t>
  </si>
  <si>
    <t>ქ.სენაკის საკანალიზაციო ქსელისა და გამწმენდი ნაგებობების მშენებლობა (20კმ)</t>
  </si>
  <si>
    <t>პროექტის მიზანია საკანალიზაციო ქსელის მეშვეობით ქალაქის გასუფთვავება ჩამდინარე წყლებისგან,რომლებიც ღელეების მეშვეობით ჩაედინება მდინარეებში</t>
  </si>
  <si>
    <t>ქ.სენაკი</t>
  </si>
  <si>
    <t>იმის გამო რომ ქალაქს არ აქვს საკანალიზაციო ქსელი საყოფაცხოვრებო გაუწმენდავი ჩამდინარე წყლები ჩაედინება მდ.ტეხურში,ცივში და რიონში ქალაქის ღია სანიაღვრე არხების მეშვეობით.აღნიშნული გარემოება საგანგაშოა როგორც მოსახლეობისათვის ასევე სოციალურ ეკონომიკურ განვითარების თვალსაზრისით.ამ პროექტის განხორციელების სიკეთით ისარგებლებს      25 000 მოსახლე და ყველა საწარმო თანაბარ გენდერულ ჭრილში</t>
  </si>
  <si>
    <t>სენაკის მუნიციპალიტეტში არსებული სასპორტო სკოლის  რეკონსტრუქცია</t>
  </si>
  <si>
    <t xml:space="preserve">სასპორტო სკოლის რეკონსტრუქცია და განახლება ხელს შეუწყობს ახალგაზრდებში ჯანსაღი წესის დამკვიდრებას და ტიტულოვანი სპორტსმენების აღზრდას.                                                              </t>
  </si>
  <si>
    <t>ქ. სენაკი, რუსთაველის              ქ. N 213</t>
  </si>
  <si>
    <t>სენაკის სასპორტო სკოლის შენობა ვერ აკმაყოფილებს დღევანდელობის გაზრდილ მოთხოვნებს, არ არის საკმარისი სათავსები სასწავლო, აღმზრდელობითი პროცესების უზრუნველსაყოფად პროექტის განხორციელებითისარგებლებს 500 -მდე სპორტსმენი და 5 000 -მდე მცხოვრები.</t>
  </si>
  <si>
    <t>ქალაქის ქუჩებში საგზაო ნიშნებისა და მონიშვნების მოწყობის სამუშაოები</t>
  </si>
  <si>
    <t>გზებზე საგზაო ნიშნების მოწყობით მკვეთრად გაუმჯობესდება ქალაქის ინფრასტრუქტურა, მოსახლეობას მიეცემა საშუალება შეუფერხებელი და უსაფრთხო გადაადგილების,როგორც ფეხით ასევე ავტოტრანსპორტით. პროექტის განხორციელებით ისარგებლებს დაახლოებით 35 000 მოსახლე და სტუმარი.</t>
  </si>
  <si>
    <t xml:space="preserve"> ქალაქ სენაკი, ჯიხას ქუჩაზე N 5 ბაგა-ბაღის სამშენებლო სამუშაოები</t>
  </si>
  <si>
    <t>ქ. სენაკი, ჯიხას ქუჩა</t>
  </si>
  <si>
    <t>ა/ა/იპ/  სენაკის მუნიციპალიტეტის სამუსიკო სკოლის კაპიტალური რემონტი</t>
  </si>
  <si>
    <t>აღნიშნული პროექტის განხორციელებას დიდი მნიშვნელობა აქვს მოსწავლე ახალგაზრდობის  სულიერი და მუსიკალური მდგომარეობის გასაუმჯობესებლად.იგი ხელმისაწვდომია ყველა ბავშვისათვის</t>
  </si>
  <si>
    <t>ა/ა/იპ/ სენაკის სამუსიკო სკოლა. ქ.სენაკი წერეთლის ქ.N1</t>
  </si>
  <si>
    <t>სენაკის მუნიციპალიტეტის სამუსიკო სკოლის მომსახურებით სარგებლობს 500–ზე მეტი ადამიანი, მათ შორის 37 მუშაკი. სკოლაში 250–მდე მოსწავლეა. 3000–ზე მეტი ადამიანი სკოლის არაპირდაპირი მომხმარებელია. სკოლის შენობის კაპიტალური შეკეთების შემდეგ შენობა იქნება თანამედროვე სტანდარტების შესაბამისი ნაგებობა, რაც თავის მხრივ ხელს შეუწყობს სწავლების ხარისხის ამაღლებას.</t>
  </si>
  <si>
    <t>მიზანი: 10- კომუნალური და სხვა საზოგადოებრივი მომსახურებების მოწესრიგება</t>
  </si>
  <si>
    <t>2-  მუნიციპალურ ცენტრებში დაბებსა და საკურორტო დასახლებებში საკანალიზაციო სისტემების მოწესრიგება</t>
  </si>
  <si>
    <t>ბინების შიდა საკანალიზაციო სისტემის რეაბილიტაცია</t>
  </si>
  <si>
    <t xml:space="preserve">ზემოაღნიშნული საკითხის გადაწყვეტა, უპირველეს ყოვლისა უზრუნველყოფს ეკოლოგიურ სანიტარულ-ჰიგიენური პირობების გაუმჯობესებას მთელ ქალაქის მასშტაბით (ქალაქის მოსახლეობის 19% ) </t>
  </si>
  <si>
    <t>ქალაქის მრავალსართულიანი ბინები (70 ბინა)</t>
  </si>
  <si>
    <t>ქალაქ ფოთის მუნიციპალიტეტის მერია</t>
  </si>
  <si>
    <t>აუცილებელია დატბორილ სარდაფებში არსებული სისტემების გაუქმება და გარეთ გამოტანა.  მოსაწესრიგებელია საკანლიზაციო ჭები და სახურავები. პროექტირება განხორციელებულია.</t>
  </si>
  <si>
    <t>9- ტურიზმის ინდუსტრიის მრავალმხრივი განვითარება</t>
  </si>
  <si>
    <t>9.1 - ტურისტული ინფრასტრუქტურის მოვლა და გაუმჯობესება;  9.1.4 - მალთაყვის სანაპირო ზოლის რეკრეაციულ ზონად მოწყობის პროექტების ხელშეწყობა</t>
  </si>
  <si>
    <t>მალთაყვის სანაპირო ზოლის კეთილმოწყობა (მათ შორის მისასვლელი გზა)</t>
  </si>
  <si>
    <t>სანაპირო ზოლის კეთილმოწყობა შესაბამისი ინფრასტრუქტურით გაზრდის ტურისტულ პოტენციალს და განავითარებს საკურორტო ინფრასტრუქტურას</t>
  </si>
  <si>
    <t>ქალაქი ფოთი მალთაყვის სანაპირო ზოლი</t>
  </si>
  <si>
    <t>სექტემ ბერი</t>
  </si>
  <si>
    <t>აღნიშნულ ზონასთან კომპლექსში უნდა განვიხილოთ სანაპირო ზოლის კეთილმოწყობა შესაბამისი ინფრასტრუქტურით, კერძოდ: პლაჟამდე მისასვლელი და პლაჟის გასწვრივ საავტომობილო გზებით და მანქანების ავტოსადგომებით, საინჟინრო კომუნიკაციებით (წყალსადენი, გაზი, კანალიზაცია, ელ. ენერგია და სხვა). რგფ-დან ფინანსდება 5000.0 ათ. ლარის ფარგლებში, საიდანაც 2015 წელს გამოყოფილი თანხაა 1500.0 ათ. ლარი, ხოლო 2016 წლის გარდამავალი პროექტის ფარგლებში 2680.0 ათ. ლარი.</t>
  </si>
  <si>
    <t>2- საბაზო ინფრასტრუქტურის გაუმჯობესება</t>
  </si>
  <si>
    <t xml:space="preserve">2.7 -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</si>
  <si>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მრავალბინიანი ს/სახლების ეზოების კეთილმოწყობა</t>
  </si>
  <si>
    <t>მრავალსართულიანი საცხოვრებელი სახლების რეაბილიტირებული ეზოები</t>
  </si>
  <si>
    <t>ქალაქის სხვადასხვა ქუჩები</t>
  </si>
  <si>
    <t>ეზოებში დასაგებია მოასფალტებული სამანქანო გზები, მოსაწყობია ღია ავტოსადგომები, საბავშვო ატრაქციონები და სათამაშო ადგილები, მოსახლეობისათვის თავშეყრის ადგილებში-საჩრდილობელი და რაც ყველაზე მეტად აქტუალურია ეზოებში მოსაწესრიგებელია სანიაღვრე კანალიზაცია. რგფ-დან  2015 წელს გამოყოფილი თანხაა 1048573.00 ლარი, ხოლო 2016 წლის გარდამავალი პროექტის ფარგლებში 166331 ლარი, ხოლო ახალი პროექტის ღირებულებაა 900000 ლარი, რომლის საპროექტო სამუშაოები განხორციელებულია.</t>
  </si>
  <si>
    <t xml:space="preserve">2.7 -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</si>
  <si>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მრავალბინიანი ს/სახლების სახურავების რეაბილიტაცია</t>
  </si>
  <si>
    <t>რეაბილიტირებული მრავალბინიანი საცხოვრებელი სახლების სახურავები</t>
  </si>
  <si>
    <t>ქალაქის სხვადასხვა უბნებში</t>
  </si>
  <si>
    <t>ხის კონსტრუქციები, წყალსაწრეტი არხები, ძაბრები, საფარი (გადახურვის მასალები) ზოგიერთი სახლის სახურავი საჭიროებს მთლიანად დემონტაჟს და ახალ კონსტრუქციებზე ახალი სახურავის მოწყობას. პროექტი დასრულებულია. რგფ-დან 2015 წელს დაფინანსებულია 554806.00 ლარის სამუშაო.</t>
  </si>
  <si>
    <t>მიზანი: 12- განათლების, მეცნიერების, კულტურის და სპორტის განვითარება</t>
  </si>
  <si>
    <t xml:space="preserve">1-საჯარო სკოლების და სკოლამდელი აღზრდის დაწესებულებების ინფრასტრქუტურის სრული რეაბილიტაცია თანამედროვე სტანდარტების შესაბამისად და პედაგოგების /ადმინისტრაციული პერსონალის კვლიფიკაციის ამაღლების ქმედითი სისტემის ჩამოყალიბება. </t>
  </si>
  <si>
    <t>სკოლამდელი სააღმზრდელო დაწესებულებების რეაბილიტაცია</t>
  </si>
  <si>
    <t>რეაბილიტაციის შემდეგ 1700 აღსაზრდელისთვის  სკ/ს დაწესებულებებში შეიქმნება   ჯანსაღი და კომფორტაბელური გარემო. გაიზრდება 10 % -ით აღსაზრდელების რაოდენობა</t>
  </si>
  <si>
    <t>26 მაისის #6 (ბაღი  # 1), 9 აპრილის ხეივანი #8 (ბაღი #5),  პლეხანოვის ქ. #11 (ბაღი #8), ჭყონდიდელის ქ. #18 (ბაღი #9), მარჯანიშვილის ქ. #17 (ბაღი #10), სარსანიას ქ. #32 (ბაღი #11), 1 მაისის ქ. #30 (ბაღი #12), ჭავჭავაძის ქ. #154 (ბაღი #14), ვაჩნაძის ქ, #14 (ბაღი #15), თამარ მეფის ქ, #52 (ბაღი #17)</t>
  </si>
  <si>
    <t>ჩასატარებელია გადახურვით სამუშაოები, მოსაწესრიგებელია შიდა და გარე  კომუნიკაციები:  წყალმომარაგება, კანალიზაცია და ელექტროგაყვანილობა. დასამონტაჟებელია გათბობისა და ვენტილაციის სისტემები. სკოლამდელი სააღმზრდელო დაწესებულებები საჭიროებენ გაზიფიცირებას. 2016 წელს განსახორციელებელი სამუშაოები დაპროექტებულია.</t>
  </si>
  <si>
    <t>10- კომუნალური და სხვა საზოგადოებრივი მომსახურებების მოწესრიგება</t>
  </si>
  <si>
    <t>3- საწარმოო და საყოფაცხოვრებო ჩამდინარე წყლების გამწმენდი ნაგებობების შენებლობა; 13 - ქმედითი გარემოსდაცვითი საქმიანობის განხორციელება</t>
  </si>
  <si>
    <t>სანიაღვრე სისტემების რეაბილიტაცია</t>
  </si>
  <si>
    <t>მოწესრიგებული სანიაღვრე სისტემა, მოსახლეობის დაცვა დატბორვისაგან ჭარბი ნალექის პირობებში. ფეკალური და სანიაღვრე სისტემების გამიჯვნა ერთმანეთისგან</t>
  </si>
  <si>
    <t>თავდადებულის და გაბუნიას კვეთაზე, არაგვისპირელის ქუჩაზე, მშვიდობის და ნინოშვილის კვეთაზე დამაკავშირებელი სანიაღვეე არხები</t>
  </si>
  <si>
    <t>3 სატუმბო სადგურის აშენება. დამატებითი გამტარი სანიაღვრე არხების, ასევე მაგისტრალური სანიაღვრე არხების მშენებლობა. რგფ-დან 2015 წელს გამოყოფილი თანხაა 845071.00 ლარი, ხოლო 2016 წლის გარდამავალი პროექტის ფარგლებში 680000.00 ლარი, ხოლო ახალი პროექტის ღირებულებაა 848063.30 ლარი, რომლის საპროექტო სამუშაოები განხორციელებულია.</t>
  </si>
  <si>
    <t>12- განათლების, მეცნიერების, კულტურისა და სპორტის განვითარება</t>
  </si>
  <si>
    <t>4 - რეგიონში კულტურული და სპორტული ინფრასტრუქტურის რეაბილიტაცია და განვითარება</t>
  </si>
  <si>
    <t>სპორტული დარბაზის რეკონსტრუქცია</t>
  </si>
  <si>
    <t>შენობის რეკონსტრუქცია შესაძლებლობას მოგვცემს უფრო კომფორტული გარემო შეიქმნას სპორტის განვითარებისათვის და წარმატებებს მიაღწიონ ფოთელმა სპორტსმენებმა.</t>
  </si>
  <si>
    <t>ნინო ჟვანიას #2</t>
  </si>
  <si>
    <t>ტრიბუნის რეკონსტრუქცია დარბაზის სრული რეაბილიტაცია შესაბამისი ინფრასტრუქტურით,სახურავის გამოცვლა და მიშენების ნაწილობრივ სარეკონსტრუქციო სამუშაოები.</t>
  </si>
  <si>
    <t>ცენტალური ქუჩების ტროტუარების კეთილმოწყობა</t>
  </si>
  <si>
    <t>პროექტის განხორციელების შემდეგ რუსთაველის რკალი, აკაკის ქუჩა, ფარნავაზ მეფის ქუჩის ნაწილი (რუსთაველის რკალის მიმდებარე ტერიტორია), უკვე რეაბილიტირებული აღმაშენებლის ქუჩა (ტროტუარი, ასფალტი), შექმნის ქალაქის ცენტრალური ნაწილის ერთიან რეაბილიტირებულ კომპლექსს</t>
  </si>
  <si>
    <t>რუსთაველის რკალი, აკაკის ქუჩა, ფარნავაზ მეფის ქუჩის ნაწილი (რუსთაველის რკალის მიმდებარე ტერიტორია)</t>
  </si>
  <si>
    <t>ტროტუარების რეაბილიტაცია ასევე გულისხმობს გაზონების მოწყობას, მწვანე ნარგავების ამოძირკვა-დამატების სამუშაოებს, საყვავილეების, ნაგვის ურნების და მოსასვენებელი სკამების მოწყობას. რგფ-დან 2015 წელს გამოყოფილი თანხაა 900000.00 ლარი, ხოლო 2016 წლის გარდამავალი პროექტის ფარგლებში 606090.00 ლარი.</t>
  </si>
  <si>
    <t>12. განათლების, მეცნიერების, კულტურის და სპორტის განვითარება</t>
  </si>
  <si>
    <t>4. რეგიონის კულტურული და სპორტული ინფრასტრუქტურის რეაბილიტაცია და განვითარება</t>
  </si>
  <si>
    <t xml:space="preserve">არჩილ ხორავას სახელობის სახელოვნებო სასწავლებლის რეაბილიტაცია (ერთი კორპუსი) </t>
  </si>
  <si>
    <t>ათონელის #6</t>
  </si>
  <si>
    <t>კორპუსი მოითხოვს კაპიტალურ სარემონტო-სარეაბილიტაციო სამუშაოებს, კანალიზაციისა და წყლის სისტემის რეაბილიტაციასა და გაზიფიცირებას. სასწავლებლის მიმდებარე ტერიტორია საჭიროებს კეთილმოწყობას, მოსაწესრიგებელია სასწავლებლის ღობე. პროექტი დასრულების სტადიაშია.</t>
  </si>
  <si>
    <t xml:space="preserve">საპროექტო სახარჯთააღრიცხვო ღირებულება </t>
  </si>
  <si>
    <t>სკოლამდელი სააღმზრდელო დაწესებულებების რეაბილიტაციასთან დაკავშირებით მიმდინარეობს მოლაპარაკება მგფ-თან და ხდება გარკვეული კორექტირების შეტანა პროექტში.</t>
  </si>
  <si>
    <t>სატუმბო სადგურის რეაბილიტაცია</t>
  </si>
  <si>
    <t>ქ. ფოთში, მშვიდობის ქუჩა</t>
  </si>
  <si>
    <t>ფოთის ცენტრალური სტადიონის რეაბილიტაციის დასრულება</t>
  </si>
  <si>
    <t xml:space="preserve">რეაბილიტირებული ქალაქის ცენტრალური სტადიონი. რეაბილიტაცია ზოგადად ხელს შეუწყობს სპორტის შემდგომ პოპულარიზაციას ქალაქის საფეხბურთო კლუბის უმაღლეს ლიგაში ასპარეზობის კვალობაზე. </t>
  </si>
  <si>
    <t>ქალაქი ფოთი პაიჭაძის #18</t>
  </si>
  <si>
    <t>მიმდინარეობს</t>
  </si>
  <si>
    <t>დაჩენილი 3 ტრიბუნის ხარჯთაღრიცხვის გადაანგარიშება მიმდინარეობდა 2015 წლის I კვარტლისათვის არსებული ფასების გათვალისწინებით. გადაანგარიშება დასრულდა. ასევე მიმდინარეობს მისი სრულყოფა UEFA-ს სტანდარტების III კატეგორიის შესაბამისად.</t>
  </si>
  <si>
    <t>მრავალსართულიანი სახლების ლიფტების რეაბილიტაცია</t>
  </si>
  <si>
    <t>პროექტის განხორციელების შემდეგ ქალაქში მდებარე 14  ცხრა სართულიან მრავალსაცხოვრებელ ბინებში სრულად ადგება ლიფტები და რეაბილიტაციის შედეგად მთლიანად გამოიცვლება 19 ლიფტის უჯრედები მთლიანად გამოიცვლება კაბინები და ელექტროობა და ლიფტის შიდა ბაგირები.აღნიშნული პროექტის განხორციელება შეეხება ქალაქის მოსახლეობის 10%</t>
  </si>
  <si>
    <t>ჭავჭავძის ქ 138,  1 ლიფტი ჭავჭავაძის ქ 140 1 ლიფტი ჭავჭავაძის ქ 142 1 ლიფტი თავდადებულის ქ 7 2 ლიფტი, თავდადებულის ქ 9 4 ლიფტი, ტავდადებულის ქ 11  2 ლიფტი, კრატასიუკის ქ 5, 1 ლიფტი, 9 აპრილის ხეივანი #33, 2ლიფტი, 9 აპრილის #14, 3 ლიფტი, გურიის ქ #177,179,181,183,185,  1 ლიფტი</t>
  </si>
  <si>
    <t>ტენდერი გამოცხადებულია საპროექტო მომსახურების შესყიდვაზე ნატ170001310 ტენდერში გამოვლენილია გამარჯვებული მიმდინარეობს საპროექტო დოკუმენტაციას მომზადება</t>
  </si>
  <si>
    <t>ქ. ფოთის ცენტრალური სტადიონი</t>
  </si>
  <si>
    <t>პროექტის საღართაღრიცხვო ღირებულება შეადგენს 6500000 ლარს, მათ შორის დაწყებული პირველი ეტაპის დასამთავრებლად საჭიროა 1760000 ლარი.1 ეტაპი მოიცავს დასავლეთ ტრიბულის სრულ დამთავრებას ასევე განათების მოწყობას და საკანალიზაციო ქსელის ჩართავას, აღნიშნული ეტაპის დამტავრება შესაძლებლობას მოგვცემს სტადიონზე განხორციელდეს საქართველოს უმაღლესი ლიგის ტურნირების ჩატარება</t>
  </si>
  <si>
    <t>პროექტირების თანხა</t>
  </si>
  <si>
    <t xml:space="preserve">მუნიციპალიტეტის ბიუჯეტით დაფინანსებული პროექტები </t>
  </si>
  <si>
    <t>ინფრასტრუქტურის მშენბოლობა რეაბილიტაცია და ექსპლუატაცია</t>
  </si>
  <si>
    <t>2. საბაზო ინფრასტრუქტურის გაუმჯობესება</t>
  </si>
  <si>
    <t>საგზაო ინფრასტრუქტურის მშენებლობა, რეაბილიტაცია და მოვლა-შენახვა (გზები და ხიდები)</t>
  </si>
  <si>
    <t>პროგრამის ფარგლებში განხორციელდება ქალაქ ფოთში არსებული რეაბილიტირებული ცენტრალური გზების მდგომარეობის შენარჩუნება და  ასფალტის საფარის ორმული შეკეთება, რაც გააუმჯობესებს არსებულ საგზაო ინფრასტრუქტურას. კერძოდ, ხელს შეუწყობს არსებულის შენარჩუნებას მიმდინარე მიწისქვეშა საკომუნიკაციო სამუშაოების კვალობაზე. ასევე დაგეგმილია ქუჩებისა და სანაპირო ზოლის მიმდებარე გზის მოხრეშვა-დაგრეიდერება, რკინიგზის სადგურის მიმდებარე მოედნისა და ხიდის ასფალტირება, შუქნიშნების მოვლა-პატრონობა, საგზაო ნიშნების მოწყობა
(ქუჩების მონიშვნა ნიტრო საღებავით).</t>
  </si>
  <si>
    <t>ქალაქის სხვადასხვა უბნები</t>
  </si>
  <si>
    <t>02.06.</t>
  </si>
  <si>
    <t>10.10.</t>
  </si>
  <si>
    <t>10.11.</t>
  </si>
  <si>
    <t>მომავალი წლიდან ქალაქის კანალიზაციის სამუშაოების დაწყებასთან დაკავშირებით ამ ეტაპზე უნდა მოხდეს  ქუჩების მოხრეშვა-დაგრეიდერება, რომლის შემდეგაც შესაძლებელი გახდება ქუჩების ასფალტირება</t>
  </si>
  <si>
    <r>
      <t>2,7   </t>
    </r>
    <r>
      <rPr>
        <sz val="10"/>
        <color indexed="63"/>
        <rFont val="Arial"/>
        <family val="2"/>
      </rPr>
      <t>ურბანული ინფრასტუქტურის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r>
  </si>
  <si>
    <t>ბინათმშენებლობა</t>
  </si>
  <si>
    <t>აღნიშნული თანხა მოხმარდა მრავალსართულიან საცხოვრებელ კორპუსებში ლიფტებისა და საბინაო ფონდის მოვლა-პატრონობას, ს/სახლების სახურავების მიმდინარე სარემონტო სამუშაოებს, მრავალბინიანი ს/სახლების სახურავების რეაბილიტაციას, აღმაშენებლის ქუჩაზე მდებარე მრავალბინიანი ს/სახლების რეაბილიტაციას (ფასადების შეფუთვა და მანსარდის მოწყობა), სტიქიის შედეგების სალიკვიდაციო ღონისძიებებს და სხვა.</t>
  </si>
  <si>
    <t>31.08.</t>
  </si>
  <si>
    <t>31.12.</t>
  </si>
  <si>
    <t>გარე განათების მოწყობა, რეაბილიტაცია და ექსპლოატაცია</t>
  </si>
  <si>
    <t>აღნიშნული თანხა მოხმარდა გარე განათების მოვლა-პატრონობას, ელ.ენერგიის ხარჯების ანაზღაურებას, გარე განათების რეაბილიტაციას და სხვა.</t>
  </si>
  <si>
    <t>25.08.</t>
  </si>
  <si>
    <t>23.10.</t>
  </si>
  <si>
    <t>10 კომუნალური და სხვა საზოგადოებრივი მომსახურებების მოწესრიგება</t>
  </si>
  <si>
    <r>
      <t>10.4 </t>
    </r>
    <r>
      <rPr>
        <sz val="10"/>
        <color indexed="63"/>
        <rFont val="Arial"/>
        <family val="2"/>
      </rPr>
      <t>მუნიციპალიტეტებში მყარი საყოფაცხოვრებო ნარჩენების მართვის ქმედითი სისტემის დანერგვა და ყველა დასახლებიდან ნარჩენების გატანის უზრუნველყოფა;</t>
    </r>
  </si>
  <si>
    <t>დასუფთავების ღონისძიებები</t>
  </si>
  <si>
    <t>აღნიშნული თანხა მოხმარდა ქალაქის ქუჩების დაგვა-დასუფთავებას, საყოფაცხოვრებო ნარჩენების გატანას და გაუვნებელყოფას, დასუფთავების მოსაკრებლის ადმინისტრირებას (ამოღება).</t>
  </si>
  <si>
    <t>01.01.</t>
  </si>
  <si>
    <t>30.12.</t>
  </si>
  <si>
    <t>მთელი წლის განმავლობაში გრძელდება</t>
  </si>
  <si>
    <t>უმეთვალყურეოდ დარჩენილი ცხოველების იზოლაცია</t>
  </si>
  <si>
    <t>სანიაღვრე არხების მშენებლობა, რეაბილიტაცია და ექსპლოატაცია</t>
  </si>
  <si>
    <t>აღნიშნული თანხა ძირითადად მოხმარდა სატუმბო სადგურებისა და სანიაღვრე არხების მოვლა-პატრონობას, სატუმბო სადგურების ელ. ენერგიის ხარჯებს, მაგისტრალური მიწისსამოსიანი არხების გაწმენდის სამუშაოებს, სანიაღვრე სისტემების რეაბილიტაციას, დახურული სანიაღვრე არხების რეაბილიტაციის პროექტირებას, სანიაღვრე არხებისა და სატუმბო სადგურების რეაბილიტაციის პროექტირება-ექსპერტიზას, ბინების შიდა საკანალიზაციო სისტემების რეაბილიტაციის პროექტირება-ექსპერტიზას და სხვა.</t>
  </si>
  <si>
    <t>05.02.</t>
  </si>
  <si>
    <t>20.10.</t>
  </si>
  <si>
    <t>10.03.</t>
  </si>
  <si>
    <t>30.11.</t>
  </si>
  <si>
    <t>9:  ტურიზმის ინდუსტრიის მრავალმხრივი განვითარება</t>
  </si>
  <si>
    <t>9.1. ტურისტული ინფრასტრუქტურის მოვლა და გაუმჯობესება</t>
  </si>
  <si>
    <t>კეთილმოწყობის სამუშაოები და ქალაქის გამწვანება</t>
  </si>
  <si>
    <t>აღნიშნული თანხა ძირითადად მოხმარდა დიდების მემორიალის, სკვერების, პარკების, ქალაქის ქუჩებისა და მრავალსართულიანი ს/სახლების გამწვანებული ეზოების მოვლა-პატრონობას, რადიო-საათის მოვლა-პატრონობას, საახალწლო და სადღესასწაულო ქალაქგაფორმებას, სახელმწიფო დროშების შეძენას, მრავალსართულიანი ს/სახლების ეზოების კეთილმოწყობას, მუზეუმის შენობის სახურავის კაპ. შეკეთებას, მალთაყვის უბანში სანაპირო ზოლის (მათ შორის მისასვლელი გზის) რეაბილიტაციას, მინი</t>
  </si>
  <si>
    <t>19.08.</t>
  </si>
  <si>
    <t>01.09.</t>
  </si>
  <si>
    <t>ქუჩების ორმული შეკეთება</t>
  </si>
  <si>
    <t>გაუმჯობესებული საგზაო ინფრასტრუქტურა, ორმულად შეკეთებული 2500 მ2 ფართი</t>
  </si>
  <si>
    <t>10.06.</t>
  </si>
  <si>
    <t>30.04.</t>
  </si>
  <si>
    <t xml:space="preserve">მომავალი წლიდან ქალაქის კანალიზაციის სამუშაოების დაწყებასთან დაკავშირებით ამ ეტაპზე უნდა მოხდეს მხოლოდ ქუჩების ორმული შეკეთება </t>
  </si>
  <si>
    <t xml:space="preserve">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</si>
  <si>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ს/სახლების სახურავების  შეკეთება (მიმდინარე კაპ.რემონტი)</t>
  </si>
  <si>
    <t xml:space="preserve">ხის კონსტრუქციები, წყალსაწრეტი არხები, ძაბრები, საფარი (გადახურვის მასალები) </t>
  </si>
  <si>
    <t>4. რეგიონში კულტურული და სპორტული ინფრასტრუქტურის რეაბილიტაცია და განვითარება</t>
  </si>
  <si>
    <t>მინი სტადიონების რეაბილიტაცია (კაპ.შეკეთება)</t>
  </si>
  <si>
    <t>რეაბილიტირებული მინი სტადიონები. რეაბილიტაცია ზოგადად ხელს შეუწყობს სპორტის შემდგომ პოპულარიზაციას</t>
  </si>
  <si>
    <t>15.10.</t>
  </si>
  <si>
    <t>20.11.</t>
  </si>
  <si>
    <t>მინი სტადიონების ხელოვნური საფარის,  ღობისა და შესაბამისი ინფრასტრუქტურის მოწესრიგება</t>
  </si>
  <si>
    <t>9. ტურიზმის ინდუსტრიის მრავალმხრივი განვითარება</t>
  </si>
  <si>
    <t>9.1 ტურისტული ინფრასტრუქტურის მოვლა და გაუმჯობესება</t>
  </si>
  <si>
    <t>კუნძულის სანაპირო ზოლის მოწესრიგება</t>
  </si>
  <si>
    <t>სანაპირო ზოლის კეთილმოწყობა გაზრდის ტურისტულ პოტენციალს</t>
  </si>
  <si>
    <t>ქალაქი ფოთი კუნძულის სანაპირო ზოლი</t>
  </si>
  <si>
    <t xml:space="preserve">პლაჟის გასწვრივ საავტომობილო გზებით და მანქანების ავტოსადგომებით, საინჟინრო კომუნიკაციებით (წყალსადენი, გაზი, კანალიზაცია, ელ. ენერგია და სხვა). </t>
  </si>
  <si>
    <t>2. მუნიციპალურ ცენტრებში დაბებსა და საკურორტო დასახლებებში საკანალიზაციო სისტემების მოწესრიგება</t>
  </si>
  <si>
    <t>ხიდბოგირების რეაბილიტაცია</t>
  </si>
  <si>
    <t>02.02.</t>
  </si>
  <si>
    <t>დამატებითი გამტარი სანიაღვრე ხიდბოგირების რეაბილიტაცია</t>
  </si>
  <si>
    <t>მინი სტადიონიის მშენებლობა</t>
  </si>
  <si>
    <t>მინი სტადიონი ხელს შეუწყობს სპორტის შემდგომ პოპულარიზაციას</t>
  </si>
  <si>
    <t>მინი სტადიონისათვის ადგილის შემოღობვა, ხელოვნური საფარის გაკეთება და სტადიონის უზრუნველყოფა შესაბამისი ინფრასტრუქტურით</t>
  </si>
  <si>
    <t>2.2 რეაბილიტირებული ადგილობრივი საავტომობილო გზები</t>
  </si>
  <si>
    <t>ცოტნე დადიანის ხიდის და მოედნების რეაბილიტაცია (ასფალტირება)</t>
  </si>
  <si>
    <t>გაუმჯობესებული საგზაო ინფრასტრუქტურა</t>
  </si>
  <si>
    <t>ცოტნე დადიანის ხიდი და მოედანი</t>
  </si>
  <si>
    <t>მოასფალტდება ცოტნე დადიანის ხიდი და მოედანი</t>
  </si>
  <si>
    <t>ხიდების განათება</t>
  </si>
  <si>
    <t>ქალაქის ტერიტორიაზე არსებული ხიდები</t>
  </si>
  <si>
    <t>06.04.</t>
  </si>
  <si>
    <t>23.05.</t>
  </si>
  <si>
    <t>მოეწყოგა ქალაქში არსებულ ხიდებზე განათებები</t>
  </si>
  <si>
    <t>აღმაშენებლის ქუჩის კვეთების ასალტირება</t>
  </si>
  <si>
    <t>აღმაშენებლის ქუჩის კვეთები</t>
  </si>
  <si>
    <t>მოასფალტდება ქუჩების ის მონაკვეთები, რომლებიც კვეთენ აღმაშენებლის ქუჩას</t>
  </si>
  <si>
    <t>3. საწარმოო და საყოფაცხოვრებო ჩამდინარე წყლების გამწმენდი ნაგებობების მშენებლობა</t>
  </si>
  <si>
    <t>დამატებითი გამტარი დახურული სანიაღვრე არხების, რეაბილიტაცია</t>
  </si>
  <si>
    <t>მუზეუმის შენობის სახურავის კაპ. შეკეთება</t>
  </si>
  <si>
    <t>დაცული ექსპონატები</t>
  </si>
  <si>
    <t>26 მაისი ქუჩა</t>
  </si>
  <si>
    <t xml:space="preserve">მუზეუმს  დაზიანებული აქვს სახურავ, რაც საფრთხეს უქმნის ექსპონატებს </t>
  </si>
  <si>
    <t>დაზიანებული სანათებისა და ბოძების გამოცვლა</t>
  </si>
  <si>
    <t>12 განათლების, მეცნიერების, კულტურისა და სპორტის განვითარება</t>
  </si>
  <si>
    <t>სპორტის განვითარების ხელშეწყობა</t>
  </si>
  <si>
    <t>მოსახლეობის ჯანსაღი ცხოვრების წესის დამკვიდრებისათვის საჭიროა პროგრამის ფარგლებში განხორციელდეს სხვადასხვა სპორტული ორგანიზაციების და კლუბების ფინანსური მხარდაჭერა, რათა მათ ჰქონდეთ შესაძლებლობა უზრუნველყონ სპორტსმენებისათვის სავარჯიშოდ შესაბამისი პირობების შექმნა და ნიჭიერ სპორტსმენთა წახალისება.</t>
  </si>
  <si>
    <t>სპორტული სკოლები</t>
  </si>
  <si>
    <t>სულ 13 სკოლა და კლუბი</t>
  </si>
  <si>
    <t>კულტურის განვითარების ხელშეწყობა</t>
  </si>
  <si>
    <t>მოსახლეობის კულტურული მიმართულებით გააქტიურებისათვის საჭიროა კულტურული და პატრიოტული ღონისძიებების დაფინანსება, რელიგიური და სხვა სახის საქმიანობის ხელშეწყობა.</t>
  </si>
  <si>
    <t>12  განათლების, მეცნიერების, კულტურისა და სპორტის განვითარება</t>
  </si>
  <si>
    <t>სახელოვნებო სკოლები</t>
  </si>
  <si>
    <t>სულ 4 სკოლა და სასწავლებელი</t>
  </si>
  <si>
    <t>11 სოციალური უზრუნველყოფისა და ჯანმრთელობის დაცვის ქმედითი სისტემის ჩამოყალიბება</t>
  </si>
  <si>
    <r>
      <t xml:space="preserve">     11.1 </t>
    </r>
    <r>
      <rPr>
        <sz val="10"/>
        <color indexed="63"/>
        <rFont val="Arial"/>
        <family val="2"/>
      </rPr>
      <t>სახელმწიფო სადაზღვევო პაკეტის შემდგომი გაფართოება და მოსახლეობისთვის ჯანმრთელობის დაცვის ფინანსური ხელმისაწვდომობის მნიშვნელოვანი გაუმჯობესება;</t>
    </r>
  </si>
  <si>
    <t>მოსახლეობის ჯანმრთელობის დაცვა და სოციალური უზრუნველყოფა</t>
  </si>
  <si>
    <t xml:space="preserve">მოსახლეობის ჯანმრთელობის დაცვის ხელშეწყობა და მათი სოციალური დაცვა ქალაქისათვის ერთ-ერთ მთავარ პრიორიტეტს წარმოადგენს. ქალაქ ფოთის მუნიციპალიტეტი არსებული რესურსების ფარგლებში, განაგრძობს სოციალურად დაუცველი მოსახლეობის სხვადასხვა დახმარებებითა და შეღავათებით უზრუნველყოფას. </t>
  </si>
  <si>
    <t>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t>
  </si>
  <si>
    <t>ქალაქ ზუგდიდში საბავშვო ბაღების მშენებლობა-რეაბილიტაცია</t>
  </si>
  <si>
    <t>სრულად რეაბილიტირებული 3 საბავშვო ბაღი, ერთი ახალი საბავშვო ბაღი</t>
  </si>
  <si>
    <t>ქ. ზუგდიდი</t>
  </si>
  <si>
    <t>25.06</t>
  </si>
  <si>
    <t>25.09</t>
  </si>
  <si>
    <t>01.04</t>
  </si>
  <si>
    <t>30.08</t>
  </si>
  <si>
    <t>01.05</t>
  </si>
  <si>
    <t>ქალაქ ზუგდიდის მუნიციპალიტეტის მერია</t>
  </si>
  <si>
    <t>12  განათლების, მეცნიერების, კულტურის და სპორტის განვითარება</t>
  </si>
  <si>
    <t>ქ. ზუგდიდის ყინულის მოედნის მშენებლობა (საბოლოო ეტაპი)</t>
  </si>
  <si>
    <t>საბოლოოდ დასრულებული და ექსპლუატაციაში შესული ყინულის მოედანი</t>
  </si>
  <si>
    <t>12.12</t>
  </si>
  <si>
    <t xml:space="preserve">პროექტის წინა სამი ეტაპი განხორციელდა რგპ ფონდიდან. ამ პროექტის განხორციელებით 2015 წელს საბოლოოდ დასრულდება მისი მშენებლობა, </t>
  </si>
  <si>
    <t>2.  საბაზისო ინფრასტრუქტურის გაუმჯობესება</t>
  </si>
  <si>
    <t>ქ. ზუგდიდში, რუსთაველის ქუჩაზე მდებარე მიწისქვეშა გადასასვლელის რეაბილიტაცია</t>
  </si>
  <si>
    <t>ქალაქის ინფრასტრუქტურული იერსახის გაუმჯობესება, სრულად რეაბილიტირებული მიწისქვეშა გადასასვლელი</t>
  </si>
  <si>
    <t>29.07</t>
  </si>
  <si>
    <t>ქალაქ ზუგდიდის მოსწავლე–ახალგაზრდობის სასახლის  რეაბილიტაცია (მეორე ეტაპი)</t>
  </si>
  <si>
    <t>სრულად რეაბილიტირებილი მოსწავლე–ახალგაზრდობის სასახლე</t>
  </si>
  <si>
    <t>მოსწავლე-ახალგაზრდობის სასახლის რეაბილიტაციის პირველი ეტაპი განხორციელდა 2014 წლის რგპ ფონდიდან, მეორე ეტაპის სამუშაოები ითვალისწინებს სასახლის რეაბილიტაციის დასრულებას.</t>
  </si>
  <si>
    <t>ქალაქ ზუგდიდში ტროტუარების რეაბილიტაცია</t>
  </si>
  <si>
    <t>ქალაქის ინფრასტრუქტურული იერსახის გაუმჯობესება, 18000 კვ.მ. კეთილმოწყობილი ტერიტორია</t>
  </si>
  <si>
    <t>04.08</t>
  </si>
  <si>
    <t>15.12</t>
  </si>
  <si>
    <t>პროექტის ფარგლებში დაიგება 1500 მ2 ასფალტო-ბეტონის საფარი, 15680 მ2 ბეტონის დეკორატიული ფილა და 820 მ2 გრანიტის ფილა, მოეწყობა 3150 გრძ/მ ახალი ბორდიური</t>
  </si>
  <si>
    <t>ქალაქ ზუგდიდის ქუჩების გარე განათება</t>
  </si>
  <si>
    <t>განათებული 170 ქუჩა, საერთო სიგრძით 77610 გრძ/მ, დამონტაჟებული 2579 გარე განათების ბოძი და სანათი</t>
  </si>
  <si>
    <t>12.03</t>
  </si>
  <si>
    <t>23.09</t>
  </si>
  <si>
    <t>15.08</t>
  </si>
  <si>
    <t>პროექტის ფარგლებში დამონტაჟდება ენერგოეფექტური შუქდიოდური სანათები</t>
  </si>
  <si>
    <t>2.7 მუნიციპალური ცენტრების ინფრასტრუქტურული იერსახის გაუმჯობესება</t>
  </si>
  <si>
    <t>მრავალბინიანი საცხოვრებელი სახლების მიმდებარე ეზოების კეთილმოწყობა</t>
  </si>
  <si>
    <t>ქალაქის ინფრასტრუქტურული იერსახის გაუმჯობესება, კეთილმოწყობილი 21 კორპუსის მიმდებარე ტერიტორია</t>
  </si>
  <si>
    <t>01.07</t>
  </si>
  <si>
    <t>15.11</t>
  </si>
  <si>
    <t>15.06</t>
  </si>
  <si>
    <t>პროექტის ფარგლებში კეთილმოეწყობა 20450 მ2 ტერიტორია.</t>
  </si>
  <si>
    <t>ქ. ზუგდიდში  სანიაღვრე და წყალსაწრეტი სისტემების მოწყობა-მოწესრიგება</t>
  </si>
  <si>
    <t>მოწესრიგებული 11940 გრძ/მ  სანიაღვრე  სისტემები; წყალდიდობისაგან და სხვა სტიქიური მოვლენებისგან  მოსახლეობის დაცვა</t>
  </si>
  <si>
    <t>07.07</t>
  </si>
  <si>
    <t>26.10</t>
  </si>
  <si>
    <t>30.10</t>
  </si>
  <si>
    <t>მოეწყობა და მოწესრიგდება 8640 გრძ/მ ღია და 3300 გრძ/მ დახურული არხი</t>
  </si>
  <si>
    <t>2.1 მხარის საგზაო ინფრასტრუქტურის არარეაბილიტირებული ნაწილის, მისი პრიორიტეტული გზების რეაბილიტაცია</t>
  </si>
  <si>
    <r>
      <t>ქალაქ</t>
    </r>
    <r>
      <rPr>
        <sz val="10"/>
        <color theme="1"/>
        <rFont val="Calibri"/>
        <family val="2"/>
        <charset val="204"/>
        <scheme val="minor"/>
      </rPr>
      <t xml:space="preserve"> </t>
    </r>
    <r>
      <rPr>
        <sz val="10"/>
        <color theme="1"/>
        <rFont val="Sylfaen"/>
        <family val="1"/>
        <charset val="204"/>
      </rPr>
      <t>ზუგდიდში შიდა საავტომობილო გზების</t>
    </r>
    <r>
      <rPr>
        <sz val="10"/>
        <color theme="1"/>
        <rFont val="Calibri"/>
        <family val="2"/>
        <charset val="204"/>
        <scheme val="minor"/>
      </rPr>
      <t xml:space="preserve"> </t>
    </r>
    <r>
      <rPr>
        <sz val="10"/>
        <color theme="1"/>
        <rFont val="Sylfaen"/>
        <family val="1"/>
        <charset val="204"/>
      </rPr>
      <t>რეაბილიტაცია</t>
    </r>
  </si>
  <si>
    <t xml:space="preserve">რეაბილიტირებული 3 ქუჩის საავტომობილო გზა, საერთო სიგრძით 750 გრძ/მ, </t>
  </si>
  <si>
    <t>დაიგება 4500 მ2 ასფალტო-ბეტონის საფარი</t>
  </si>
  <si>
    <t>ქ. ზუგდიდში, ილია ჭავჭავაძის გამზირზე ვეტერანთა სახელობის ხეივანის გაშენება</t>
  </si>
  <si>
    <t>დასვენებისა და გართობის ახალი ადგილი ქალაქში</t>
  </si>
  <si>
    <t>პროექტის ფარგლებში დაიგება 1550 მ2 ბეტონის დეკორატიული ფილა, მოეწყობა 1700 გრძ/მ ბორდიური</t>
  </si>
  <si>
    <t>ქ. ზუგდიდში შენობა-ნაგებობების ფასადების რეაბილიტაცია</t>
  </si>
  <si>
    <t>ქალაქის იერსახის გაუმჯობესება</t>
  </si>
  <si>
    <t>რეაბილიტაცია ჩაუტარდება სამ მრავალბინიან საცხოვრებელ სახლს და ერთ ადმინისტრაციულ შენობას</t>
  </si>
  <si>
    <t>ქალაქ ზუგდიდის ცენტრალური ბულვარის რეაბილიტაცია</t>
  </si>
  <si>
    <t>ქალაქის ინფრასტრუქტურული იერსახის გაუმჯობესება</t>
  </si>
  <si>
    <t>15.09</t>
  </si>
  <si>
    <t>განახლდება ცენტრალური ბულვარის ინფრასტრუქტურა</t>
  </si>
  <si>
    <t>ქალაქ ზუგდიდის ცენტრალური ბიბლიოთეკის რეაბილიტაცია</t>
  </si>
  <si>
    <t xml:space="preserve">ქალაქ ზუგდიდის მუნიციპალიტეტის ბიბლიოთეკის ინფრასტრუქტურის მნიშვნელოვნად გაუმჯობესდება  </t>
  </si>
  <si>
    <t>განხორციელდება ბიბლიოთეკის აბონომენტისა და საბავშვო განყოფილების წიგნსაცავი ოთახების რეაბილიტაცია</t>
  </si>
  <si>
    <t xml:space="preserve">საპროექტო-სახარჯთაღრიცხვო ღირებულება </t>
  </si>
  <si>
    <t>ინფრასტრუქტურის მშეენბლობა რეაბილიტაცია და ექსპლუატაცია</t>
  </si>
  <si>
    <t>განხორციელდება მუნიციპალიტეტის შიდა გზების საფარის მიმდინარე და კაპიტალური შეკეთების და მშენებლობის სამუშაოები. მათ შორის: გზების მიმდინარე (ორმული) შეკეთება, ამორტიზებული გზების მოხრეშვა-მოსწორება</t>
  </si>
  <si>
    <t>განხორციელდება ქალაქში არსებული ხიდების რეაბილიტაცია, ახალი ხიდებისა და ხიდ-ბოგირების მშენებლობა.</t>
  </si>
  <si>
    <t>განხორციელდება ქალაქის გზებზე და შიდა ეზოებში გარე განათების ქსელების მოწყობა, მოხმარებული ელექტროენერგიის საფასურის გადახდა, გარე განათების ქსელის ცენტრალიზებული მართვის სისტემების სრულყოფა.</t>
  </si>
  <si>
    <r>
      <t>გათვალისწინებულია</t>
    </r>
    <r>
      <rPr>
        <sz val="10"/>
        <color theme="1"/>
        <rFont val="Calibri"/>
        <family val="2"/>
        <charset val="204"/>
        <scheme val="minor"/>
      </rPr>
      <t xml:space="preserve"> . </t>
    </r>
    <r>
      <rPr>
        <sz val="10"/>
        <color theme="1"/>
        <rFont val="Sylfaen"/>
        <family val="1"/>
        <charset val="204"/>
      </rPr>
      <t>ყოველდღიურად</t>
    </r>
    <r>
      <rPr>
        <sz val="10"/>
        <color theme="1"/>
        <rFont val="Calibri"/>
        <family val="2"/>
        <charset val="204"/>
        <scheme val="minor"/>
      </rPr>
      <t xml:space="preserve"> </t>
    </r>
    <r>
      <rPr>
        <sz val="10"/>
        <color theme="1"/>
        <rFont val="Sylfaen"/>
        <family val="1"/>
        <charset val="204"/>
      </rPr>
      <t>5</t>
    </r>
    <r>
      <rPr>
        <sz val="10"/>
        <color theme="1"/>
        <rFont val="Calibri"/>
        <family val="2"/>
        <charset val="204"/>
        <scheme val="minor"/>
      </rPr>
      <t xml:space="preserve">0 </t>
    </r>
    <r>
      <rPr>
        <sz val="10"/>
        <color theme="1"/>
        <rFont val="Sylfaen"/>
        <family val="1"/>
        <charset val="204"/>
      </rPr>
      <t>ჰექტარამდე</t>
    </r>
    <r>
      <rPr>
        <sz val="10"/>
        <color theme="1"/>
        <rFont val="Calibri"/>
        <family val="2"/>
        <charset val="204"/>
        <scheme val="minor"/>
      </rPr>
      <t xml:space="preserve"> </t>
    </r>
    <r>
      <rPr>
        <sz val="10"/>
        <color theme="1"/>
        <rFont val="Sylfaen"/>
        <family val="1"/>
        <charset val="204"/>
      </rPr>
      <t>ფართის</t>
    </r>
    <r>
      <rPr>
        <sz val="10"/>
        <color theme="1"/>
        <rFont val="Calibri"/>
        <family val="2"/>
        <charset val="204"/>
        <scheme val="minor"/>
      </rPr>
      <t xml:space="preserve"> </t>
    </r>
    <r>
      <rPr>
        <sz val="10"/>
        <color theme="1"/>
        <rFont val="Sylfaen"/>
        <family val="1"/>
        <charset val="204"/>
      </rPr>
      <t>დაგვა</t>
    </r>
    <r>
      <rPr>
        <sz val="10"/>
        <color theme="1"/>
        <rFont val="Calibri"/>
        <family val="2"/>
        <charset val="204"/>
        <scheme val="minor"/>
      </rPr>
      <t>–</t>
    </r>
    <r>
      <rPr>
        <sz val="10"/>
        <color theme="1"/>
        <rFont val="Sylfaen"/>
        <family val="1"/>
        <charset val="204"/>
      </rPr>
      <t>დასუფთავება</t>
    </r>
    <r>
      <rPr>
        <sz val="10"/>
        <color theme="1"/>
        <rFont val="Calibri"/>
        <family val="2"/>
        <charset val="204"/>
        <scheme val="minor"/>
      </rPr>
      <t xml:space="preserve"> </t>
    </r>
    <r>
      <rPr>
        <sz val="10"/>
        <color theme="1"/>
        <rFont val="Sylfaen"/>
        <family val="1"/>
        <charset val="204"/>
      </rPr>
      <t>და</t>
    </r>
    <r>
      <rPr>
        <sz val="10"/>
        <color theme="1"/>
        <rFont val="Calibri"/>
        <family val="2"/>
        <charset val="204"/>
        <scheme val="minor"/>
      </rPr>
      <t xml:space="preserve"> 130-150 </t>
    </r>
    <r>
      <rPr>
        <sz val="10"/>
        <color theme="1"/>
        <rFont val="Sylfaen"/>
        <family val="1"/>
        <charset val="204"/>
      </rPr>
      <t>კუბურ</t>
    </r>
    <r>
      <rPr>
        <sz val="10"/>
        <color theme="1"/>
        <rFont val="Calibri"/>
        <family val="2"/>
        <charset val="204"/>
        <scheme val="minor"/>
      </rPr>
      <t xml:space="preserve"> </t>
    </r>
    <r>
      <rPr>
        <sz val="10"/>
        <color theme="1"/>
        <rFont val="Sylfaen"/>
        <family val="1"/>
        <charset val="204"/>
      </rPr>
      <t>მეტრამდე</t>
    </r>
    <r>
      <rPr>
        <sz val="10"/>
        <color theme="1"/>
        <rFont val="Calibri"/>
        <family val="2"/>
        <charset val="204"/>
        <scheme val="minor"/>
      </rPr>
      <t xml:space="preserve"> </t>
    </r>
    <r>
      <rPr>
        <sz val="10"/>
        <color theme="1"/>
        <rFont val="Sylfaen"/>
        <family val="1"/>
        <charset val="204"/>
      </rPr>
      <t>ნარჩენების</t>
    </r>
    <r>
      <rPr>
        <sz val="10"/>
        <color theme="1"/>
        <rFont val="Calibri"/>
        <family val="2"/>
        <charset val="204"/>
        <scheme val="minor"/>
      </rPr>
      <t xml:space="preserve"> </t>
    </r>
    <r>
      <rPr>
        <sz val="10"/>
        <color theme="1"/>
        <rFont val="Sylfaen"/>
        <family val="1"/>
        <charset val="204"/>
      </rPr>
      <t>გატანა</t>
    </r>
    <r>
      <rPr>
        <sz val="10"/>
        <color theme="1"/>
        <rFont val="Calibri"/>
        <family val="2"/>
        <charset val="204"/>
        <scheme val="minor"/>
      </rPr>
      <t xml:space="preserve"> </t>
    </r>
  </si>
  <si>
    <t>ბინათმესაკუთრეთა ამხანაგობების ხელშეწყობა</t>
  </si>
  <si>
    <t>ბინათმესაკუთრეთა ამხანაგობების მხარდაჭერისა და მოსახლეობის დახმარების მიზნით, პროგრამა მოიცავს შემდეგ ღონისძიებებს: შენობის სახურავის შეკეთებას (ბრტყელი და ქანობიანი გადახურვა); ლიფტების შეკეთებას; შიდა წყალკანალიზაციის გაყვანილობის შეკეთებას; სახურავის წყალსაწრეტი მილების შეკეთებას; სადარბაზოების რემონტს და შესასვლელი კარების დამზადება-მონტაჟს და ა.შ.</t>
  </si>
  <si>
    <t>ქალაქ ზუგდიდის მუნიციპალიტეტის ტერიტორიაზე სასაფლაოების მოწყობისა და მოვლა–პატრონობის პროგრამა</t>
  </si>
  <si>
    <t>კეთილმოწყობილი და მოვლილი სასაფლაოები</t>
  </si>
  <si>
    <r>
      <t>პროგრამა</t>
    </r>
    <r>
      <rPr>
        <sz val="10"/>
        <color theme="1"/>
        <rFont val="Calibri"/>
        <family val="2"/>
        <charset val="204"/>
        <scheme val="minor"/>
      </rPr>
      <t xml:space="preserve"> </t>
    </r>
    <r>
      <rPr>
        <sz val="10"/>
        <color theme="1"/>
        <rFont val="Sylfaen"/>
        <family val="1"/>
        <charset val="204"/>
      </rPr>
      <t>ითვალისწინებს</t>
    </r>
    <r>
      <rPr>
        <sz val="10"/>
        <color theme="1"/>
        <rFont val="Calibri"/>
        <family val="2"/>
        <charset val="204"/>
        <scheme val="minor"/>
      </rPr>
      <t xml:space="preserve"> </t>
    </r>
    <r>
      <rPr>
        <sz val="10"/>
        <color theme="1"/>
        <rFont val="Sylfaen"/>
        <family val="1"/>
        <charset val="204"/>
      </rPr>
      <t>ქალაქ ზუგდიდის</t>
    </r>
    <r>
      <rPr>
        <sz val="10"/>
        <color theme="1"/>
        <rFont val="Calibri"/>
        <family val="2"/>
        <charset val="204"/>
        <scheme val="minor"/>
      </rPr>
      <t xml:space="preserve"> </t>
    </r>
    <r>
      <rPr>
        <sz val="10"/>
        <color theme="1"/>
        <rFont val="Sylfaen"/>
        <family val="1"/>
        <charset val="204"/>
      </rPr>
      <t>ტერიტორიაზე</t>
    </r>
    <r>
      <rPr>
        <sz val="10"/>
        <color theme="1"/>
        <rFont val="Calibri"/>
        <family val="2"/>
        <charset val="204"/>
        <scheme val="minor"/>
      </rPr>
      <t xml:space="preserve"> </t>
    </r>
    <r>
      <rPr>
        <sz val="10"/>
        <color theme="1"/>
        <rFont val="Sylfaen"/>
        <family val="1"/>
        <charset val="204"/>
      </rPr>
      <t>განთავსებული</t>
    </r>
    <r>
      <rPr>
        <sz val="10"/>
        <color theme="1"/>
        <rFont val="Calibri"/>
        <family val="2"/>
        <charset val="204"/>
        <scheme val="minor"/>
      </rPr>
      <t xml:space="preserve"> </t>
    </r>
    <r>
      <rPr>
        <sz val="10"/>
        <color theme="1"/>
        <rFont val="Sylfaen"/>
        <family val="1"/>
        <charset val="204"/>
      </rPr>
      <t>სასაფლაოების</t>
    </r>
    <r>
      <rPr>
        <sz val="10"/>
        <color theme="1"/>
        <rFont val="Calibri"/>
        <family val="2"/>
        <charset val="204"/>
        <scheme val="minor"/>
      </rPr>
      <t xml:space="preserve"> </t>
    </r>
    <r>
      <rPr>
        <sz val="10"/>
        <color theme="1"/>
        <rFont val="Sylfaen"/>
        <family val="1"/>
        <charset val="204"/>
      </rPr>
      <t>მოვლა</t>
    </r>
    <r>
      <rPr>
        <sz val="10"/>
        <color theme="1"/>
        <rFont val="Calibri"/>
        <family val="2"/>
        <charset val="204"/>
        <scheme val="minor"/>
      </rPr>
      <t>–</t>
    </r>
    <r>
      <rPr>
        <sz val="10"/>
        <color theme="1"/>
        <rFont val="Sylfaen"/>
        <family val="1"/>
        <charset val="204"/>
      </rPr>
      <t>პატრონობას</t>
    </r>
    <r>
      <rPr>
        <sz val="10"/>
        <color theme="1"/>
        <rFont val="Calibri"/>
        <family val="2"/>
        <charset val="204"/>
        <scheme val="minor"/>
      </rPr>
      <t xml:space="preserve">, მათი </t>
    </r>
    <r>
      <rPr>
        <sz val="10"/>
        <color theme="1"/>
        <rFont val="Sylfaen"/>
        <family val="1"/>
        <charset val="204"/>
      </rPr>
      <t>შემოკავების</t>
    </r>
    <r>
      <rPr>
        <sz val="10"/>
        <color theme="1"/>
        <rFont val="Calibri"/>
        <family val="2"/>
        <charset val="204"/>
        <scheme val="minor"/>
      </rPr>
      <t xml:space="preserve"> </t>
    </r>
    <r>
      <rPr>
        <sz val="10"/>
        <color theme="1"/>
        <rFont val="Sylfaen"/>
        <family val="1"/>
        <charset val="204"/>
      </rPr>
      <t>სამუშაოებს</t>
    </r>
    <r>
      <rPr>
        <sz val="10"/>
        <color theme="1"/>
        <rFont val="Calibri"/>
        <family val="2"/>
        <charset val="204"/>
        <scheme val="minor"/>
      </rPr>
      <t xml:space="preserve">, სასაფლაოს ტერიტორიაზე </t>
    </r>
    <r>
      <rPr>
        <sz val="10"/>
        <color theme="1"/>
        <rFont val="Sylfaen"/>
        <family val="1"/>
        <charset val="204"/>
      </rPr>
      <t>გადაბერებული</t>
    </r>
    <r>
      <rPr>
        <sz val="10"/>
        <color theme="1"/>
        <rFont val="Calibri"/>
        <family val="2"/>
        <charset val="204"/>
        <scheme val="minor"/>
      </rPr>
      <t xml:space="preserve"> </t>
    </r>
    <r>
      <rPr>
        <sz val="10"/>
        <color theme="1"/>
        <rFont val="Sylfaen"/>
        <family val="1"/>
        <charset val="204"/>
      </rPr>
      <t>ხეების</t>
    </r>
    <r>
      <rPr>
        <sz val="10"/>
        <color theme="1"/>
        <rFont val="Calibri"/>
        <family val="2"/>
        <charset val="204"/>
        <scheme val="minor"/>
      </rPr>
      <t xml:space="preserve"> </t>
    </r>
    <r>
      <rPr>
        <sz val="10"/>
        <color theme="1"/>
        <rFont val="Sylfaen"/>
        <family val="1"/>
        <charset val="204"/>
      </rPr>
      <t>მოჭრას.</t>
    </r>
  </si>
  <si>
    <t>3. ბუნებრივი რესურსებისა და მატერიალური აქტივების ეფექტიანი მართვა–გამოყენება</t>
  </si>
  <si>
    <t>3.1 მხარეში არსებული ეკონომიკური აქტივების (მიწა, ქონება) შესახებ არსებული საინფორმაციო ბაზის განახლება, მათი შესაბამისი აღრიცხვა, სისტემატიზაცია და საორიენტაციო საბაზრო ღირებულების შეფასება</t>
  </si>
  <si>
    <t>არასასოფლო მიწების საკადასტრო ნახაზების შედგენის ხარჯები</t>
  </si>
  <si>
    <t xml:space="preserve">არასასოფლო მიწების მომზადებული საკადასტრო ნახაზები;  კანონის შესაბამისად განკარგული მიწები </t>
  </si>
  <si>
    <r>
      <t>ქალაქის</t>
    </r>
    <r>
      <rPr>
        <sz val="10"/>
        <color theme="1"/>
        <rFont val="Calibri"/>
        <family val="2"/>
        <charset val="204"/>
        <scheme val="minor"/>
      </rPr>
      <t xml:space="preserve"> </t>
    </r>
    <r>
      <rPr>
        <sz val="10"/>
        <color theme="1"/>
        <rFont val="Sylfaen"/>
        <family val="1"/>
        <charset val="204"/>
      </rPr>
      <t>დაგეგმარების</t>
    </r>
    <r>
      <rPr>
        <sz val="10"/>
        <color theme="1"/>
        <rFont val="Calibri"/>
        <family val="2"/>
        <charset val="204"/>
        <scheme val="minor"/>
      </rPr>
      <t xml:space="preserve"> </t>
    </r>
    <r>
      <rPr>
        <sz val="10"/>
        <color theme="1"/>
        <rFont val="Sylfaen"/>
        <family val="1"/>
        <charset val="204"/>
      </rPr>
      <t>და</t>
    </r>
    <r>
      <rPr>
        <sz val="10"/>
        <color theme="1"/>
        <rFont val="Calibri"/>
        <family val="2"/>
        <charset val="204"/>
        <scheme val="minor"/>
      </rPr>
      <t xml:space="preserve"> </t>
    </r>
    <r>
      <rPr>
        <sz val="10"/>
        <color theme="1"/>
        <rFont val="Sylfaen"/>
        <family val="1"/>
        <charset val="204"/>
      </rPr>
      <t>პრესპექტიული</t>
    </r>
    <r>
      <rPr>
        <sz val="10"/>
        <color theme="1"/>
        <rFont val="Calibri"/>
        <family val="2"/>
        <charset val="204"/>
        <scheme val="minor"/>
      </rPr>
      <t xml:space="preserve"> </t>
    </r>
    <r>
      <rPr>
        <sz val="10"/>
        <color theme="1"/>
        <rFont val="Sylfaen"/>
        <family val="1"/>
        <charset val="204"/>
      </rPr>
      <t>განვითარების</t>
    </r>
    <r>
      <rPr>
        <sz val="10"/>
        <color theme="1"/>
        <rFont val="Calibri"/>
        <family val="2"/>
        <charset val="204"/>
        <scheme val="minor"/>
      </rPr>
      <t xml:space="preserve"> </t>
    </r>
    <r>
      <rPr>
        <sz val="10"/>
        <color theme="1"/>
        <rFont val="Sylfaen"/>
        <family val="1"/>
        <charset val="204"/>
      </rPr>
      <t>გეგმის</t>
    </r>
    <r>
      <rPr>
        <sz val="10"/>
        <color theme="1"/>
        <rFont val="Calibri"/>
        <family val="2"/>
        <charset val="204"/>
        <scheme val="minor"/>
      </rPr>
      <t xml:space="preserve"> </t>
    </r>
    <r>
      <rPr>
        <sz val="10"/>
        <color theme="1"/>
        <rFont val="Sylfaen"/>
        <family val="1"/>
        <charset val="204"/>
      </rPr>
      <t>შესაბამისად</t>
    </r>
    <r>
      <rPr>
        <sz val="10"/>
        <color theme="1"/>
        <rFont val="Calibri"/>
        <family val="2"/>
        <charset val="204"/>
        <scheme val="minor"/>
      </rPr>
      <t xml:space="preserve">  </t>
    </r>
    <r>
      <rPr>
        <sz val="10"/>
        <color theme="1"/>
        <rFont val="Sylfaen"/>
        <family val="1"/>
        <charset val="204"/>
      </rPr>
      <t>არასასოფლო</t>
    </r>
    <r>
      <rPr>
        <sz val="10"/>
        <color theme="1"/>
        <rFont val="Calibri"/>
        <family val="2"/>
        <charset val="204"/>
        <scheme val="minor"/>
      </rPr>
      <t xml:space="preserve"> </t>
    </r>
    <r>
      <rPr>
        <sz val="10"/>
        <color theme="1"/>
        <rFont val="Sylfaen"/>
        <family val="1"/>
        <charset val="204"/>
      </rPr>
      <t>მიწების</t>
    </r>
    <r>
      <rPr>
        <sz val="10"/>
        <color theme="1"/>
        <rFont val="Calibri"/>
        <family val="2"/>
        <charset val="204"/>
        <scheme val="minor"/>
      </rPr>
      <t xml:space="preserve"> </t>
    </r>
    <r>
      <rPr>
        <sz val="10"/>
        <color theme="1"/>
        <rFont val="Sylfaen"/>
        <family val="1"/>
        <charset val="204"/>
      </rPr>
      <t>შემდგომი</t>
    </r>
    <r>
      <rPr>
        <sz val="10"/>
        <color theme="1"/>
        <rFont val="Calibri"/>
        <family val="2"/>
        <charset val="204"/>
        <scheme val="minor"/>
      </rPr>
      <t xml:space="preserve"> </t>
    </r>
    <r>
      <rPr>
        <sz val="10"/>
        <color theme="1"/>
        <rFont val="Sylfaen"/>
        <family val="1"/>
        <charset val="204"/>
      </rPr>
      <t>გამოყენებისთვის</t>
    </r>
    <r>
      <rPr>
        <sz val="10"/>
        <color theme="1"/>
        <rFont val="Calibri"/>
        <family val="2"/>
        <charset val="204"/>
        <scheme val="minor"/>
      </rPr>
      <t xml:space="preserve"> </t>
    </r>
    <r>
      <rPr>
        <sz val="10"/>
        <color theme="1"/>
        <rFont val="Sylfaen"/>
        <family val="1"/>
        <charset val="204"/>
      </rPr>
      <t>საკადასტრო</t>
    </r>
    <r>
      <rPr>
        <sz val="10"/>
        <color theme="1"/>
        <rFont val="Calibri"/>
        <family val="2"/>
        <charset val="204"/>
        <scheme val="minor"/>
      </rPr>
      <t xml:space="preserve"> </t>
    </r>
    <r>
      <rPr>
        <sz val="10"/>
        <color theme="1"/>
        <rFont val="Sylfaen"/>
        <family val="1"/>
        <charset val="204"/>
      </rPr>
      <t>ნახაზების</t>
    </r>
    <r>
      <rPr>
        <sz val="10"/>
        <color theme="1"/>
        <rFont val="Calibri"/>
        <family val="2"/>
        <charset val="204"/>
        <scheme val="minor"/>
      </rPr>
      <t xml:space="preserve"> </t>
    </r>
    <r>
      <rPr>
        <sz val="10"/>
        <color theme="1"/>
        <rFont val="Sylfaen"/>
        <family val="1"/>
        <charset val="204"/>
      </rPr>
      <t>მომზადება</t>
    </r>
    <r>
      <rPr>
        <sz val="10"/>
        <color theme="1"/>
        <rFont val="Calibri"/>
        <family val="2"/>
        <charset val="204"/>
        <scheme val="minor"/>
      </rPr>
      <t>.</t>
    </r>
    <r>
      <rPr>
        <sz val="10"/>
        <color theme="1"/>
        <rFont val="Sylfaen"/>
        <family val="1"/>
        <charset val="204"/>
      </rPr>
      <t xml:space="preserve"> </t>
    </r>
  </si>
  <si>
    <t>ქალაქ ზუგდიდის მუნიციპალიტეტის კეთილმოწყობის ღონისძიებათა უზრუნველყოფის პროგრამა ა.ა.ი.პ,,კეთილმოწყობის ცენტრის " ბაზაზე</t>
  </si>
  <si>
    <t>ქალაქის კეთილმოწყობილი ტერიტორიები  და სხვა დასახლებული უბნების გაუმჯობესებული იერსახე</t>
  </si>
  <si>
    <r>
      <t>პროგრამის მიხედვით შექმნილია კეთილმოწყობის ცენტრი, რომლის ფარგლებშიც ხორციელდება მუნიციპალიტეტის ტერიტორიის კეთილმოწყობის სამუშაოები: გარე განათების ქსელის მოვლა–შენახვა, სანიაღვრე არხების ექსპლოატაცია, ქალაქში არსებული სკვერებისა და პარკების კეთილმოწყობის სამუშაოები, მათი</t>
    </r>
    <r>
      <rPr>
        <sz val="10"/>
        <color rgb="FF333333"/>
        <rFont val="Sylfaen"/>
        <family val="1"/>
        <charset val="204"/>
      </rPr>
      <t xml:space="preserve"> </t>
    </r>
    <r>
      <rPr>
        <sz val="10"/>
        <color theme="1"/>
        <rFont val="Sylfaen"/>
        <family val="1"/>
        <charset val="204"/>
      </rPr>
      <t xml:space="preserve">გამწვანება, მწვანე საფარის მოვლა, შადრევნების ფუნქციონირების უზრუნველყოფა, ბოტანიკური ბაღის მოვლითი სამუშაოები, სადღესასწაულო დღეებში ქალაქის მორთვა. </t>
    </r>
  </si>
  <si>
    <t>განხორციელდება ქალაქში არსებული სანიაღვრე და წყალსაწრეტი არხების რეაბილიტაცია, ასევე ახალი წყალსაწრეტი არხების და ნაპირსამაგრი ჯებირების მოწყობა</t>
  </si>
  <si>
    <t>ქალაქ ზუგდიდის მუნიციპალიტეტის საკუთრებაში არსებული აქტივების კეთილმოწყობის ღონისძიებანი</t>
  </si>
  <si>
    <t xml:space="preserve">მუნიციპალიტეტის საკუთრებაში არსებული შენობების რეაბილიტაცია. აღნიშნულ შენობებში შშმ პირთათვის ადვილად შეღწევადობის უზრუნველსაყოფად შესაბამისი სამუშაოების ჩატარება. </t>
  </si>
  <si>
    <t>ქალაქში განსახორციელებელი სხვადასხვა ინფრასტრუქტურული პროექტებისთვის საპროექტო-სახარჯთაღრიცხვო დოკუმენტაციის შესყიდვა. ასევე, მიმდინარე სამშენებლო  სამუშაოების ტექნიკური ზედამხედველობის გაწევის მიზნით საექსპერტო მომსახურების შესყიდვა.</t>
  </si>
  <si>
    <t>2. საბაზისო ინფრასტრუქტურის გაუმჯობესება                                12  განათლების, მეცნიერების, კულტურის და სპორტის განვითარება</t>
  </si>
  <si>
    <t>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12.4 რეგიონში კულტურული და სპორტული ინფრასტრუქტურის რეაბილიტაცია და განვითარება</t>
  </si>
  <si>
    <t xml:space="preserve">რეგიონში განსახორციელებელი პროექტების ფონდის სახსრებით განსახორციელებელი პროექტების თანადაფინანსება </t>
  </si>
  <si>
    <t>საქართველოს მთავრობის განკარგულებით, საქართველოს რეგიონებში განსახორციელებელი პროექტების ფონდიდან გამოყოფილი თანხით განსახორციელებელი პროექტებისა და მუნიციპალური განვითარების ფონდით განსახორციელებელი პროექტების  თანადაფინანსება</t>
  </si>
  <si>
    <t>სკოლამდელი აღზრდის ხელშეწყობის პროგრამა</t>
  </si>
  <si>
    <t>სკოლამდელი განათლების ხელმისაწვდომობა მოსახლეობის ყველა ფენისათვის</t>
  </si>
  <si>
    <t>სკოლის გარეშე დაწესებულებების ხელშეწყობის პროგრამა ა.ა.ი.პ,, მოსწავლე ახალგაზრდობის სასახლი"–ს ბაზაზე და სასახლის რეაბილიტაცია</t>
  </si>
  <si>
    <t>ინტელექტუალური თამაშების ჩატარება 40 გუნდის მონაწილეობით, საესტრადო სიმღერების ფესტივალი 15 ანსამბლისა და 50 შემსრულებლის მონაწილეობით, 2 ახალი სპექტაკლი, 1 თოჯინების თეატრი, ფოლკლორული ფესტივალის ჩატარბა, სასწავლო შემოქმედებითი კონცერტი 120 მოსწავლის მონაწილეობით.(აუცილებელია დარბაზში სკამები, განათება, აპარატურა)</t>
  </si>
  <si>
    <t>განსაკუთრებული ნიჭის მქონე ბავშთა ფინანსური მხარდაჭერის  პროგრამა</t>
  </si>
  <si>
    <t>ნიჭიერი მოსწავლეებისა და სტუდენტების წარმოჩენა მათი მოტივირება, ახალგაზრდა შემოქმედებითი ნიჭის ახალგაზრდების მხარდამჭერი პროექტების განხორციელება.</t>
  </si>
  <si>
    <t>ქალაქ ზუგდიდში საბავშვო ბაღების რეაბილიტაცია</t>
  </si>
  <si>
    <t>რეაბილიტირებული 2 საბავშვო ბაღი</t>
  </si>
  <si>
    <t>30.01</t>
  </si>
  <si>
    <t>12.1 რეგიონში კულტურული და სპორტული ინფრასტრუქტურის რეაბილიტაცია და განვითარება</t>
  </si>
  <si>
    <t>ქალაქ ზუგდიდის მუნიციპალიტეტის სპორტის განვითარების ცენტრი</t>
  </si>
  <si>
    <t>800-მდე მოსწავლე ჩაერთვება სპორტულ სექციებში. მონაწილეობას მიიღებენ 150-მდე სხვადსხვა რანგის შეჯიბრებებში, სპორტული ღონისძიებების ჩატარება სხვადასხვა სპორტის სახეობებში,  გამოიწვევს სპორტული ინტერესის ზრდას, ახალგაზრდობის მასობრივ ჩართულობას სპორტში.  ჩემპიონებისა და პრიზიორების მატებას</t>
  </si>
  <si>
    <t xml:space="preserve">სპორტული ღონისძიებების დაფინანსება </t>
  </si>
  <si>
    <t>სპორტული ცეკვები, ჭადრაკი, ძიუდო, კრივი, სამბო, თავისუფალი ჭიდობა, ველორბოლა, ძალოსნობა, მძლეოსნობა, შ.შ.მ პირთა დღის აღსანიშნავი ღონის ძიებები, მხიარული თამაშები, სტუდენტური შეჯიბრებები, მკლავჭიდი, ფრენბურთი, კალათბურთი, კარატე, ქართული ჭიდაობა. ეს კომპლექსური სპორტული ღონისძიებები მოახდენს სპორტის სფეროს განვითარებას პროფესიონალურ დონეზე, რათა მოხდეს ახალგაზრდობის სპორტით დაკავება, რაც ხელს შეუწყობს ჯანსაღი ცხოვრების წესის დანერგვას</t>
  </si>
  <si>
    <t xml:space="preserve">მინი სპორტული მოედნებისა და სპორტული დარბაზების მშენებლობა-რეაბილიტაცია </t>
  </si>
  <si>
    <t>ექვსი ახალი და თერთმეტი რეაბილიტირებული მინი სპორტული მოედანი</t>
  </si>
  <si>
    <t xml:space="preserve">ფეხბურთის განვითარების ხელშეწყობის პროგრამა </t>
  </si>
  <si>
    <t>საბავშვო ფეხბურთის განვითარება</t>
  </si>
  <si>
    <t>სამხატვრო გალერეის და კულტურული მემკვიდრეობის დაცვის ხელშეწყობის პროგრამა</t>
  </si>
  <si>
    <t>ცნობილი და ახალგაზრდა ზუგდიდიელი მხატვრების გამოფენის ორგანიზება. გაიმართება 15-მდე მხატვრის გამოფენა, 20-მდე ახალგაზრდა მხატვრის წამახალისებელი გამოფენა.</t>
  </si>
  <si>
    <t xml:space="preserve">მუსიკალური სკოლების დაფინანსება </t>
  </si>
  <si>
    <t>150 მოსწავე მიიღებს მაღალ კვალიფიციურ მუსიკალურ განათლებას, როგორც კლასიკური მუსიკის, ასევე საგუნდო საშემსრულებლო მიმართულებით, მონაწილეობას მიიღებენ აღსაზრდელები საერთაშორისო თუ ადგილობრივ მუსიკალურ ფესტივალებში და კონკურსებში.</t>
  </si>
  <si>
    <t>სამხატვრო სკოლის დაფინანსება</t>
  </si>
  <si>
    <t>25-მოსწავლე მიიღებს სახვით ხელოვნებაში გამოცდილი პედაგოგებისგან გაკვეთილს, იგეგმება მოსწავლეთა გაყვანა პლენერზე, სხვადასხვა თემატური ხასიათის გამოფენების ორგანიზება ზუგდიდის სამხატვრო გალერეაში.</t>
  </si>
  <si>
    <t>საბიბლიოთეკო დარგის განვითარების პროგრამა</t>
  </si>
  <si>
    <t>სხვადსხვა სახის შემეცნებითი პროექტების განხორციელება, რომელიც მოიზიდავ მოსწავლე ახალგაზრდობას და აუმაღლებს წიგნიერების დონეს, განხორციელდება 8 ახალგაზრდული პროექტი მათ შორის 5 ამერიკული კუთხის ორგანიზებით და ჩაერთვება 150-მდე მოსწავლე.</t>
  </si>
  <si>
    <t xml:space="preserve">კულტურული ღონისძიებების დაფინანსება </t>
  </si>
  <si>
    <t>"ზუგდიდობის" ორგანიზება (მასობრივი ღონისძიება), "აფხაზური დღეები", "ზაფხულის მუსიკალური საღამოები"  დადიანის სასახლი პარკში მონაწილეობას მიიღებენ ადგილობრივი შემსრულებლები და დაესწრება ადგილობრივი მოსახლეობა და დამსვენებლები.</t>
  </si>
  <si>
    <t>საინფორმაციო-საგამომცემლო საქმიანობა</t>
  </si>
  <si>
    <t>თეატრალური ხელოვნების განვითარების ხელშეწყობის პროგრამა შ.დადიანის სახ. თეატრის ბაზაზე</t>
  </si>
  <si>
    <t xml:space="preserve">მაღალმხატვრული თეატრალური წარმოდგენები. სპექტაკლები და პერფომანსები. აქტიური და თეატრალური ხელოვნებით დაინტერესებული, კულტურული მაყურებელი. დაიდგმება 15 საპრემიერო სპექტაკლი და პერფომანსი.ნაჩვენები იქნება 50-მდე წარმოდგენა. დაესწრება 30 000 მდე სხვადასხვა ასაკის მაყურებელი. </t>
  </si>
  <si>
    <t>აქცია ნარკომანიის წინააღმდეგ "იცხოვრე სპორტში და დარჩი ახალგაზრდა", სკოლის მედალოსანი ბავშვების შეხვედრა მერთან, მათი  წახალისება და საჩუქრების გადაცემა,ინტელექტუალური თამაშები (რა?სად?როდის? ბრეინ-რინგი, ჭკუის კოლოფი), ზუგდიდის დადიანისეული ბოტანიკური ბაღის მნიშვნელობის პოპულარიზაცია, დასუფთავება, შემეცნებითი სემინარი, ახალგაზრდების საერთაშორისო დღის აღნიშვნა, შიდსის წინააღმდეგ ბრძოლის დღის აღნიშვნა, პოეზიის სარამო ახალგაზრდა შემოქმედთა მონაწილეობით, ახალგაზრდა მხატვრების ნამუშევრების გამოფენა-კონკურსი გამარჯვებულების წახალისება, ქალაქ ზუგდიდის მუნიციპალიტეტის მერიის საჩუქარი ზუგდიდელ სოციალურად დაუცველ წარმატებულ ახალგაზრდებს, შემოსული მცირე პროექების დაფინანსება, პროექტი "ნორჩი მკვლევარი" დაფინანსება. ქალაქში მცხოვრები წარმატებული ახალგაზრდების მოტივირება, 1200-მდე ახალგაზრდა მიიღებს მონაწილეობას მერიის მიერ განხორციელებულ სხვადასხვა პროექტებში.</t>
  </si>
  <si>
    <t>11.1 მოსახლეობისათვის ჯანმრთელობის დაცვის ფინანსური ხელმისაწვდომობის მნიშვნელოვანი გაუმჯობესება</t>
  </si>
  <si>
    <t>ჯანდაცვის სხვა ღონისძიებები</t>
  </si>
  <si>
    <t>ჯანმრთელობისათვის საზიანო რისკ-ფაქტორების იდენტიფიცირება, ავადობის პროგნოზირება და საწინააღმდეგო ღონისძიებათა გატარება</t>
  </si>
  <si>
    <t>ცხოვრების ჯანსაღი წესისა და გარემოს შენარჩუნების ღონისძიებათა გატარება</t>
  </si>
  <si>
    <t>11.3 მოსახლეობის მოწყვლადი ჯგუფებისათვის სოციალური სახლების მომსახურების სრული ხელმისაწვდომობის უზრუნველყოფა</t>
  </si>
  <si>
    <t>სოციალურად დაუცველი მოსახლეობის კვებით უზრუნველყოფა (უფასო სასადილოები)</t>
  </si>
  <si>
    <t>ქ. ზუგდიდის ტერიტორიაზე მცხოვრები სოციალურად დაუცველი 250 მოქალაქის ცხელი სადილით უზრუნველყოფა</t>
  </si>
  <si>
    <t>ომის ვეტერანთა სოციალური დაცვის ღონისძიებები</t>
  </si>
  <si>
    <t>ქ. ზუგდიდის ტერიტორიაზე მცხოვრები 9 ადგილობრივი და 11 დევნილი მეორე მსოფლიო ომის ვეტერანის ფინანსური უზრუნველყოფა</t>
  </si>
  <si>
    <t>ომის ვეტერანების მორალური და ფინანსური თანადგომა</t>
  </si>
  <si>
    <t>11.2 დემოგრაფიული სიტუაციის გაუმჯობესებისაკენ მიმართული ქმედითი პროგრამების (მრავალშვილიანი ოჯახების სოციალური დახმარება საჭიროებების გათვალისწინებიტ, ორსულობასთან, მშობიარობასთან და მცირეწლოვანი ბავშვის მოვლასთან დაკავშირებული ხარჯების ანაზღაურება) შემუშავება და განხორციელება</t>
  </si>
  <si>
    <t>ოჯახებისა და ბავშვების სოციალური დაცვა</t>
  </si>
  <si>
    <t>80 მრავალშვილიანი ოჯახის, 10 დედ-მამით ობოლი ბავშვის, 10 მარტოხელა დედის, 70 ახალშობილის ოჯახის ერთჯერადი დახმარებით უზრუნველყოფა</t>
  </si>
  <si>
    <t>მრავალშვილიანი ოჯახების, დედ-მამით ობოლი ბავშვების, მარტოხელა დედების ფინანსური მდგომარეობის გაუმჯობესება</t>
  </si>
  <si>
    <t>შეზღუდული შესაძლებლობის მქონე პირთა სოციალური დაცვა და რეაბილიტაცია</t>
  </si>
  <si>
    <t>200 შშმ პირის და ონკოლოგიური ავადმყოფის ერთჯერადი ფულადი დახმარებით უზრუნველყოფა</t>
  </si>
  <si>
    <t>შშმ პირთა სოციალური, ეკონომიკური და მორალური მხარდაჭერა, გარემოსთან ადაპტირებისგაუმჯობესება</t>
  </si>
  <si>
    <t>მარჩენალ დაკარგულ პირთა სოციალური დაცვა</t>
  </si>
  <si>
    <t>100 მარჩენალდაკარგული ოჯახის თანადგომა</t>
  </si>
  <si>
    <t>ბავშვების მორალური და ფინანსური მხარდაჭერა</t>
  </si>
  <si>
    <t>ხანდაზმულთა სოციალური დაცვა</t>
  </si>
  <si>
    <t>100 წელს გადაცილებული მოქალაქეების ფინანსური და მორალური მხარდაჭერა</t>
  </si>
  <si>
    <t>ხანდაზმულ მოქალაქეთა პატივისცემა და დაფასება</t>
  </si>
  <si>
    <t>სადღესასწაულო დღეების დახმარების პროგრამა</t>
  </si>
  <si>
    <t>250 სოციალურად დაუცველი, 20-დედ-მამით ობოლი ბავშვის, 20-მეორე მსოფლიო ომის ვეტერანის და სოციალური საცხოვრისის 15 ბენეფიციარის საკვები პროდუქტებით უზრუნველყოფა</t>
  </si>
  <si>
    <t>განსაკუთრებით შეჭირვებულ ბენეფიციართა დასაჩუქრება სადღესასწაულო დღეებში, სადღ. განწყობის შექმნა</t>
  </si>
  <si>
    <t>მოსახლეობის და სტუდენტების ტრანსპორტით მგზავრობის უზრუნველყოფა</t>
  </si>
  <si>
    <t xml:space="preserve">ქ. ზუგდიდის ტერიტორიაზე მცხოვრებ პენსიონერთა  და სოციალურად დაუცველი სტუდენტების(500 მოქ. ყოველდღიურად) მუნიციპალური ტრანსპორტით უფასო მგზავრობა </t>
  </si>
  <si>
    <t xml:space="preserve">სტუდენტებისა და პენსიონერი მოსახლეობის  შეღავათიანიმგზავრობის უზრუნველყოფა </t>
  </si>
  <si>
    <t>უსახლკაროდ დარჩენილთა სოციალური დაცვა</t>
  </si>
  <si>
    <t>სხვადასხვა სტიქიური უბედურებით დაზარალებული 40-მდე ოჯახის ფინანსური ხელშეწყობა, 65 უსახლკაროდ დარჩენილი სოციალურად დაუცველი ოჯახის ბინის ქირით უზრუნველყოფა(100 ლ ყოველთვიურად)</t>
  </si>
  <si>
    <t>სტიქიის შედეგად მიყენებული ზარალის ნაწილობრივ ანაზღაურება, უსახლკაროთა ბინის ქირით უზრუნველყოფა</t>
  </si>
  <si>
    <t>დევნილთა მხარდაჭერის პროგრამა</t>
  </si>
  <si>
    <t>100-მდე გარდაცვლილი დევნილის ოჯახის ფინანსური ხელშეწყობა</t>
  </si>
  <si>
    <t>დევნილი მოსახლეობის მდგომარეობის ნაწილობრივ გაუმჯობესება</t>
  </si>
  <si>
    <t>უმწეო ოჯახების შეშით, პურის ფქვილით და სხვა სახის დახმარების უზრუნველყოფის პროგრამა</t>
  </si>
  <si>
    <t>800-მდე უმწეო ოჯახის ერთჯერადი დახმარება შეშის შესაძენად</t>
  </si>
  <si>
    <t>ზამთრის პერიოდში მოსახლეობის სათბობით უზრუნველყოფა</t>
  </si>
  <si>
    <t>სამედიცინო დახმარების პროგრამა</t>
  </si>
  <si>
    <t xml:space="preserve"> ქალაქ ზუგდიდის ტერიტორიაზე რეგისტრირებული ადგილობრივი და დევნილი 1200-მდე მოქალაქის ჯანმრთელობის მდგომარეობის გაუჯობესება</t>
  </si>
  <si>
    <t>მოსახლეობის ჯანმრთელობის გაუმჯობესება და გართულებების პრევენცია მკურნალობისა და დიაგნოსტიკის ხელშეწყობის გზით</t>
  </si>
  <si>
    <t>პროგრამა ,,სოციალური საცხოვრისი კეთილმოწყობილ გარემოში"</t>
  </si>
  <si>
    <t>15 სოციალურად დაუცველი ოჯახისთვის ზამთრის პერიოდში კომუნალური ხარჯების ანაზღაურება</t>
  </si>
  <si>
    <t>სოციალურ საცხოვრისში განთავსებული ბენეფიციარებისთვის კომუნალური და სხვა დახმარებების უზრუნველყოფა</t>
  </si>
  <si>
    <t>სოციალურად დაუცველი ოჯახების, შშმ პირთა ჯანმრთელობისა და საყოფაცხოვრებო პირობების გაუმჯობესების მიზნით  წარმოდგენილი პროექტების დაფინანსება და თანადაფინანსებების პროგრამის განხორციელება</t>
  </si>
  <si>
    <t>სოციალური სფეროს სხვადასხვა მიმართულებებით ,ადგილობრივი ხელისუფლებისა და სხვადასხვა ორგანიზაციებისა და ფიზიკური პირების მიერ მოწოდებული პროექტების განხორციელების შედეგად ცალკეული კატეგორიის მოქალაქეთა სოციალური მდგომარეობის მნიშვნელოვანი გაუმჯობესება</t>
  </si>
  <si>
    <t>არასამთავრობო ორგანიზაციებთან ერთად სხვადასხვა სოციალური პროექტების განხორციელება და ამით სოც. დაუცველი მოსახლეობის მდგ. გაუმჯობესება</t>
  </si>
  <si>
    <t>მიზანი:  2. საბაზისო ინფრასტრუქტურის გაუმჯობესება</t>
  </si>
  <si>
    <t>ამოცანა: 2. 1.  მხარის საგზაო ინფრასტრუქტურის (შიდასახელმწიფოებრივი და ადგილობრივი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t>
  </si>
  <si>
    <t>სოფ. ნაკიანის ცენტრალური გზის რეაბილიტაცია</t>
  </si>
  <si>
    <t xml:space="preserve">საგზაო ინფრასტრუქტურის გაუმჯობესება. ისარგებლებს 1000-მდე ბენეფიციარი.   </t>
  </si>
  <si>
    <t>ჩხოროწყუს მუნიციპალიტეტი, ს. ნაკიანი</t>
  </si>
  <si>
    <t>24.11.</t>
  </si>
  <si>
    <t>02.08.</t>
  </si>
  <si>
    <t>მუნიციპალიტეტის გამგეობა</t>
  </si>
  <si>
    <t xml:space="preserve"> მიზანი : 12.განათლების, მეცნიერების, კულტურისა და სპორტის განვითარება  </t>
  </si>
  <si>
    <t>ამოცანა: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</si>
  <si>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ჩხოროწყუს მუნიციპალიტეტი სოფ. პირველი ჭოღა</t>
  </si>
  <si>
    <t>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შესაბამისად.ისარგებლებს 200-მდე ბენეფიციარი.</t>
  </si>
  <si>
    <t>23.06.</t>
  </si>
  <si>
    <t>24.12.</t>
  </si>
  <si>
    <t>სოფ.  პირველ ახუთში  ახალი საბავშვო  ბაღის  მშენებლობა.</t>
  </si>
  <si>
    <t>ჩხოროწყუს მუნიციპალიტეტი სოფ. ახუთი</t>
  </si>
  <si>
    <t>23.07.</t>
  </si>
  <si>
    <t>განათლების, მეცნიერების, კულტურისა და სპორტის განვითარება (მიზანი12)</t>
  </si>
  <si>
    <t>ამოცანა 12.1. მუნიციპალიტეტტში კულტურული ინფრასტრუქტურის რეაბილიტაცია და განვითარება</t>
  </si>
  <si>
    <t xml:space="preserve"> სოფ. მუხურში ლაშა გახარიას სახ. მუზეუმის რეაბილიტაცია</t>
  </si>
  <si>
    <t>სახლ-მუზეუმის რეაბილიტაცია დააკმაყოფილებს საზოგადოების მოთხოვნებს, ხელს შეუწყობს ტურიზმის განვიტარებას რეგიონში.</t>
  </si>
  <si>
    <t>ჩხოროწყუს მუნიციპალიტეტი, სოფ. მუხური</t>
  </si>
  <si>
    <t>15.06.</t>
  </si>
  <si>
    <t>05.10.</t>
  </si>
  <si>
    <t>საბაზისო ინფრასტრუქტურის გაუმჯობესება (მიზანი 2)</t>
  </si>
  <si>
    <t>ამოცანა 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</si>
  <si>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ჩხოროწყუ-ზუგდიდის გზატკეცილიდან სოფ. კირცხის მიმართულებით ასფალტო-ბეტონის საფარის მოწყობა შუა სამეგრელოს გზამდე</t>
  </si>
  <si>
    <t>ჩხოროწყუს მუნიციპალიტეტი, სოფ. კირცხი</t>
  </si>
  <si>
    <t>ამოცანა 2.7. მუნიციპალური ცენტრების ინფრასტრუქტურული იერსახის გაუმჯობესება</t>
  </si>
  <si>
    <t>მუნიციპალიტეტის ტერიტორიაზე ღამის განათების მოწყობა 11 კმ-ზე</t>
  </si>
  <si>
    <t>მოწესრიგდება ინფრასტრუქტურული იერსახე ქუჩებში , უსაფრთხო გახდება ავტოტრანსპორტისა და ფეხით მოსიარულეთა გადაადგილება</t>
  </si>
  <si>
    <t>ჩხოროწყუს მუნიციპალიტეტი, დაბა ჩხოროწყუ</t>
  </si>
  <si>
    <t>31.07.</t>
  </si>
  <si>
    <t>30.09.</t>
  </si>
  <si>
    <t>proeqti 6000</t>
  </si>
  <si>
    <t>6000 ლარი გაიხარჯა 2015 წელს და შედგენილ იქნა გარე განათების საპროექტო–სახარჯთაღრიცხვო დოკუმენტაციის შედგენაზე ღირებულებით 600 000 ლარი  11 კმ–ზე, აქედან მოწყობილ იქნა  2015 წელს 2 კმ–ზე ღირებულებით 84 000 ლარი.</t>
  </si>
  <si>
    <t>(მიზანი 10). კომუნალური და სხვა საზოგადოებრივი მომსახურეობის მოწესრიგება</t>
  </si>
  <si>
    <t>ამოცანა 10.1. მოსახლეობისათვის ცენტრალური სისტემით  ხარისხიანი სასმელი წყლის უწყვეტი მიწოდება</t>
  </si>
  <si>
    <t>სოფ. მუხურის წყალმომარაგების სისტემის გაუმჯობესება</t>
  </si>
  <si>
    <t>მოსახლეობის უზრუნველყოფა სასმელი წყლით და სოციალურ-ეკონომიკური დონის გაუმჯობესება</t>
  </si>
  <si>
    <t>ჩხოროწყუს მუნიციპალიტეტი, ს. მუხური</t>
  </si>
  <si>
    <t>02.09.</t>
  </si>
  <si>
    <t>(მიზანი 2). საბაზისო ინფრასტრუქტურის გაუმჯობესება</t>
  </si>
  <si>
    <t>ამოცანა 2.1. მხარის საგზაო ინფრასტრუქტურის (შიდასახელმწიფოებრივი და ადგილობრივი მნიშვნელობის, მათ შორის სასოფლო გზები) არარეაბილიტირებული ნაწილის, მისი პრიორიტეტული გზებისრეაბილიტაცია.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რატა მათ განახორციელონ თავიანთ კომპეტენციას მიკუთვნებული გზების რეაბილიტაცია</t>
  </si>
  <si>
    <t>დ. ჩხოროწყუდან სოფ. ლეწურწუმეს მიმართულებით მდ. სქურჩამდე გამოტოვებული 500 მ. გზის მონაკვეთის რეაბილიტაცია</t>
  </si>
  <si>
    <t>საგზაო ინფრასტრუქტურისა და მოსახლეობის სოციალურ-ეკონომიკურიდონის გაუმჯობესება</t>
  </si>
  <si>
    <t>ჩხოროწყუს მუნიციპალიტეტი, სოფ. ლეწურწუმე</t>
  </si>
  <si>
    <t>30.05.</t>
  </si>
  <si>
    <t>(მიზანი 12). განათლების, მეცნიერების, კულტურისა და სპორტის განვითარება</t>
  </si>
  <si>
    <t>ამოცანა 12.1. სკოლამდელი აღზრდის დაწესებულების ინფრასტრუქტურის სრული რეაბილიტაცია ტანამედროვე სტრატეგიების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</si>
  <si>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სოფ. ხაბუმეში ახალი საბავშვო ბაღის მშენებლობა</t>
  </si>
  <si>
    <t>სკოლამდელი აღზრდის დაწესებულებების ინფრასტრუქტურის სრული რეაბილიტაცია, ტანამედროვე სტანდარტების შესაბამისად</t>
  </si>
  <si>
    <t>ჩხოროწყუს მუნიციპალიტეტი, სოფ. ხაბუმე</t>
  </si>
  <si>
    <t>02.03.</t>
  </si>
  <si>
    <t>30.10.</t>
  </si>
  <si>
    <t xml:space="preserve"> პირველი და მეორე ჭოღის დამაკავშირებელი 4 კმ-ზე ასფალტო-ბეტონის საფარის დაგება</t>
  </si>
  <si>
    <t>ჩხოროწყუს მუნიციპალიტეტი, სოფ. ჭოღა</t>
  </si>
  <si>
    <t>03.03.</t>
  </si>
  <si>
    <t>30.08.</t>
  </si>
  <si>
    <t>კირცხი–სარაქონის დამაკავშირებელი გზის ასფალტო–ბეტონის საფარის მოწყობა 2 კმ–ზე</t>
  </si>
  <si>
    <t>სოფ. კირცხში ახალი საბავშვო ბაღის მშენებლობა</t>
  </si>
  <si>
    <t>ცხოროწყუს მუნიციპალიტეტი, სოფ. კირცხი</t>
  </si>
  <si>
    <t>შუქნიშნის მოწყობა, ტროტუარების რეაბილიტაცია, სანიაღვრე არხის მოწყობა, საბავშვო ატრაქციონის მოწყობა, სკვერის რეაბილიტაცია, საინფორმაციო ეკრანის მოწყობა</t>
  </si>
  <si>
    <t>დ. ჩხოროწყუს ჭავჭავაძისა და გობეჩიას ქუჩების გადაკვეთა მოუწესრიგებელია, რაც ქმნის გარკვეულ პრობლემებს. ქუჩების გადაკვეტაზე შესაბამისი შუქნიშნების დაყენების შემთხვევაში თავიდან აცილებული იქნება საავარიო შემთხვევები.</t>
  </si>
  <si>
    <t>ჩხოროწყუს მუნიციპალიტეტი, დ. ჩხოროწყუ</t>
  </si>
  <si>
    <t>25.06.</t>
  </si>
  <si>
    <t>სოფ. ქვედაჩხოროწყუში ახალი საბავშვო ბაღის მშენებლობა</t>
  </si>
  <si>
    <t>ჩხოროწყუს მუნიციპალიტეტი, სოფ. ქვედაჩხოროწყუ</t>
  </si>
  <si>
    <t>03.09.</t>
  </si>
  <si>
    <t xml:space="preserve">საპროექტო სახარჯთააღრიცხვო დოკუმენტაციის მომზადება </t>
  </si>
  <si>
    <t>მუნიციპალიტეტის ბიუჯეტით დაფინანსებული პროექტები</t>
  </si>
  <si>
    <t>რგპ –ს თანადაფინანსება</t>
  </si>
  <si>
    <t>ჩხოროწყუს მუნიციპალიტეტი</t>
  </si>
  <si>
    <t>123 400</t>
  </si>
  <si>
    <t>საჯარო ხელისუფლების შესაძლებლობების განვითარება მიზანი 1.</t>
  </si>
  <si>
    <t>ამოცანა 12.4. სპორტული ინფრასტრუქტურის რეაბილიტაცია და განვითარება.</t>
  </si>
  <si>
    <t>ჩხოროწყუს მუნიციპალიტეტის საკრებულოსა და გამგეობის შენობის ნაწილობრივ რეაბილიტაცია</t>
  </si>
  <si>
    <t>ინფრასტრუქტურული განვითარების, მოსახლეობის სოციალური და ეკონომიკური მდგომარეობის გაუმჯობესება</t>
  </si>
  <si>
    <t>26.02.</t>
  </si>
  <si>
    <t>ამოცანა 12.1. საჯარო სკოლების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t>
  </si>
  <si>
    <t>დ. ჩხოროწყუს სტადიონის სარეაბილიტაციო სამუშაოები, სახურავის რემონტი, საკანალიზაციო სისტემები</t>
  </si>
  <si>
    <t>სპორტულ ცხოვრებაში მოზარდებისა და ახალგაზრდების აქტიურად ჩართვა</t>
  </si>
  <si>
    <t>19.02.</t>
  </si>
  <si>
    <t>25.05.</t>
  </si>
  <si>
    <t>განათლების მეცნიერების, კულტურისა და სპორტის განვითარება მიზანი 12.</t>
  </si>
  <si>
    <t>ამოცანა 2.7. მუნიციპალური ცენტყრების ინფრასტრუქტურული იერსახის გაუმჯობესება</t>
  </si>
  <si>
    <t>დ. ჩხოროწყუს ბიბლიოთეკის ფილიალის დარბაზის რეაბილიტაცია</t>
  </si>
  <si>
    <t>ბიბლიოთეკის რეაბილიტაცია ხელს შეუწყობს საჯარო სკოლების მოსწავლეების განვითარების რეგიონში</t>
  </si>
  <si>
    <t>29.05.</t>
  </si>
  <si>
    <t>30.07.</t>
  </si>
  <si>
    <t>საბაზისო ინფრასტრუქტურის გაუმჯობესება მიზანი 2.</t>
  </si>
  <si>
    <t>ამოცანა 10.1.მოსახლეობისათვის ცენტრალური სისტემებით ხარისხიანი სასმელი წყლის უწყვეტი მიწოდება, ხარისხიანი და უწყვეტი ენერგომომარაგების და ბუნებრივი აირის უწყვეტი მიწოდების სრული უზრუბველკყოფა.</t>
  </si>
  <si>
    <t>დ. ჩხოროწყუს ჭავჭავაძისა და გობეჩიას ქ. პარკების სარეაბილიტაციო სამუშაოები</t>
  </si>
  <si>
    <t>კომუნალური და სხვა საზოგადოებრივი მომსახურებების მოწესრიგება (მიზანი 10)</t>
  </si>
  <si>
    <t>ჩხოროწყუს მუნიციპალიტეტის ტერიტორიაზე წყალსადენის სისტემის სარეაბილიტაციო სამუშაოები</t>
  </si>
  <si>
    <t>პროექტის განხორციელებით შესაძლებელი იქნება მოსახლეობის უზრუნველყოფა ხარისხიანი სასმელი წყლით, მათი სოციალურ-ეკონომიკური პიროებების მნიშვნელოვანი გაუმჯობესება.</t>
  </si>
  <si>
    <t>15.09.</t>
  </si>
  <si>
    <t>ამოცანა 9.3. ტურისტების მომსახურების დონის ამაღლება.</t>
  </si>
  <si>
    <t>ბ. პაპასკირის სახ. ცენტრალური სტადიონის ადმინისტრაციული შენობის ნაწილობრივ რეაბილიტაცია</t>
  </si>
  <si>
    <t>27.02.</t>
  </si>
  <si>
    <t>31.03.</t>
  </si>
  <si>
    <t>ტურიზმის ინდუსტრიის მრავალმხრივი განვითარება მიზანი 9).</t>
  </si>
  <si>
    <t>2.2.რეაბილიტირებული ადგილობრივი საავტომობილო გზების სამუშაო მდგომარეობაში შენარჩუნება</t>
  </si>
  <si>
    <t>ჩხოროწყუს მუნიციპალიტეტის სოფ. მუხურში ხის კოტეჯების დემონტაჟი და მონტაჟი</t>
  </si>
  <si>
    <t>აღნიშნული პროექტის განხორციელების შემთხვევაში მნიშვნელოვნად  გაიზრდება ტურისტების ნაკადი.</t>
  </si>
  <si>
    <t>21.08.</t>
  </si>
  <si>
    <t>22.09.</t>
  </si>
  <si>
    <t>10.1.მოსახლეობისათვის ცენტრალური სისტემებით ხარისხიანი სასმელი წყლის უწყვეტი მიწოდება, ხარისხიანი და უწყვეტი ენერგომომარაგების და ბუნებრივი აირის უწყვეტი მიწოდების სრული უზრუბველკყოფა.</t>
  </si>
  <si>
    <t>რეაბილიტირებული ადგილობრივი საგზაო ინფრასტრუქტურის მოვლა-შენახვა</t>
  </si>
  <si>
    <t>მუნიციპალიტეტის სოფლები</t>
  </si>
  <si>
    <t>ჩხოროწყუს მუნიციპალიტეტის გამგეობა</t>
  </si>
  <si>
    <t>12.1საჯარო სკოლების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 კვალიფიკაციის ამაღლების ქმედითი სისტემის ჩამოყალიბება</t>
  </si>
  <si>
    <t>მუნიციპალიტეტში არსებული წყლის სისტემების რეაბილიტაცია, მოვლა-შენახვა და ექსპლოატაცია</t>
  </si>
  <si>
    <t>0</t>
  </si>
  <si>
    <t>საჯარო სკოლების დაფინანსება</t>
  </si>
  <si>
    <t>სკოლების მატერიალურ-ტექნიკური ბაზის გაუმჯობესებისა და სასწავლო პროცესის ხელშეწყობისათვის ფინანსური მხარდაჭერის განხორციელება</t>
  </si>
  <si>
    <t>დაბა ჩხოროწყუსა და სოფლებში საჯარო სკოლები</t>
  </si>
  <si>
    <t>30.06.</t>
  </si>
  <si>
    <t>10.6. მუნიციპალურ ცენტრებში, დაბებსა და საკურორტო დასახლებებში ქუჩების რეგულარული დასუფთავების უზრუნველყოფა</t>
  </si>
  <si>
    <t>სკოლისგარეშე განათლების ხელშეწყობის დაფინანსება</t>
  </si>
  <si>
    <t>მოსწავლეტათვის სკოლის გარეთ დამატებითი სასწავლო პირობების შექმნა</t>
  </si>
  <si>
    <t>დაბა ჩხოროწყუს მოსწავლეთა სახლი და კომპიუტერული ცენტრი</t>
  </si>
  <si>
    <t>02.07.</t>
  </si>
  <si>
    <t>ამოცანა 1.2. თვითმმართველობის ადმინისტრაციისა და მუნიციპალიტეტის ადმინისტრაციული ინფრასტრუქტურის გაუმჯობესება</t>
  </si>
  <si>
    <t>საკანალიზაციო სისტემის რეაბილიტაცია</t>
  </si>
  <si>
    <t>მუნიციპალიტეტის ტერიტორიაზე გაუმჯობესებული სანიტარული პირობები</t>
  </si>
  <si>
    <t>დაბა ჩხოროწყუ, სოფლების მუხურის, ხაბუმეს, ქვედაჩხოროწყუ და ლესიჭინეს ცენტრები</t>
  </si>
  <si>
    <t>05.03.</t>
  </si>
  <si>
    <t>05.07.</t>
  </si>
  <si>
    <t>13</t>
  </si>
  <si>
    <t>საცხოვრებელი შენობების რეაბილიტაცია</t>
  </si>
  <si>
    <t>დ. ჩხოროწყუს ცენტრი</t>
  </si>
  <si>
    <t>მუნიციპალიტეტის ტერიტორიაზე ვიდეოთვალის მონტაჟი</t>
  </si>
  <si>
    <t>03.03</t>
  </si>
  <si>
    <t>დ. ჩხოროწყუში ბაზრის ტერიტორიაზე გზის მოასფალტება</t>
  </si>
  <si>
    <t>04.04.</t>
  </si>
  <si>
    <t>04.08.</t>
  </si>
  <si>
    <t>დ. ჩხოროწყუში გარე განათების მოწყობა</t>
  </si>
  <si>
    <t>05.05.</t>
  </si>
  <si>
    <t>მუნიციპალიტეტის ტერიტორიაზე წყლის სისტემის რეაბილიტაცია</t>
  </si>
  <si>
    <t>საპროექტო–სახარჯტაღრიცხვო დოკუმენტაციის შედგენა</t>
  </si>
  <si>
    <t>25.01.</t>
  </si>
  <si>
    <t>ჩხოროწყუს მუნიციპალიტეტის ადმინისტრაციული შენობების რეკონსტრუქცია</t>
  </si>
  <si>
    <t>28.02.</t>
  </si>
  <si>
    <t>საბავშვო ბაღების რეაბილიტაცია</t>
  </si>
  <si>
    <t>ჩხოროწყუს მუნიციპალიტეტის სოფლები</t>
  </si>
  <si>
    <t>29.07.</t>
  </si>
  <si>
    <t>ამოცანა 10.3. საწარმოო და საყოფაცხოვრებო ცამდინარე წყლების გამწმენდი ნაგებობების  მშენებლობა</t>
  </si>
  <si>
    <t>გზების რეაბილიტაცია</t>
  </si>
  <si>
    <t>24.07.</t>
  </si>
  <si>
    <t>სანიაღვრე არხების მოწყობა</t>
  </si>
  <si>
    <t>21.07.</t>
  </si>
  <si>
    <t>ნაპირსამაგრი ჯებირის მოწყობა</t>
  </si>
  <si>
    <t>ამოცანა 6.3. ადგილობრივი საჭიროებების სრულად დასაკმაყოფილებლად მცირეგაბარიტიანი ტექნიკით უზრუნველყოფა</t>
  </si>
  <si>
    <t>სასმელი წყლის სისტემის მოწყობა</t>
  </si>
  <si>
    <t>სოფლის მეურნეობის განვითარება მიზანი 6.</t>
  </si>
  <si>
    <t>ამოცანა 2.7. ურბანული ინფრასტრუქტურის განვიტარება და არქიტექტურულ სამშენებლო სფეროს რეგულირების  ქმედითი სისტემის გაუმჯობესება</t>
  </si>
  <si>
    <t>კულტექნიკის შეძენა</t>
  </si>
  <si>
    <t>მოსახლეობის სოციალურ–ეკონომიკური დონის გაუმჯობესება</t>
  </si>
  <si>
    <t>ხიდის რეაბილიტაცია</t>
  </si>
  <si>
    <t xml:space="preserve">ამოცანა 10.3. საწარმოო და საყოფაცხოვრებო ნაგებობების მშენებლობა </t>
  </si>
  <si>
    <t>სოფლის ცენტრის კეთილმოწყობა</t>
  </si>
  <si>
    <t>ამოცანა 2.4. მუნიციპალური ტრანსპორტის ოფიციალურ გაჩერებებზე მოსაცდელის მოწყობა</t>
  </si>
  <si>
    <t>წისქვილის რეაბილიტაცია და ახლის აშენება</t>
  </si>
  <si>
    <t>16.07.</t>
  </si>
  <si>
    <t>მოსაცდელის მოწყობა</t>
  </si>
  <si>
    <t>22.06.</t>
  </si>
  <si>
    <t>ამოცანა 12.1. მუნიციპალიტეტის კულტურული ინფრასტრუქტურის რეაბილიტაცია და განვითარება</t>
  </si>
  <si>
    <t>სპორტული მოედნების მოწყობა</t>
  </si>
  <si>
    <t>კულტურის სახლის რეაბილიტაცია</t>
  </si>
  <si>
    <t>კულტურის სახლის რეაბილიტაცია დააკმაყოფილებს საზოგადოების მოთხოვნებს, ხელს შეუწყობს ტურიზმის განვიტარებას რეგიონში.</t>
  </si>
  <si>
    <t>გარე განათების მოწყობა</t>
  </si>
  <si>
    <t>შინმოუსვლელთა სტენდის შემოკავება</t>
  </si>
  <si>
    <t>სპეც.ტექნიკის შეძენა</t>
  </si>
  <si>
    <t>ადმინისტრაციული შენობის რემონტი</t>
  </si>
  <si>
    <t>ამოცანა 9. 2. მუნიციპალური პროგრამების შემუშავება.</t>
  </si>
  <si>
    <t>სასაფლაოს შემოღობვა</t>
  </si>
  <si>
    <t xml:space="preserve">ტურიზმის ინდუსტრიის მრავალმხრივი განვიტარება მიზანი 9. </t>
  </si>
  <si>
    <t>პროექტორის შეძენა</t>
  </si>
  <si>
    <t>მიწების შემოკავება</t>
  </si>
  <si>
    <t>586  319</t>
  </si>
  <si>
    <t>დ. ჩხოროწყუში საკანალიზაციო სისტემის რეაბილიტაცია</t>
  </si>
  <si>
    <t>აღნიშნული პროექტის განხორციელების შემთხვევაში მნიშვნელოვნად შემცირდება მდინარის დაბინძურების დონე და გაიზრდება რეკრაციული მიზნით სანაპიროს გამოყენების შესაძლებლობა</t>
  </si>
  <si>
    <t>01.03.</t>
  </si>
  <si>
    <t>დ. ჩხოროწყუში კულტურის სახლის რეაბილიტაცია</t>
  </si>
  <si>
    <t>დანართი 1</t>
  </si>
  <si>
    <t>რეგიონული განვითარების სტრატეგიის განხორციელების სამოქმედო გეგმა – წალენჯიხის მუნიციპალიტეტი მუნიციპალიტეტი</t>
  </si>
  <si>
    <t>N</t>
  </si>
  <si>
    <t>3. პროექტის დასახელება</t>
  </si>
  <si>
    <t>5.ადგილმდებარეობა</t>
  </si>
  <si>
    <t>7.  ხანგრძლივობა და პროგრესი</t>
  </si>
  <si>
    <t>8. პასუხისმგებელი ორგანიზაცია</t>
  </si>
  <si>
    <t>9. პარტნიორი ორგანიზაციები</t>
  </si>
  <si>
    <t>პროექტის ბიუჯეტი და დაფინანსების წყარო</t>
  </si>
  <si>
    <t>შენიშვნა მოკლე აღწერა (მაქს. 1-3 წინადადება)</t>
  </si>
  <si>
    <t>ცენტრალური ბიუჯეტი.</t>
  </si>
  <si>
    <t>ადგილობრივი ბიუჯეტი</t>
  </si>
  <si>
    <t>საერთაერთაშორისო დონორები</t>
  </si>
  <si>
    <t> დასრულება</t>
  </si>
  <si>
    <t>10. კომუნალური და სხვა საზოგადოებრივი მომსახურებების მოწესრიგება.</t>
  </si>
  <si>
    <t xml:space="preserve">10.1 მოსახლეობისათვის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 </t>
  </si>
  <si>
    <t>მუნიციპალიტეტის ტერიტორიის სხვადასხვა უბნებში წყალმომარაგების სისტემის აღდგენა-რეაბილიტაცია</t>
  </si>
  <si>
    <t xml:space="preserve">     ამ პროექტის განხორციელებით 25000–ზე მეტი მოსახლის პირობები გაუმჯობესდება წყალმომარაგებისა და ჰიგიენის დაცვის მხრივ.  მოხდება 8 სათავო ნაგებობის რეაბილიტაცია. სოფლებში:ნაკიფუ 2 ჭაბურღილი. სოფლებში: მედანი, ფახულანი, ჭალე, მუჟავა, საჩინო, ჯგალი, მიქავა წყალგაყვანილობის მილების შეცვლა, საერთო სიგრძით 35 000 მეტრი.</t>
  </si>
  <si>
    <t xml:space="preserve">წალენჯიხის მუნიციპალიტეტი.  სოფლები: ნაკიფუ,  მედანი, ფახულანი, ჭალე, მუჟავა, საჩინო, ჯგალი, მიქავა </t>
  </si>
  <si>
    <t>წალენჯიხის მუნიციპალიტეტი</t>
  </si>
  <si>
    <t xml:space="preserve">12. განათლების, მეცნიერების, კულტურისა და სპორტის განვითარება. </t>
  </si>
  <si>
    <t xml:space="preserve"> 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</si>
  <si>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ქ. წალენჯიხის #4 და ჩქვალერის(მიქავასა და ჯგალის მეორე ეტაპი)  ახალი საბავშვო ბაღების მშენებლობა.</t>
  </si>
  <si>
    <t xml:space="preserve"> წალენჯიხის #4 საბავშვო ბაღში- 40 ბავშვი, ჯვარის ოხარკალესა და ოჭანეს უბნებში 26-26 ბავშვი, ლიის ადმინისტრაციული ერთეულის მახარიის უბანში 24 , ჭალეს ადმინისტრაციული ერთეულის   ეწრფერდის უბანში 28 ბავშვი და ობუჯის ადმინისტრაციული ერთულის  საბავშვო ბაღების(38 ბავშვი) რეაბილიტაცია.    ქ. წალენჯიხის #3–ში  50 ბავშვი, მუჟავას ადმინისტრაციული ერთულში 42 ბავშვი , ჩქვალერის  ლეშამგეს უბანში 42 ბავშვი,  მიქავას   ლეჯოლოხეს უბანში 32 ბავშვი, ჯგალის ლეკაკულეს უბანში 26 ბავშვი და საჩინოს ნაგურუს უბანში 26 ბავშვი ახალი საბავშვო ბაღების მშენებლობააღნიშნული პროექტის განხორციელება დიდად წაადგება მომავალი თაობის აღზრდას და ხელს შეუწყობს მოსახლეობის დამკვიდრებას ზემოაღნიშნულ უბნებში.</t>
  </si>
  <si>
    <t>ახალი შენობისთვის პროექტის მომზადების ღირებულება 30 000</t>
  </si>
  <si>
    <t>2. საბაზისო ინფრასტრუქტურის გაუმჯობესება.</t>
  </si>
  <si>
    <t xml:space="preserve">2.3 მუნიციპალური ცენტრების ქუჩების მოასფალტების დასრულება; </t>
  </si>
  <si>
    <t xml:space="preserve">ქ.წალენჯიხისა და ქ.ჯვარის  ტერიტორიაზე ცენტრალური  ქუჩების რეაბილიტაცია  </t>
  </si>
  <si>
    <t xml:space="preserve">ქ. წალენჯიხაში: ჭავჭავაძის, კალანდიას, ვეკუას, ყაზბეგის, წმ.ნინოს შესახვევი, ტაბიძის, ვაჟა-ფშაველას, ადამიას, მარჯვენა სანაპირო.  ქ.ჯვარში: გაბუნის, გაფრინდაშვილის ქუჩების ასვალტის საფარის დაგება, საერთო სიგრძე 10 000 მეტრამდე. ბენეფიციარების რაოდენობა 20 000. </t>
  </si>
  <si>
    <t>ქ.წალენჯიხა, ქ.ჯვარი.  წალენჯიხის მუნიციპალიტეტი.</t>
  </si>
  <si>
    <t xml:space="preserve">12.განათლების, მეცნიერების, კულტურისა და სპორტის განვითარება. </t>
  </si>
  <si>
    <t xml:space="preserve">12.4.რეგიონში კულტურული და სპორტული  ინფრასტრუქტურის რეაბილიტაცია განვითარება. </t>
  </si>
  <si>
    <t>ქ.წალენჯიხის კულტურის სახლის სარემონტო სამუშაოები</t>
  </si>
  <si>
    <t>პროექტის განხორციელების შემთხვევაში, გაუმჯობესდება მთლიანად მუნიციპალიტეტის 45 000 მცხოვრების სოციალურ–კულტურული ცხოვრება. მოსახლეობას, მოზარდ თაობას შესაძლებლობა ექნება ეზიარონ კულტურის სხვადასხვა დარგს და მუნიციპალიტეტიდან გაუსვლელად აიმაღლონ სოციალურ–კულტურული დონე.</t>
  </si>
  <si>
    <t>ტერენტი გრანელის სახელობის პარკის რეაბილიტაცია</t>
  </si>
  <si>
    <t>ქალაქის ინფრასტრუქტურის გაუმჯობესება,მისი იერ-სახის ამაღლება თანამედროვე დონეზე, ტერენტი გრანელის  ცენტრალური პარკისა და მიმდებარე ტერიტორიის კეთილმოწყობა.</t>
  </si>
  <si>
    <t>მუნიციპალიტეტეტის ბიუჯეტი დასაფინანსებელი პროექტები</t>
  </si>
  <si>
    <t>საბაზისო ინფრასტრუქტურის გაუმჯობესება.2.</t>
  </si>
  <si>
    <t>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 2.1.</t>
  </si>
  <si>
    <t>მუნიციპალიტეტის ტერიტორიის სხვადასხვა უბნებში გზებისა და ხიდების  აღდგენა-რეაბილიტაცია</t>
  </si>
  <si>
    <t>თემებში საავტომობილო გზებისა და ხიდეების კეთილ მოწყობა, რის გამოც მკვეთრად გაიზრდება მოსახლეობის კეთილდღეობა,გზებზე გადაადგილება გაადვილდება</t>
  </si>
  <si>
    <t>კომუნალური და სხვა საზოგადოებრივი მომსახურებების მოწესრიგება. 10.</t>
  </si>
  <si>
    <t>მოსახლეობისათვის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 10.1.</t>
  </si>
  <si>
    <t xml:space="preserve">     ამ პროექტის განხორციელებით 12 000–ზე მეტი მოსახლის პირობები გაუმჯობესდება წყალმომარაგებისა და ჰიგიენის დაცვის მხრივ. </t>
  </si>
  <si>
    <t>ქალაქის კეთილმოწყობა</t>
  </si>
  <si>
    <t>ქალაქის ინფრასტრუქტურის გაუმჯობესება,მისი იერ-სახის ამაღლება თანამედროვე დონეზე, ცენტრალური პარკისა და მიმდებარე ტერიტორიის კეთილმოწყობა.</t>
  </si>
  <si>
    <t>ქ.წალენჯიხა</t>
  </si>
  <si>
    <t xml:space="preserve"> 13.ქმედითი გარემოსდაცვითი საქმიანობის განხორციელება. </t>
  </si>
  <si>
    <t xml:space="preserve">13.3. ნაპირსამაგრი ღონისძიებების გეგმის შემუშავება და განხორციელება; </t>
  </si>
  <si>
    <t>წალენჯიხის მუნიციპალიტეტის მდინარეებზე ნაპირსამაგრი გაბიონის მოწყობა</t>
  </si>
  <si>
    <t>მდინარეებისა და ღელეების კალაპოტის გამაგრება ტერიტორიების წყლის ნაკადისგან და ღვარცოფებისგან დაცვა</t>
  </si>
  <si>
    <t xml:space="preserve"> წალენჯიხის მუნიციპალიტეტის სპორტის განვითარების ცენტრი</t>
  </si>
  <si>
    <t>სპორტული მიღწევების გაუმჯობესება; მათი მომზადებისა და წვრთნის ხარისხის ამაღლება</t>
  </si>
  <si>
    <t>მოსახლეობის კულტურული შემეცნებითი დონის ამაღლება, დასვენებისა და გართობის  ხელმისაწვდომობის გაუმჯობესება</t>
  </si>
  <si>
    <t>ომის ვეტერანების ოჯახების სოციალური მდგომარეობის გაუმჯობესება და თანადგომა.</t>
  </si>
  <si>
    <t>უმწეო ოჯახების ყოფითი მდგომარეობის ნაწილობრივ გაუმჯობესება</t>
  </si>
  <si>
    <t>წალენჯიხის მუნიციპალიტეტის მოსახლეობის ჯანმრთელობის მდგომარეობის ნაწილობრივ გაუმჯობესება</t>
  </si>
  <si>
    <r>
      <t>სოციალურად</t>
    </r>
    <r>
      <rPr>
        <sz val="11"/>
        <color indexed="8"/>
        <rFont val="Sylfaen"/>
        <family val="1"/>
        <charset val="204"/>
      </rPr>
      <t xml:space="preserve"> </t>
    </r>
    <r>
      <rPr>
        <sz val="10"/>
        <color indexed="8"/>
        <rFont val="Sylfaen"/>
        <family val="1"/>
        <charset val="204"/>
      </rPr>
      <t>დაუცველი მოსახლეობის საკვებით უზრუნველყოფა</t>
    </r>
    <r>
      <rPr>
        <sz val="11"/>
        <color indexed="8"/>
        <rFont val="Sylfaen"/>
        <family val="1"/>
        <charset val="204"/>
      </rPr>
      <t xml:space="preserve"> </t>
    </r>
  </si>
  <si>
    <t xml:space="preserve">მუნიციპალური განვითარების ფონდი მგფ </t>
  </si>
  <si>
    <t>წალენჯიხის მუნიციპალიტეტში ფახულანის თემის ცენტრიდან საბერიოს საზღვრამდე არსებული გზის რეაბილიტაცია</t>
  </si>
  <si>
    <t>წალენჯიხის მუნიციპალიტეტი ფახულანის ადმინისტრაციული ერთეული</t>
  </si>
  <si>
    <t>მიზანი 4:  სამრეწველო და ენერგო სექტორების განვითარება</t>
  </si>
  <si>
    <t>4.2. რეგიონის სამრეწველო სექტორის სისტემური მხარდაჭერა</t>
  </si>
  <si>
    <t>ჭითაწყარის ადმინისტრაციულ ერთეულში ონარიის მრავალბინიანი საცხოვრებელი სახლების რეაბილიტაცია (სახურავები, ფასადი, კანალიზაცია, წყალმომარაგება).</t>
  </si>
  <si>
    <t>250 ბენეფიციარის უსაფრთხოდ ცხოვრება.</t>
  </si>
  <si>
    <t>ზუგდიდის მუნიციპალიტეტის გამგეობა</t>
  </si>
  <si>
    <t>ურთის ადმინისტრაციულ ერთეულში ლეფეტერეს უბანში ხიდის რეაბილიტაცია.</t>
  </si>
  <si>
    <t>ხიდის რეაბლიტაციით 25 ოჯახი მიიღებს სარგებელს.</t>
  </si>
  <si>
    <t>ინგირის ადმინისტრაციულ ერთეულში ბარათაშვილის ქუჩის გზის რეაბილიტაცია</t>
  </si>
  <si>
    <t>რეაბილიტირებული 1200 კმ.გზა, მოსარგებლე 12000 ადამიანი.</t>
  </si>
  <si>
    <t>აბასთუმნის ადმინისტრაციულ ერთეულში საავტომობილო გზის რეაბილიტაცია</t>
  </si>
  <si>
    <t>გზის რეაბილიტაციით მოსარგებლე 3000 ადამიანი.</t>
  </si>
  <si>
    <t>მიზანი 10:  კომუნალური და სხვა საზოგადოებრივი მომსახურებების მოწესრიგება.</t>
  </si>
  <si>
    <t>10;1. მოსახლეობისთვის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t>
  </si>
  <si>
    <t>ყულიშკარის ადმინისტრაციულ ერთეულში წყალმომარაგების ქსელის რეაბილიტაცია (პირველი ეტაპი).</t>
  </si>
  <si>
    <t>სასმელი წყლით უქრუვნელყოფილი 600 ოჯახი.</t>
  </si>
  <si>
    <t>ყულიშკარის ადმინისტრაციულ ერთეულში წყალმომარაგების ქსელის რეაბილიტაცია(მეორე ეტაპი).</t>
  </si>
  <si>
    <t>დარჩელი-ანაკლიის ადმინისტრაციულ ერთეულში ანაკლიამდე გარე განათების მოწყობა.</t>
  </si>
  <si>
    <t>დარჩელი-ანაკლიის დამაკავშირებელი გზის განთება.</t>
  </si>
  <si>
    <t>მიზანი:  12 ;   განათლების, მეცნიერების, კულტურისა და სპორტის განვითარება</t>
  </si>
  <si>
    <t>12.1 საჯარო სკოლებისა და სკოლამდელი აღზრდის დაწესებულებების ინფრასტრუქტურის სრული რეაბილიტაცია</t>
  </si>
  <si>
    <t>ახალკახათის ადმინისტრაციულ ერთეულში საბავშვო ბაღის შენობის მშენებლობა (პირველი ეტაპი).</t>
  </si>
  <si>
    <t>57 აღსაზრდელის უზრუნველყოფა.</t>
  </si>
  <si>
    <t>ახალკახათის ადმინისტრაციულ ერთეულში საბავშვო ბაღის შენობის მშენებლობა (მეორე ეტაპი).</t>
  </si>
  <si>
    <t>58 აღსაზრდელის უზრუნველყოფა.</t>
  </si>
  <si>
    <t>1.  საჯარო ხელისუფლების შესაძლებლობების განვითარება</t>
  </si>
  <si>
    <r>
      <t>1.4  სოფლებსა და დაბებში თანამედროვე ტიპის სერვისცენტრების შექმნის ხელშეწყობა, რომლებიც უზრუნველყოფს მოსახლეობისთვის საზოგადოებრივი მომსახურებების გაწევას, ხელს შეუწყობს მოსახლეობის ჩართვას მუნიციპალიტეტების მიერ გადაწყვეტილებათა მიღების პროცესში და შეასრულებს დასახლების კულტურული ცენტრის ფუნქციას;</t>
    </r>
    <r>
      <rPr>
        <sz val="9"/>
        <color theme="1"/>
        <rFont val="Calibri"/>
        <family val="2"/>
        <charset val="204"/>
        <scheme val="minor"/>
      </rPr>
      <t xml:space="preserve"> </t>
    </r>
    <r>
      <rPr>
        <sz val="9"/>
        <color theme="1"/>
        <rFont val="Sylfaen"/>
        <family val="1"/>
        <charset val="204"/>
      </rPr>
      <t xml:space="preserve"> </t>
    </r>
  </si>
  <si>
    <t>დარჩელის ადმინისტრაციული ერთეულის კეთილმოწყობა.</t>
  </si>
  <si>
    <t>მოსახლეობის მოთხოვნის დაკმაყოფილება, სოფლის ცენტრის მოწყობა.</t>
  </si>
  <si>
    <t>უჩაშონას ადმინისტრაციულ ერთეულში საავტომობილო გზის რეაბილიტაცია (პირველი ეტაპი).</t>
  </si>
  <si>
    <t>1 738 მ. გზის მოწყობა, 3000 ბენეფიციარის მოთხვნის დაკმაყოფილება.</t>
  </si>
  <si>
    <t>ინგირის ადმინისტრაციულ ერთეულში სასაფლაოსთან მისასვლელი გზის რეაბილიტაცია.</t>
  </si>
  <si>
    <t>მოსახლეობის მოთხოვნის დაკმაყოფილება, რეაბილიტირებული გზა.</t>
  </si>
  <si>
    <t>ტყაიას ადმინისტრაციულ ერთეულში ცენტრალური გზის რეაბილიტაცია (პირველი ეტაპი).</t>
  </si>
  <si>
    <t>200 მ.გზის რეაბილიტაცია, მოსარგებლე 1332 ადამიანი</t>
  </si>
  <si>
    <t>ნიემბერი</t>
  </si>
  <si>
    <t>ტყაიას ადმინისტრაციულ ერთეულში ცენტრალური გზის რეაბილიტაცია (მეორე ეტაპი).</t>
  </si>
  <si>
    <t xml:space="preserve"> 2134მ.გზის რეაბილიტაცია, მოსარგებლე 1332 ადამიანი</t>
  </si>
  <si>
    <t>ტყაიას ადმინისტრაციულ ერთეულში ცენტრალური გზის რეაბილიტაცია (მესამე ეტაპი).</t>
  </si>
  <si>
    <t>დარჩენილი ნაწილის რეაბილიტაცია, მოსახლეობის მოთხოვნის დაკმაყოფილება.</t>
  </si>
  <si>
    <t>ჭითაწყარის ადმინისტრაციულ ერთეულში სასაფლაოსთან მისასვლელი გზის რეაბილიტაცია.</t>
  </si>
  <si>
    <t>631მ. გზის რეაბილიტაცია, 14 000 მოსარგებლე.</t>
  </si>
  <si>
    <t>ურთის ადმინისტრაციულ ერთეულში საავტომობნილო გზის რეაბილიტაცია.</t>
  </si>
  <si>
    <t>1 738 მ. გზის რეაბილიტაცია, მოსარგებლე 3 000 ადამიანი.</t>
  </si>
  <si>
    <t>ცაიშის ადმინისტრაციულ ერთეულში საგახარიო-საჯიქიოს უბანში ხიდის რეაბილიტაცია.</t>
  </si>
  <si>
    <t>ავარიული 40 მ. ხიდის მოწყობა.</t>
  </si>
  <si>
    <t>ცაცხვის ადმინისტრაციულ ერთეულში სასაფლაოსთან მისასვლელი გზის რეაბილიტაცია.</t>
  </si>
  <si>
    <t>რეაბილიტირებული 316 მ გზა.</t>
  </si>
  <si>
    <t>ორსანტიის ადმინისტრაციულ ერთეულში ცენტრში იუსტიციის საზოგადოებრივი ცენტრის ეზოს კეთილმწოყობა.</t>
  </si>
  <si>
    <t>კეთილმოწყობილი ეზო.</t>
  </si>
  <si>
    <t>გრიგოლიშის ადმინისტრაციულ ერთეულში საკანკიოს უბანში საავტომობილო ხიდის მოწყობა.</t>
  </si>
  <si>
    <t>მოსახლეობის სასმელი წყლით უზრუნველყოფა.</t>
  </si>
  <si>
    <t>გრიგოლიშის ადმინისტრაციულ ერთეულში სახასიოს უბანში წყალმომარაგების ქსელის მოწყობა.</t>
  </si>
  <si>
    <t>გრიგოლიშის ადმინისტრაციულ ერთეულში საავტომობილო გზის რეაბილიტაცია (გრიგოლიშის ცენტრიდან ზუგდიდი-ყულიშკარის გზამდე). პირველი ეტაპი</t>
  </si>
  <si>
    <t>გრიგოლიშის ადმინისტრაციულ ერთეულში საავტომობილო გზის რეაბილიტაცია (გრიგოლიშის ცენტრიდან ზუგდიდი-ყულიშკარის გზამდე). მეორე  ეტაპი.</t>
  </si>
  <si>
    <t>გზის სრული რეაბილიტაცია და მოსახლეობის მოთხოვნის დაკმაყოფილება.</t>
  </si>
  <si>
    <t>დარჩელის ადმინისტრაციული ერთეულის საავტომობილო გზის რეაბილიტაცია (პირველი ეტაპი).</t>
  </si>
  <si>
    <t>დარჩელის ადმინისტრაციული ერთეულის საავტომობილო გზის რეაბილიტაცია (მეორე ეტაპი).</t>
  </si>
  <si>
    <t>კოკი-ორსანტიის დამაკავშირებელი გზის რეაბილიტაცია (პირველი ეტაპი).</t>
  </si>
  <si>
    <t>კოკი-ორსანტიის დამაკავშირებელი გზის რეაბილიტაცია (მეორე ეტაპი).</t>
  </si>
  <si>
    <t>ოირემეს საავტომობილო გზის რეაბილიტაცია (პირველი და მეორე ეტაპი)</t>
  </si>
  <si>
    <r>
      <t>მიზანი:</t>
    </r>
    <r>
      <rPr>
        <sz val="9"/>
        <color theme="1"/>
        <rFont val="Calibri"/>
        <family val="2"/>
        <charset val="204"/>
        <scheme val="minor"/>
      </rPr>
      <t xml:space="preserve">  13;  </t>
    </r>
    <r>
      <rPr>
        <sz val="9"/>
        <color theme="1"/>
        <rFont val="Sylfaen"/>
        <family val="1"/>
        <charset val="204"/>
      </rPr>
      <t>ქმედითი გარემოსდაცვითი საქმიანობის განხორციელება</t>
    </r>
  </si>
  <si>
    <t>13.3 ნაპირსამაგრი ღონისძიებების გეგმის შემუშავება და განხორციელება;</t>
  </si>
  <si>
    <t>შამგონას ადმინისტრაციულ ერთეულში ნაპირსამაგრის რეაბილიტაცია.</t>
  </si>
  <si>
    <t xml:space="preserve">ჩხორიის  ადმინისტრაციულ ერთეულში  ცენტრალური საავტომობილო გზის რეაბილიტაცია. (პირველი  ეტაპი) </t>
  </si>
  <si>
    <t>ჯიხაშკარის ადმინისტრაციულ ერთეულში საავტომობილო გზიდან ჭაქვინჯის ადმინისტრაციული ცენტრისა და ბაღმარანის გავლით ნარაზენი ზუგდიდის სავტომობილო გზის რეაბილიტაცია.</t>
  </si>
  <si>
    <t>ყულიშკარის ადმინისტრაციულ ერთეულში ცენტრიდან ეკლესიამდე გარე განათების მოწყობა.</t>
  </si>
  <si>
    <t>ბაშის ადმინისტრაციულ ერთეულში გზის რეაბილიტაცია</t>
  </si>
  <si>
    <t>ავარიული გზის რეაბილიტაცია.</t>
  </si>
  <si>
    <t xml:space="preserve"> კორცხელის ადმინისტრაციულ ერთეულში სოფელ ჭკადუაშთან დამაკავშირებელი ხიდის მოწყობა.</t>
  </si>
  <si>
    <t>ხიდის მოწყობის სამუშაოების ჩატარება.</t>
  </si>
  <si>
    <t>ჭკადუაშის ადმინისტრაციულ ერთეულში გზის რეაბილიტაცია .</t>
  </si>
  <si>
    <t>ნაცატუს ადმინისტრაციულ ერთეულში ჭაბურღილის მოწყობა და დაქსელვა.</t>
  </si>
  <si>
    <t>სასმელი წყლით უზრუნველყოფილი 87 ოჯახი.</t>
  </si>
  <si>
    <t>ზედაეწერის  ადმინისტრაციულ ერთეულში სახასიოს უბანში წყალმომარაგების ქსელის მოწყობა.</t>
  </si>
  <si>
    <t>ზედაეწერი</t>
  </si>
  <si>
    <t>კორცხელის ადმინისტრაციულ ერთეულში ჭაბურღილის მოწყობა და დაქსელვა.</t>
  </si>
  <si>
    <t>სასმელი წყლით უზრუნველყოფილი 90 ოჯახი.</t>
  </si>
  <si>
    <t>კორცხელი</t>
  </si>
  <si>
    <t xml:space="preserve">   აგვისტო</t>
  </si>
  <si>
    <t>ჭკადუაშის ადმინისტრაციულ ერთეულის წყალმომარაგების რეაბილიტაცია</t>
  </si>
  <si>
    <t>სასმელი წყლით უზრუნველყოფილი მოსახლეობა.</t>
  </si>
  <si>
    <t>ჭკადუაში</t>
  </si>
  <si>
    <t>აბასთუმანის  ადმინისტრაციულ ერთეულის წყალმომარაგების რეაბილიტაცია</t>
  </si>
  <si>
    <t>აბასთუმამი</t>
  </si>
  <si>
    <t>ინგირის ადმინისტრაციულ ერთეულში დადიანის და ტაბიძის ქუჩებზე გზის რეაბილიტაცია.</t>
  </si>
  <si>
    <t>ავარიული გზის აღდგენა-რეაბილიტაცია.</t>
  </si>
  <si>
    <t>600 000</t>
  </si>
  <si>
    <t>კახათის  ადმინისტრაციულ ერთეულში შიდა საავტომობილო გზის რეაბილიტაცია (რუსთაველის ქუჩა) პირველი ეტაპი</t>
  </si>
  <si>
    <t xml:space="preserve">მოსახლეობის მოთხოვნის საფუძველზე ავარიული გზის აღდგენა, </t>
  </si>
  <si>
    <t>ახალაბასთუმნის ადმინისტრაციულ ერთეულში ცენტრალური საავტომობილო გზის რეაბილიტაცია(მეორე ეტაპი)</t>
  </si>
  <si>
    <t xml:space="preserve">ოქტომბრის  ადმინისტრაციულ ერთეულში  ცენტრიდან პროფტექნიკური სასწავლებლის,   ახალკახათის გავლით  ზუგდიდი ანაკლიის საავტომობილო გზამდე საავტომობილო გზის რეაბილიტაცია </t>
  </si>
  <si>
    <t>ნარაზენის  ადმინისტრაციულ   ერთეულში საავტომობილო გზის  რეაბილიტაცია (რუსთაველი ქუჩა ) პირველი ეტაპი)</t>
  </si>
  <si>
    <t>ნაცატუს  ადმინისტრაციულ   ერთეულში საავტომობილო გზის რეაბილიტაცია (პირველი ეტაპი)</t>
  </si>
  <si>
    <t xml:space="preserve"> ოფაჩხაფუს ადმინისტრაციულ   ერთეულში გზის  რეაბილიტაცია </t>
  </si>
  <si>
    <t>დარჩელის ადმინისტრაციულ ერთეულში საბავშვო ბაღის რეაბილიტაცია</t>
  </si>
  <si>
    <t>მოსახლეობის მოთხოვნის საფუძველზე საბავშვო ბაღის სრული რეაბილიტაცია.</t>
  </si>
  <si>
    <t>ცაიშის შემოვლითი გზის რეაბილიტაცია</t>
  </si>
  <si>
    <t>განმუხურის  ადმინისტრაციულ ერთეულში  მულტი ფუნქციურის ცენტრის შექმნა</t>
  </si>
  <si>
    <t>მულტიფუნქციური ცენტრი (განთავსებულ იქნება  საზოაგადოებრივი მომსახურეობის სხვადასხვა სახეობები), რომელიც მოემსახურება, როგორც ადგილობრივ მოსახლეობას ისე ჩამოსულ ტურისტებს.</t>
  </si>
  <si>
    <t>რუხის ადმინისტრაციულ ერთეულში, თავისუფალი ზონის ტერიტორიაზე გზის, სკვერის, ავტოსადგომის, სანიაღვრე-სადრენაჟე სისტემის, წყალკანალიზაციის, ჭაბურღილის, სადაწნეო ავზის, გამწმენდი ნაგებობის (სეპტიკის) და საზოგადოებრივი რეტრატის (საპირფარეშოს) მოწყობა</t>
  </si>
  <si>
    <t>(განთავსებულ იქნება  საზოაგადოებრივი მომსახურეობის სხვადასხვა სახეობები), რომელიც მოემსახურება, როგორც ადგილობრივ მოსახლეობას ისე ჩამოსულ ტურისტებს.</t>
  </si>
  <si>
    <t>რუხი</t>
  </si>
  <si>
    <t>ოდიშის ადმინისტრაციულ ერთეულში ცენტრიდან N1 სასაფლაომდე საავტომობილო გზის რეაბილიტაცია.</t>
  </si>
  <si>
    <t>სულ ჯამი;</t>
  </si>
  <si>
    <t xml:space="preserve">საპროექტო სახაარჯთაღრიცხვო დოკუმენტაციის ღირებულება </t>
  </si>
  <si>
    <t>ოქტომბრის ადმინისტრაციულ ერთეულში მარას უბანში ხიდის რეაბილიტაცია.</t>
  </si>
  <si>
    <t xml:space="preserve">გზის რეაბილიტაციით მოსარგებლე 615 ოჯახი. </t>
  </si>
  <si>
    <t>მიზანი 12: განათლების, მეცნიერების, კულტურისა და სპორტის განვითარება</t>
  </si>
  <si>
    <t>რეგიონში კულტურული და სპორტული ინფრასტრუქტურის რეაბილიტაცია და განვითარება.</t>
  </si>
  <si>
    <t xml:space="preserve">ზედაეწერის  ადმინისტრაციულ ერთულში სპორტულ გამაჯანსაღებელი კომპლექსის რეაბილიტაცია </t>
  </si>
  <si>
    <t>სპორტულ გამაჯანსაღებელი კომპლექტის შენობის აღდგენა-მოწყობა.</t>
  </si>
  <si>
    <t>რუხის ადმინისტრაციულ ერთეულში საბავშვო ბაღის შენობის მშენებლობა.</t>
  </si>
  <si>
    <t>75 აღსაზრდელის უზრუნველყოფა.</t>
  </si>
  <si>
    <t>შამგონას ადმინისტრაციულ ერთეულში საბავშვო ბაღის შენობის მშენებლობა.</t>
  </si>
  <si>
    <t>ახალკახათის ადმინსიტრაციულ ერთეულში ცენტრიდან პროფტექნიკურ სასწავლებლამდე საავტომობილო გზის რეაბილიტაცია.</t>
  </si>
  <si>
    <t>დაზიანებული გზის რეაბილიტაცია.</t>
  </si>
  <si>
    <t>გზები</t>
  </si>
  <si>
    <t>150 000</t>
  </si>
  <si>
    <t>ხიდები</t>
  </si>
  <si>
    <t>100 000</t>
  </si>
  <si>
    <t>სანიაღვრე</t>
  </si>
  <si>
    <t>50 000</t>
  </si>
  <si>
    <t>300 000</t>
  </si>
  <si>
    <t>გრიგოლიშის ჭადრებთან არსებული მოსაცდელის რეაბილიტაცია (რემონტი)</t>
  </si>
  <si>
    <t>დარჩელის ბერაიების უბნის შესახვევთან მოსაცდელის მოწყობა</t>
  </si>
  <si>
    <t>დარჩელის არნანიების უბნის შესახვევთან მოსაცდელის მოწყობა</t>
  </si>
  <si>
    <t>ზედაეწერის მოსაცდელის მოწყობა  სათორდიოს უბანში</t>
  </si>
  <si>
    <t>კიროვში მოსაცდელის მოწყობა შ.რუსთაველის ქუჩაზე ჯიმშერ ხუბუას სახლის წინ</t>
  </si>
  <si>
    <t>ჭკადუაშის  მოსაცდელის გაკეთება საჯინჯოლოს უბანში</t>
  </si>
  <si>
    <t>ჯიხაშკარის მოსაცდელების მოწყობა საზარანდიოს,</t>
  </si>
  <si>
    <t xml:space="preserve"> ჭითაწყარის ჯ.ნარმანია ქუჩაზე  ხიდის რეაბილიტა</t>
  </si>
  <si>
    <t>ახალსოფელის ღელე ვაჟიაზე ხიდის მოწყობა</t>
  </si>
  <si>
    <t>ახალსოფელის  საკეზუოს  უბანში ხიდის რეაბილიტაცია</t>
  </si>
  <si>
    <t>გზების რეაბილიტაცია სხვადასხვა ადმინისტრაციულ ერთეულში ორმული გზის შეკეთება</t>
  </si>
  <si>
    <t xml:space="preserve">ჭითაწყარის ცენტრალურ ტრასაზე სანიღვრე არხების </t>
  </si>
  <si>
    <t>ანაკლიას სოფლის ცენტრში, რუსთაველის ქუჩის N 1, 2, 3 ჩიხებში სანიაღვრე არხის მოწყობა ბეტონის ფუნდამენტით</t>
  </si>
  <si>
    <t xml:space="preserve">  ინგირში სანიაღვრე არხის მოწყობა ქანთარიას მსვიდობის 9 აპრილის  და მახარაძის ქუჩაზე</t>
  </si>
  <si>
    <t>ახალკახათის სკოლასთასან სანიაღვრე არხის მოწყობა</t>
  </si>
  <si>
    <t>ნაწულუკუს გამარჯვების ქუჩაზე სანიაღვრე არხის მოწყობა (ცენტრალური გზა)</t>
  </si>
  <si>
    <t>ოქტომბერში N 1 სასაფლაოს წინ, თბილისის ქუჩაზე სანიაღვრე არხის (200 მეტრზე)  მწყბა</t>
  </si>
  <si>
    <t>ცაცხვში  სანიაღვრე არხის მოწყობა წმ. გიორგის ქუჩაზე</t>
  </si>
  <si>
    <t>ნაწულუკუს  ცენტრალურ გზაზე გარე განათების მოწყობა</t>
  </si>
  <si>
    <t xml:space="preserve">ანაკიის დგებუაძის ქუჩის გარე განათების მოწყობა </t>
  </si>
  <si>
    <t>ოდიშის  გარე განათების მოწყობა</t>
  </si>
  <si>
    <t>ოფაჩხაფუს გარე განათბა</t>
  </si>
  <si>
    <t>ერგეტა-ცვანეს გზაზე გარე განათების მოწყობა</t>
  </si>
  <si>
    <t xml:space="preserve">ახალსოფლის გარე განათება </t>
  </si>
  <si>
    <t>ხეცერის სტადიონის გარე განათება</t>
  </si>
  <si>
    <t>ორსანტია მინი სტადიონის მოწყობა</t>
  </si>
  <si>
    <t>რუხის  კეთილმოწყობა</t>
  </si>
  <si>
    <t>სულ ჯამი</t>
  </si>
  <si>
    <t>ადგილობრივი ბიუჯეტით რეგ პროექტების თანადაფინანსების თანხა</t>
  </si>
  <si>
    <t>კატეგორიების მიხედვით 2015 წელს სოფლის მხარდაჭერის პროგრამით განხორციელებული პროექტები</t>
  </si>
  <si>
    <t>საბაშვო ბაღების მშენებლობა</t>
  </si>
  <si>
    <t>ბიბლიოთეკის მოწყობა</t>
  </si>
  <si>
    <t>განათების მოწყობა</t>
  </si>
  <si>
    <t>142186,7</t>
  </si>
  <si>
    <t>კანალიზაციის მოწყობა</t>
  </si>
  <si>
    <t>კეთილმოწყობითი სამუშაოები</t>
  </si>
  <si>
    <t>2.1 სოფლის ინფრასტრუქტირის რეაბილიტაცია.</t>
  </si>
  <si>
    <t>მემორიალის მოწყობა</t>
  </si>
  <si>
    <t>ნაგვის კონტეინერების შესყიდვა</t>
  </si>
  <si>
    <t>800 000</t>
  </si>
  <si>
    <t>ნაპირსამაგრის მოწყობა</t>
  </si>
  <si>
    <t>პარკის მოწყობა</t>
  </si>
  <si>
    <t>სამისამართო აბრების დამზადება</t>
  </si>
  <si>
    <t>სანიაღვრე არხების მოწყობა.</t>
  </si>
  <si>
    <t>სასაფლაოს მოწყობა</t>
  </si>
  <si>
    <t>სველი წერტილის მოწყობა</t>
  </si>
  <si>
    <t>სკვერის მოწყობა</t>
  </si>
  <si>
    <t>სტადიონის მოწყობა</t>
  </si>
  <si>
    <t>ფასადის მოწყობა</t>
  </si>
  <si>
    <t>ღობის მოწყობა</t>
  </si>
  <si>
    <t>შემოკავება</t>
  </si>
  <si>
    <t>შენობის მოწყობა-რეაბილიტაცია</t>
  </si>
  <si>
    <t>წყალმომაარგების ქსელის მოწყობა</t>
  </si>
  <si>
    <t>2.1 მხარის საგზაო ინფრასტრუქტურის არარეაბილიტირებული ნაწილის, მისი პრიორიტეტული გზების, ხიდების რეაბილიტაცია</t>
  </si>
  <si>
    <t>ხიდის მოწყობა-რეაბილიტაცია</t>
  </si>
  <si>
    <t xml:space="preserve"> ადგილობრივი ბიუჯეტით  განსახორციელებელი პროექტები</t>
  </si>
  <si>
    <t>მუნიციპალიტეტის საკრებულo (კოდი 0101)</t>
  </si>
  <si>
    <t>მუნიციპალიტეტის საკრებულოსათვის  სამუშაო პირობების შექმნა, მატერიალურ ტექნიკურ ბაზის გაუმჯობესება</t>
  </si>
  <si>
    <t>მუნიციპალიტეტის გამგეობა (კოდი 0102)</t>
  </si>
  <si>
    <t>მუნიციპალიტეტის გამგეობისათვის სამუშაო პირობების შექმნა, მატერიალურ ტექნიკურ ბაზის გაუმჯობესება</t>
  </si>
  <si>
    <t>ქვეყნის თავდაცვისუნარიანობის ამაღლების ხელშეწყობა  (კოდი 0201)</t>
  </si>
  <si>
    <t>მოქალაქეთა სამხედრო აღრიცხვაზე აყვანა, სამხედრო სამსახურისათვის მომზადება,  სავალდებულო და სამხედრო სარეზერვო  სამსახურში გაწვევასთან დაკავშირებული სამუსაოების მატერიალური მხარდაჭერა.</t>
  </si>
  <si>
    <t>გზების მშენებლობა- რეაბილიტაცია და მოვლა შენახვა (კოდი 030101)</t>
  </si>
  <si>
    <t>პროგრამის ფარგლებში განხორციელდება მუნიციპალიტეტში არსებული რეაბილიტირებული გზების მდგომარეობის შენარჩუნება,  სასოფლო გზების რეაბილიტაცია. ზუგდიდის მუნიციპალიტეტის სოფლებში მიმავალი გზების რეაბილიტაციასა და მოწყობის საკითხი მუნიციპალიტეტისათვის ერთ-ერთ მნიშვნელოვან პრობლემას წარმოადგენს. საკუთარი სახსრებით განხორციელდება ზუგდიდის შიდა გზების ორმულის შეკეთების სამუშაოები. მიკროპროექტების განხორციელება, ასევე გათვალისწინებულია საპროექტო სახარჯთაღრიცხვო დოკუმენტაციების მომზადება რეგიონალური განვითარების ფონდიდან გამოსაყოფი პროექტების განსახორციელებლად. აღნიშნული სამუშაოების შესრულება მნიშვნელოვან ეფექტს მოიტანს. მოსახლეობას მიეცემა ნორმალური გადაადგილების საშუალება</t>
  </si>
  <si>
    <t>ხიდების მშენებლობა- რეაბილიტაცია (კოდი 030102)</t>
  </si>
  <si>
    <t>ხიდების მშენებლობა-რეაბილიტაციისათვის გათვალისწინებულია პროგრამის ფარგლებში განხორციელდეს მუნიციპალიტეტში არსებული რეაბილიტირებული ხიდ-ბოგირების მდგომარეობის შენარჩუნება და შეკეთება-რეაბილიტაცია. მიუხედავად იმისა, რომ უკანასკნელ წლებში როგორც ,,სოფლის მხადაჭერის პროგრამით“ ასევე ადგილობრივი ბიუჯეტით და სახელმწიფო ბიუჯეტიდან გამოყოფილი თანხებით რიგი ხიდისა და ბოგირების რეაბილიტაცია განხორციელდა</t>
  </si>
  <si>
    <t>გარე განათების მოწყობა- რეაბილიტაცია და ექსპლოატაცია (კოდი 030201)</t>
  </si>
  <si>
    <t>დღე-ღამის ნებისმიერ დროს მოსახლეობის კომფორტული და უსაფრთხო გადაადგილებისათვის აუცილებელ პირობას წარმოადგენს მუნიციპალიტეტის განათება, რისი გათვალისწინებითაც ქვეპროგრამის ფარგლებში დაფინანსდება გარე განათების არსებული ქსელის ექსპლოატაცია, მოვლა-შენახვა, ახალი ქსელების მოწყობა</t>
  </si>
  <si>
    <t>წყლის სისტემის რეაბილიტაცია და ექსპლოატაცია (კოდი 030203)</t>
  </si>
  <si>
    <t xml:space="preserve">წყლის სისტემის რეაბილიტაცია </t>
  </si>
  <si>
    <t>ნაგავსაყრელის მოწყობა და ტექნიკის შეძენა (კოდი 030209)</t>
  </si>
  <si>
    <t>ნაგავსაყრელის ტექნიკის შეძენა</t>
  </si>
  <si>
    <t>ადმინისტრაციული, საცხოვრებელი სახლების და ეზოების კეთილმოწყობა (კოდი 030301)</t>
  </si>
  <si>
    <t xml:space="preserve"> ეზოების კეთილმოწყობა</t>
  </si>
  <si>
    <t>სანიაღვრე არხების მშენებლობა რეაბილიტაცია და ექსპლოატაცია (კოდი 0305)</t>
  </si>
  <si>
    <t>პროგრამის ფარგლებში განხორციელდება ზუგდიდის მუნიციპალიტეტში სანიაღვრე არხების მოწყობა, ასევე წყალსაწვეტი არხები</t>
  </si>
  <si>
    <t>სარწყავი არხებისა და ნაპირსამაგრი ჯებირების მშენებლობა-რეაბილიტაცია (კოდი 0306 )</t>
  </si>
  <si>
    <t>პროგრამის ფარგლებში განხორციელდება ზუგდიდის მუნიციპალიტეტში  ნაპირსამაგრი ჯებირების მოწყობა.</t>
  </si>
  <si>
    <t>სოფლის მხარდაჭერის პროგრამა (კოდი 0307)</t>
  </si>
  <si>
    <t>სოფლის მხარდაჭერის პროგრამის პროექტების თანადაფინანსება</t>
  </si>
  <si>
    <t>რეგიონალური ფონდების თანადაფინანსება (5%) (კოდი 03 09)</t>
  </si>
  <si>
    <t>რეგიონალური ფონდების განსახორციელებელი პროექტების თანადაფინანსება</t>
  </si>
  <si>
    <t>საკანალიზაციო სისტემის რეაბილიტაცია ახლის შენება(კოდი 0310)</t>
  </si>
  <si>
    <t>მუნიციპალიტეტის საკუთრებაში არსებული აქტივების კეთილმოწყობა (კოდი 0314)</t>
  </si>
  <si>
    <t> პროგრამის მიზანია: მუნიციპალიტეტის სოფლების მიხედვით მუნიციპალიტეტის ბალანსზე რიცხული არსებული შენობა-ნაგებობების მატერალურ-ტექნიკური ბაზის მდგომარეობის მკვეთრი გაუმჯობესება არსებულის რეაბილიტაცია</t>
  </si>
  <si>
    <t>სტიქიის შედეგების სალიკვიდაციო ღონისძიებების და საპროექტო სახარჯთაღრიცხვო დოკუმენტაციის შედგენა (კოდი 0315)</t>
  </si>
  <si>
    <t>სტიქიის შედეგების სალიკვიდაციო ღონისძიებების</t>
  </si>
  <si>
    <t>ფეხბურთისა და  ახალგაზრდობის განვითარების ხელშეწყობის პროგრამა  (კოდი 050103)</t>
  </si>
  <si>
    <t>პორტული ობიექტების ინფრასტრუქტურის გაუმჯობესება, სპორტსმენების წვრთნისა და გადამზადების ხელშეწყობა,</t>
  </si>
  <si>
    <t>ცენტრალური ბიბლიოთეკის ხელშეწყობის პროგრამა (კოდი 050204)</t>
  </si>
  <si>
    <t>საბიბლიოთეკო სისტემის მატერიალურ-ტექნიკური ბაზის ასევე წიგნადი ფონდის გაუმჯობესება.</t>
  </si>
  <si>
    <t xml:space="preserve"> კომუნალური და სხვა საზოგადოებრივი მომსახურების მოწესრიგება (მიზანი10.)</t>
  </si>
  <si>
    <t>ხეთა თორსა-დღვაბის  წყალსადენი ქსელის სარეაბილიტაციო სამუშაოები</t>
  </si>
  <si>
    <t>ხარისხიანი და სიცოცხლისათვის უსაფრთხო სასმელი წყლის 24 საათიანი მიწოდება</t>
  </si>
  <si>
    <t>ხეთა თორსა-თორსა დღვაბის ადმინისტრაციული ერთეულები</t>
  </si>
  <si>
    <t>ხობის მუნიციპალიტეტის გამგეობა</t>
  </si>
  <si>
    <t xml:space="preserve">  განათლების, კულტურის და სპორტის განვითარება. (მიზანი10.)</t>
  </si>
  <si>
    <t xml:space="preserve">12.4. რეგიონში კულტურული და  სპორტული ინფრასტრუქტურის რეაბილიტაცია და განვითარება.  </t>
  </si>
  <si>
    <t>ხობის მუნიციპალიტეტში  კულტურულ- საგანმანათლებლო და ახალგაზრდული ცენტრის    შექმნა</t>
  </si>
  <si>
    <t>მუნიციპალიტეტის საკუთრებაში არსებული შენობის რეაბილიტაციით კულტურულ-საგანმანათლებლო ცენტრის ამოქმედება და ახალგაზრდებისათვის  ახალი სერვისების შეთავაზება.</t>
  </si>
  <si>
    <t>ქალაქი ხობი</t>
  </si>
  <si>
    <t xml:space="preserve"> საბაზო ინფრასტრუქტურის გაუმჯობესება (მიზანი 2)</t>
  </si>
  <si>
    <t>ქალაქ ხობში ჭყონდიდელის ქუჩაზე 60 ბინიანი საცხოვრებელი სახლის სახურავის რეაბილიტაცია</t>
  </si>
  <si>
    <r>
      <t xml:space="preserve"> აღნიშნული პროექტის განხორციელება ხელს შეუწყობს მობინადრეთა საყოფაცხოვრებო პირობები ასევე ადმინისტრაციული ცენტრის არქიტექტურული იერსახის გაუმჯობესებას.</t>
    </r>
    <r>
      <rPr>
        <sz val="11"/>
        <color indexed="8"/>
        <rFont val="Calibri"/>
        <family val="2"/>
      </rPr>
      <t xml:space="preserve"> </t>
    </r>
  </si>
  <si>
    <t>საბაზისო ინფრასტრუქტურის გაუმჯობესება (მიზანი 2.)</t>
  </si>
  <si>
    <t>ქალაქ ხობის ქუჩების კეთილმოწყობის (მოასფალტება) სამუშაოები</t>
  </si>
  <si>
    <t xml:space="preserve">პროექტის განხორციელების შემთხვევაში სრულად მოწესრიგდება გზის სავალი ნაწილის მდგომარეობა, კიუეტებით უზრუნველყოფილ იქნება წყლის ნიაღვრის ორგანიზებული გატარება როგორც გზის სავალი ნაწილიდან ასევე საკარმიდამო ეზოებიდან და მოგვარდება საკომუნიკაციო პრობლემები მინიმუმ 10 წლით. </t>
  </si>
  <si>
    <t xml:space="preserve">სექტემბერი </t>
  </si>
  <si>
    <t xml:space="preserve"> კომუნალური და სხვა საზოგადოებრივი მომსახურების მოწესრიგება (მიზანი 10.)</t>
  </si>
  <si>
    <t>ბიის  წყალსადენი ქსელის სარეაბილიტაციო სამუშაოები</t>
  </si>
  <si>
    <t>ბიის ადმინისტრაციული ერთეული</t>
  </si>
  <si>
    <t>ხობის #2 საბავშვო ბაღის რეაბილიტაცია</t>
  </si>
  <si>
    <t>#1 ბაგა-ბაღის ინფრასტრუქტურის მოწესრიგება</t>
  </si>
  <si>
    <t>ქ. ხობი</t>
  </si>
  <si>
    <t>ზემო ქვალონის ადმინისტრაციულ ერთეულში და ქვემო ქვალონის ადმინისტრაციული ერთეულის სოფელ ჭითა უშკურში წყალსადენის ქსელის სარეაბილიტაციო სამუშაოების ჩატარება.</t>
  </si>
  <si>
    <t>მოსახლეობის 24 საათიანი, ხარისხიანი სასმელი წყლით უზრუნველყოფა</t>
  </si>
  <si>
    <t>ზემო ქვალონისა და ქვ. ქვალონის ადმინისტრაციული ერთეულები</t>
  </si>
  <si>
    <t>დასრულებულია სამუშაოები</t>
  </si>
  <si>
    <t>ხობის #1 საბავშვო ბაღის რეაბილიტაცია</t>
  </si>
  <si>
    <t>დასრულებულია სამუშაოები ველოდებით ექსპერტიზის დასკვნას შესრულებულ სამუშაოებზე; მიმწოდებელი დაჯარიმებულიქნება ხელშეკრულების პირობების (ვადაგადაცილება) შესაბამისად</t>
  </si>
  <si>
    <t>12.  განათლების, კულტურის და სპორტის განვითარება.</t>
  </si>
  <si>
    <t>კულტურულ საგანმანათლებლო და ახალგაზრდული ცენტრის შექმნა</t>
  </si>
  <si>
    <t>კულტურულ -საგანმანათლებლო ცენტრის სრულ ამოქმედებას.</t>
  </si>
  <si>
    <t>1-ეტაპი. მიმდინარეობს პროექტის კორექტირება, კორექტირებასთან ერთად სამუშაოების მოქმედების ვადა გადაიწევს იანვრამდე</t>
  </si>
  <si>
    <t>ქ. ხობში ქუჩების კეთილმოწყობის (მოასფალტების)  სამუშაოები</t>
  </si>
  <si>
    <t xml:space="preserve">12.4. რეგიონში კულტურული და  სპორტული ინფრასტრუქტურის რეაბილიტაცია და განვითარება.  
</t>
  </si>
  <si>
    <t>ხობის მუნიციპალიტეტის ცენტრალური სტადიონის აღდგენა</t>
  </si>
  <si>
    <t>ფეხბურთის განვითარების ხელშეწყობა</t>
  </si>
  <si>
    <t>დასრულებულია 1-ლი ეტაპის სამუშაოები ველოდებით ექსპერტიზის დასკვნას შესრულებულ სამუშაოებზე</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</si>
  <si>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t>
  </si>
  <si>
    <t>პირველი მაისის ადმინისტრაციული ერთეულის საჩოკორაიოს უბანში ქუჩის კეთილმოწყობის (ცემენტობეტონი)  სამუშაოები</t>
  </si>
  <si>
    <t>პირველი მაისის ადმინისტრაციული ერთეული</t>
  </si>
  <si>
    <t>საგვიჩიოს ადმინისტრაციული ერთეულში ცენტრლური გზის სარეაბილიტაციო  (ცემენტობეტონის საფარის მოწყობის)  სამუშაოები</t>
  </si>
  <si>
    <t>საგვიჩიოს ადმინისტრაციული ერთეული</t>
  </si>
  <si>
    <t>საჯიჯაოს ადმინისტრაციულ ერთეულში საბავშვო ბაგა-ბაღის რეაბილიტაცია</t>
  </si>
  <si>
    <t>ბაგა-ბაღის ინფრასტრუქტურის მოწესრიგება</t>
  </si>
  <si>
    <t>საჯიჯაოს ადმინისტრაციული ერთეული</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</si>
  <si>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t>
  </si>
  <si>
    <t>პატარა ფოთის ადმინისტრაციული ერთეულის  ქუჩების კეთილმოწყობის (ცემენტობეტონი)  სამუშაოები</t>
  </si>
  <si>
    <t>პატარა ფოთის ადმინისტრაციული ერთეული</t>
  </si>
  <si>
    <t>პროექტი არის გარდამავალი (უნდა განხორციელდეს მრავალწლიანი შესყიდვა 2017-2018 წ.), მისი საერთო ღირებულება შეადგენს 1 199 947 ლარს.</t>
  </si>
  <si>
    <t>ქალაქ ხობში კოსტავას ქუჩაზე მრავალბინიანი საცხოვრებელი სახლის სახურავის რეაბილიტაცია</t>
  </si>
  <si>
    <t xml:space="preserve">საპროექტო სახარჯთააღრიცხო დოკუმენტაციის  ღირებულება </t>
  </si>
  <si>
    <t>მუნიც. ტერიტ.</t>
  </si>
  <si>
    <t>ასფალტის საფარიანი გზების მოვლა–შენახვა</t>
  </si>
  <si>
    <t xml:space="preserve">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რეაბილიტაცია.
</t>
  </si>
  <si>
    <t>ქალაქ ხობში კოსტანტინე გამსახურდიას ქუჩის კეთილმოწყობის სამუშაოები</t>
  </si>
  <si>
    <t>ქ.ხობი</t>
  </si>
  <si>
    <t>ქვემო ქვალონის ადმინისტრაციული ერთეულის სოფელ გიმოზგონჯილში ქუჩების კეთილმოწყობის (მოასფალტების)  სამუშაოები</t>
  </si>
  <si>
    <t>ქვემო ქვალონის ადმინისტრაციული ერთეული</t>
  </si>
  <si>
    <t>2.1 მხარის საგზაო ინფრასტრუქტურის (ადგილობრივი მნიშვნელობის სასოფლო გზა) არარეაბილიტირებული ნაწილის რეაბილიტაც</t>
  </si>
  <si>
    <t>საჯიჯაოს ადმინისტრაციული ერთეულის სოფელ ზენში ქუჩების კეთილმოწყობის (მოასფალტების)  სამუშაოები</t>
  </si>
  <si>
    <t>ქ. ხობში სტალინის ქუჩაზე სანიაღვრე არხის ამოწმენდის სამუშაოები</t>
  </si>
  <si>
    <t>წყალდიდობისაგან და ასხვა სტიქიური უბედურობებისაგან დაცვა</t>
  </si>
  <si>
    <t>სოფ. ყულევში წყლის შეზიდვა</t>
  </si>
  <si>
    <t>სოფელ ბიის წყალმომარაგების ქსელის ჰიდრავლიკური ტესტირებისა და დეზინფექციის სამუშაოები</t>
  </si>
  <si>
    <t>ქ. ხობის არსებული მრავალბინიანი საცხოვრებელი სახლების ეზოების კეთილმოწყობის სამუშაოების საპროექტო-სახარჯთაღრიცხვო დოკუმენტაციის შედგენა</t>
  </si>
  <si>
    <t>ბიის ადმინისტრაციულ ერთეულში წყალმომარაგების ქსელის მეწყრული პროცესებით დაზიანებული მონაკვეთის სარემონტო სამუშაოების საპროექტო-სახარჯთაღრიცხვო დოკუმენტაციის შედგენა</t>
  </si>
  <si>
    <t>ჭალადიდის ადმინისტრაციული ერთეულის შენობის სარეაბილიტაციო და ეზოს შემოკავების სამუშაოების საპროექტო-სახარჯთაღრიცხვო დოკუმენტაციის შედგენა</t>
  </si>
  <si>
    <t>გურიფულის თემის სოფ. მეორე გურიფულში ნაპირსამაგრის მოწყობის სამუშაოებზე ზედამხედველობის მომსახურება</t>
  </si>
  <si>
    <t>პირველი მაისის ადმინისტრაციული ერთეულის წყალსადენის სისტემის დაქსელვისა და სათაო ნაგებობის საპროექტო-სახარჯთაღრიცხვო დოკუმენტაციისა და ექსპერტიზის შედგენა</t>
  </si>
  <si>
    <t>მინისტადიონების მოვლა-შენახვა</t>
  </si>
  <si>
    <t>ხობის მუნიციპალიტეტში კულტურულ-საგანმანათლებო და ახალგაზრდული ცენტრის შექმნის მეორე ეტაპის სამუშაოების საპროექტო-სახარჯთაღრიცხვო დოკუმენტაციის შედგენა</t>
  </si>
  <si>
    <t>11..02.2016</t>
  </si>
  <si>
    <t>ქვემო ქვალონის ბაღის რეაბილიტაცია</t>
  </si>
  <si>
    <t xml:space="preserve"> ბაგა-ბაღების ინფრასტრუქტურის მოწესრიგება</t>
  </si>
  <si>
    <t>31.03.206</t>
  </si>
  <si>
    <t>ქ. ხობის ქუჩების კეთილმოწყობის (მოასფალტების) სამუშაოები (მეორე ეტაპი)</t>
  </si>
  <si>
    <t xml:space="preserve">ქვემო ქვალონის ადმინისტრაციულ ერთეულში სოფელ დურღენას საბავშვო ბაღის მესამე ეტაპის სარეაბილიტაციო სამუშაოების საპროექტო-სახარჯთაღრიცხვო დოკუმენტაციის შედგენა </t>
  </si>
  <si>
    <t xml:space="preserve">ქვემო ქვალონის ადმინისტრაციულ ერთეულში სოფელ დურღენას საბავშვო ბაღის მესამე ეტაპის სარეაბილიტაციო სამუშაოები </t>
  </si>
  <si>
    <t>შუა ხორგის ადმინისტრაციულ ერთეულში ცენტრალურ სტადიონზე არსებული გასახდელი შენობის სარეაბილიტაციო სამუშაოების საპროექტო-სახარჯთაღრიცხვო დოკუმენტაციის შედგენა</t>
  </si>
  <si>
    <t>შუა ხორგის ადმინისტრაციულ ერთეულში ცენტრალურ სტადიონზე არსებული გასახდელი შენობის სარეაბილიტაციო სამუშაოები</t>
  </si>
  <si>
    <t>ჭალადიდის ადმინისტრაციული ერთეულის შენობის სარეაბილიტაციო და ეზოს შემოკავების სამუშაოები</t>
  </si>
  <si>
    <t xml:space="preserve">საჯიჯაოს ადმინისტრაციული ერთეულის სოფელ ზენში ქუჩების კეთიმოწყობის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</si>
  <si>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 xml:space="preserve">ქვემო ქვალონის ადმინისტრაციული ერთეულის სოფელ გიმოზგონჯილში ქუჩების კეთილმოწყობის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</si>
  <si>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 xml:space="preserve">ქ. ხობში კონსტანტინე გამსახურდიას ქუჩის კეთილმოწყობის (მოასფალტების) სამუშაოების საპროექტო-სახარჯთაღრიცხვო დოკუმენტაციისა და პროექტის ექსპერტიზის შედგენა </t>
  </si>
  <si>
    <t>ხეთის ადმინისტრაციულ ერთეულის სოფელ ოხვამეკარში სასაფლაომდე მისასვლელი გზის ბეტონით მოწყობის სამუშაოების საპროექტო-სახარჯთაღრიცხვო დოკუმენტაციისა და პროექტის ექსპერტიზა</t>
  </si>
  <si>
    <t>პირველი მაისის ადმინისტრაციული ერთეულის სოფელ ჭიხუში სასაფლაომდე მისასვლელი გზის მონაკვეთის ბეტონით მოწყობის სამუშაოების საპროექტო-სახარჯთაღრიცხვო დოკუმენტაციისა და პროექტის ექსპერტიზა</t>
  </si>
  <si>
    <t>ხამისქურის ადმინისტრაციულ ერთეულში ახალგაზრდული ცენტრის შექმნის საპროექო-სახარჯთაღრიცხვო დოკუმენტაციისა და ექსპერტიზის მომსახურება</t>
  </si>
  <si>
    <t>ხობის მუნიციპალიტეტის ადგილობრივი თვითმმართველობის ადმინისტრაციული შენობიდან მიმდებარე შენობებში (ქ. ხობში ცოტნე დადიანის ქ. #202-ში განთავსებული ადმინისტრაციული შენობის 4 ოთახში და ქ. ხობის კულტურის სახლის 4 ოთახში (ცოტნე დადიანის ქ. #187) ციფრული საკომუნიკაციო სისტემის გადაყვანისა და ქსელური ინფრასტრუქტურის მოწყობის სამუშაოების საპროექო-სახარჯთაღრიცხვო დოკუმენტაციისა და ექსპერტიზის მომსახურება</t>
  </si>
  <si>
    <t>ნოჯიხევის ადმინისტრაციული ერთეულის სოფელ ნოჯიხევში N2 საბავშვო ბაღის შემოღობვისა და ჭიშკრის მოწყობის სამუშაოების საპროექო-სახარჯთაღრიცხვო დოკუმენტაციის შედგენა</t>
  </si>
  <si>
    <t xml:space="preserve">პატარა ფოთის ადმინისტრაციული ერთეულის სოფელ პატარა ფოთში ქუჩების კეთილმოწყობის (ცემენტობეტონის საფარი) სამუშაოების  საპროექო-სახარჯთაღრიცხვო დოკუმენტაციისა და ექსპერტიზის შედგენა </t>
  </si>
  <si>
    <t xml:space="preserve">პირველი მაისის ადმინისტრაციული ერთეულის სოფელ ბულიწყუს საჩოკორაიოს უბანში ქუჩების კეთილმოწყობის (ცემენტობეტონის საფარი) სამუშაოების  საპროექო-სახარჯთაღრიცხვო დოკუმენტაციისა და ექსპერტიზის შედგენა </t>
  </si>
  <si>
    <t xml:space="preserve">ქ. ხობის ქუჩების კეთილმოწყობის (მოასფალტება)  სამუშაოების  საპროექო-სახარჯთაღრიცხვო დოკუმენტაციისა და ექსპერტიზის შედგენა </t>
  </si>
  <si>
    <t>ხეთის ადმინისტრაციული ერთეულის სოფელ ოხვამეკარში სასაფლაომდე მისასვლელი გზის ბეტონის საფარის მოწყობის სამუშაოები</t>
  </si>
  <si>
    <t>ქარიატის ადმინისტრაციულ ერთეულში მდებარე ბონდის ხიდის სარეაბილიტაციო სამუშაოები</t>
  </si>
  <si>
    <t>საჯიჯაოს ადმინისტრაციული ერთეულის სოფელ ჯაპიშაქარში არსებული ცხაურის სარემონტო სამუშაოების  საპროექტო-სახარჯთაღრიცხვო დოკუმენტაციის შედგენა</t>
  </si>
  <si>
    <t>საჯიჯაოს ადმინისტრაციული ერთეულის სოფელ ჯაპიშაქარში არსებული ცხაურის სარემონტო სამუშაოები</t>
  </si>
  <si>
    <t>ბიის ადმინისტრაციულ ერთეულში წყალმომარაგების ქსელის მეწყრული პროცესებით დაზიანებული მონაკვეთის სარემონტო სამუშაოები</t>
  </si>
  <si>
    <t>ქ. ხობში ცოტნე დადიანის ქუჩა #185-ში მდებარე ადმინისტრაციული შენობის შესასვლელი კარების სარემონტო სამუშაოების საპროექტო-სახარჯთაღრიცხვო დოკუმენტაციის შედგენა</t>
  </si>
  <si>
    <t>ქ. ხობში კულტურის სახლის წინ მდებარე სკვერის სარემონტო სამუშაოების საპროექტო-სახარჯთაღრიცხვო დოკუმენტაციის შედგენა</t>
  </si>
  <si>
    <t>ქ. ხობში ცოტნე დადიანის ქუჩაზე საგადასახადო შენობის ფასადის, მიმდებარე ტერიტორიის, ბილბორდის, წარწერების, სკვერისა და დეკორატიული ღობის სარემონტო სამუშაოების საპროექტო-სახარჯთაღრიცხვო დოკუმენტაციის შედგენა</t>
  </si>
  <si>
    <t>ზემო ქვალონის, ქვემო ქვალონისა და პირველი მაისის ადმინისტრაციულ ერთეულებში არსებული მოსახლეობის სასმელი წყლის ჭაბურღილების ლაბორატორიული გამოკვლევა</t>
  </si>
  <si>
    <t>ადმინისტრაციული შენობის პირველ სართულზე მოქალაქეთა მისაღებში ფანჯრებისა და კარის სარემონტო სამუშაოების საპროექტო-სახარჯთაღრიცხვო დოკუმენტაციის შედგენა</t>
  </si>
  <si>
    <t>ადმინისტრაციული შენობის პირველ სართულზე მოქალაქეთა მისაღებში ფანჯრებისა და კარის სარემონტო სამუშაოები</t>
  </si>
  <si>
    <t>ქ. ხობში ცოტნე დადიანის ქუჩა #185-ში მდებარე ადმინისტრაციული შენობის შესასვლელი კარების სარემონტო სამუშაოები</t>
  </si>
  <si>
    <t>ნოჯიხევის ადმინისტრაციულ ერთეულში მონასტრის მიმდებარე ტერიტორიაზე არსებული მოსაცდელის სარემონტო სამუშაოების საპროექტო-სახარჯთაღრიცხვო დოკუმენტაციის შედგენა</t>
  </si>
  <si>
    <t>ნოჯიხევის ადმინისტრაციულ ერთეულში მონასტრის მიმდებარე ტერიტორიაზე არსებული მოსაცდელის სარემონტო სამუშაოები</t>
  </si>
  <si>
    <t>ქ. ხობში სტალინის ქ. #6-ში მდებარე ადმინისტრაციული შენობის სარემონტო სამუშაოების საპროექტო-სახარჯთაღრიცხვო დოკუმენტაციის შედგენა</t>
  </si>
  <si>
    <t>ქ. ხობში სტალინის ქ. #6-ში მდებარე ადმინისტრაციული შენობის სარემონტო სამუშაოები</t>
  </si>
  <si>
    <t>ქ. ხობში კულტურის სახლის წინ მდებარე სკვერის სარემონტო სამუშაოები</t>
  </si>
  <si>
    <t>ქ. ხობში ცოტნე დადიანის ქუჩაზე საგადასახადო შენობის ფასადის, მიმდებარე ტერიტორიის, ბილბორდის, წარწერების, სკვერისა და დეკორატიული ღობის სარემონტო სამუშაოები</t>
  </si>
  <si>
    <t>ჭალადიდის ადმინისტრაციული ერთეულის სოფელ საბაჟოში არსებული რაჰიპ მამედოვის ძეგლისა და მეორე მსოფლიო ომში დაღუპულთა მემორიალისა და მიმდებარე ტერიტორიის სარემონტო სამუშაოების საპროექტო-სახარჯთაღრიცხვო დოკუმენტაციის შედგენა</t>
  </si>
  <si>
    <t>ჭალადიდის ადმინისტრაციული ერთეულის სოფელ საბაჟოში არსებული რაჰიპ მამედოვის ძეგლისა და მეორე მსოფლიო ომში დაღუპულთა მემორიალისა და მიმდებარე ტერიტორიის სარემონტო სამუშაოები</t>
  </si>
  <si>
    <t>ბიის ადმინისტრაციულ ერთეულში, ჭავჭავაძის ქუჩაზე გზის დაზიანებული (დამეწყრილი) მონაკვეთის აღსადგენად დროებითი ღონისძიებების გატარების სამუშაოების საპროექტო-სახარჯთაღრიცხვო დოკუმენტაციის შედგენა</t>
  </si>
  <si>
    <t>ბიის ადმინისტრაციულ ერთეულში, ჭავჭავაძის ქუჩაზე გზის დაზიანებული (დამეწყრილი) მონაკვეთის აღსადგენად დროებითი ღონისძიებების გატარების სამუშაოები</t>
  </si>
  <si>
    <t>ქ. ხობში არსებული  საცხოვრებელი სახლების ეზოების კეთილმოწყობის (ჭყონდიდელის ქუჩა) სამუშაოები</t>
  </si>
  <si>
    <t>ქ. ხობში არსებული  საცხოვრებელი სახლების ეზოების კეთილმოწყობის (სტალინის ქუჩა) სამუშაოები</t>
  </si>
  <si>
    <t>ქ. ხობში არსებული  საცხოვრებელი სახლების ეზოების კეთილმოწყობის (კოსტავას ქუჩა) სამუშაოები</t>
  </si>
  <si>
    <t>ქ. ხობში არსებული  საცხოვრებელი სახლების ეზოების კეთილმოწყობის (ცოტნე დადიანის  ქუჩა ყოფილი სპორტსკოლის/ინტერნატის შენობის მიმდებარე) სამუშაოები</t>
  </si>
  <si>
    <t>სოფლის მხარდაჭერის პროგრამით დაფინანსებული პროექტები 2015</t>
  </si>
  <si>
    <t xml:space="preserve">10.1. მოსახლეობისათვის ხარისხიანი სასმელი წყლის უწყვეტი მიწოდების უზრუნველყოფა
</t>
  </si>
  <si>
    <t>სასმელი წყლის სისტემები</t>
  </si>
  <si>
    <t>სანიაღვრე არხები</t>
  </si>
  <si>
    <t>გარე განათება, ელ ენერგია</t>
  </si>
  <si>
    <t>ფეხით მოსიარულეთა და სატრანსპორტო მოძრაობის უსაფრთხო და კოპმფორტული გადაადგილება</t>
  </si>
  <si>
    <t>სკვერები, ბაღები</t>
  </si>
  <si>
    <t>მოსახლეობის დასასვენებელი ადგილებით უზრუნველყოფადღე-ღამის ნებისმიერ დროს ქალაქის იერსახის გაუმჯობესება</t>
  </si>
  <si>
    <t>თავშეყრის ადგილები, გაჩერების, მოსაცდელის მოწყობა</t>
  </si>
  <si>
    <t>მოსახლეობის საყოფაცხოვრებო პირობების გაუმჯობესება</t>
  </si>
  <si>
    <t>სპორტული მოედნები, სპოტ-დარბაზები</t>
  </si>
  <si>
    <t>სტიქია 2015 - 2017 წელი</t>
  </si>
  <si>
    <t>პირველი მაისის ადმინისტრაციულ ერთეულში საკვიკვინიოს უბანში ღელეზე არსებული ხიდის წარეცხილი ბურჯის გამაგრებითი სამუშაოები</t>
  </si>
  <si>
    <t>ბიის ადმინისტრაციულ ერთეულში სოფელ ბიაში საცალფეხო ხიდის ბურჯის გამაგრების სამუშაოები</t>
  </si>
  <si>
    <t>ქარიატის ადმინისტრაციულ ერთეულში მდინარე ხობისწყალზე ბონდის ხიდის საპროექტო დოკუმენტაციის შედგენა</t>
  </si>
  <si>
    <t>სოფელ ძველ ხიბულაში საღურწკაიოს უბანშიხიდის გამაგრების სამუშაოები</t>
  </si>
  <si>
    <t>სოფელ ძველ ხიბულაში საქანთარიოს უბანში ხიდბოგირის აღდგენითი სამუშაოები</t>
  </si>
  <si>
    <t>საჯიჯაოს ადმინისტრაციულ ერთეულში ღელე ოკურჩხალეზე წყალდიდობის შედეგად წარეცხილი ხიდის სარეგულაციო ნაგებობისა და სანაპირო ზოლის აღდგენითი სამუშაოები</t>
  </si>
  <si>
    <t>გურიფულის ადმინისტრაციული ერთეულის სოფელ მეორე გურიფულში ნაპირსამაგრის მოწყობის სამუშაოების შესყიდვა</t>
  </si>
  <si>
    <t>სამშენებლო მასალებისა და დამხმარე მასალების შესყიდვა</t>
  </si>
  <si>
    <t xml:space="preserve">1. საჯარო ხელისუფლების შესაძლებლობების განვითარება. </t>
  </si>
  <si>
    <t>1.3. ქალაქ დაგეგმარების და სივრცით-ტერიტორიული მოწყობის სისტემურად ჩამოყალიბებული დოკუმენტის მომზადება;</t>
  </si>
  <si>
    <t>განაშენიანების გენერალური გეგმის შედგენა.</t>
  </si>
  <si>
    <t>მუნიციპალიტეტს ინფრასტრუქტურული და სხვა სახის პროექტების გეგმაზომიერად განხორციელება</t>
  </si>
  <si>
    <t>აბაშის მუნიციპალიტეტში სოფ. მარნიდან სოფ. თხმელარის მიმართულებით გზის ასფალტო-ბეტონით მოწყობა</t>
  </si>
  <si>
    <t>აბაშის მუნიციპალიტეტში სოფ. ზანათში მდ. აბაშის ხიდიდან სოფ. ნოსირის საზღვრამდე გზის  ასფალტო-ბეტონით მოწყობ</t>
  </si>
  <si>
    <t>აბაშის მუნიციპალიტეტში სოფ. თხმელარის მაღაზიიდან საძოვრების მიმართულებით გზის ასფალტო-ბეტონით მოწყობ</t>
  </si>
  <si>
    <t>მესტიის მუნიციპალიტეტის სოფელ  ხაიშში  სპორტული დარბაზის მშენებლობა</t>
  </si>
  <si>
    <t>პროეტის განხორციელების შედეგად აშენდება სორტული დარბაზი, ზომებით 20 X12,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</si>
  <si>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ხაიში</t>
  </si>
  <si>
    <t>10.05</t>
  </si>
  <si>
    <t>პროექტის ჯამური ღირებულება 224 038 ლარი, აღნიშნული თანხიდან 67985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</si>
  <si>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სოფელ ნაკრაში  სპორტული დარბაზის მშენებლობა</t>
  </si>
  <si>
    <t>პროეტის განხორციელების შედეგად აშენდება სორტული დარბაზი, ზომებით 24 X21,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და სამედიცინო პუნქტის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</si>
  <si>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ნაკრა</t>
  </si>
  <si>
    <t>პროექტის ჯამური ღირებულება 259930 ლარი, აღნიშნული თანხიდან 67985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</si>
  <si>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მესტიის მუნიციპალიტეტის სოფელ ფარში  სპორტული დარბაზის მშენებლობა</t>
  </si>
  <si>
    <t>პროეტის განხორციელების შედეგად აშენდება სორტული დარბაზი, ზომებით 20X10,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 და სპორტული ნივთების შესანახი სათავსო.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</si>
  <si>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ფარი</t>
  </si>
  <si>
    <t>პროექტის ჯამური ღირებულება203139  ლარი, აღნიშნული თანხიდან 51066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</si>
  <si>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 xml:space="preserve"> 12: განათლების, მეცნიერების, კულტურის და სპორტის განვითარება                1. საჯარო ხელისუფლების შესაძლებლობების განვითარება</t>
  </si>
  <si>
    <t>12.4 რეგიონში კულტურული და სპორტული ინფრასტრუქტურის რეაბილიტაცია და განვითარება                1.2 რეგიონული ადმინისტრაციისა და მუნიციპალიტეტების ადმინისტრაციული ინფრასტრუქტურის გაუმჯობესება</t>
  </si>
  <si>
    <t>სოფელ ლენჯერში არსებული შენობის  დემონტაჟი და  სპორტული დარბაზის მშენებლობა</t>
  </si>
  <si>
    <t>პროეტის განხორციელების შედეგად აშენდება სორტული დარბაზი, ზომებით 13X20, ორსართულიანი, სადაც განთავსდება დარბაზი სხვადასხვა სპორტული აქტივობებისთვის, გასახდელები, სან.კვანძები, სამაყურებლო აივანი, ადმინისტრაციის ოთახი,სპორტული ნივთების შესანახი სათავსო და გამგებლის წარმომადგენილათვის ოთახი.  პროექტის განხორციელება ხელს შეუწყობს ახალგაზრდა თაობაში სპორტული და ცხოვრების ჯანსაღი წესის დამკვიდრებას.</t>
  </si>
  <si>
    <t>სოფელი ლენჯერი</t>
  </si>
  <si>
    <t>პროექტის ჯამური ღირებულება 214941  ლარი, აღნიშნული თანხიდან 44852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</si>
  <si>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t xml:space="preserve">12.4 რეგიონში კულტურული და სპორტული ინფრასტრუქტურის რეაბილიტაცია და განვითარება            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t>
  </si>
  <si>
    <t>მულახის თემის სოფელ მურშკელში  ერთ სართულიანი საერთო სარგებლობის შენობის მშენებლობა</t>
  </si>
  <si>
    <t xml:space="preserve">პროეტის განხორციელების შედეგად აშენდება საერთო სარგებლობის შენობა , ზომებით 10X10, ერთ სართულიანი, სადაც განთავსდება ბიბლიოთეკა, ჯგუფის ოთახი და ერთი კაბინეტი. მოეწყობა სან.კვანძი. </t>
  </si>
  <si>
    <t>სოფელი მურშკელი</t>
  </si>
  <si>
    <t>პროექტის ჯამური ღირებულება 92001  ლარი, აღნიშნული თანხიდან 18118   ლარი დაფინანსდა 2016 წლის სოფლის პროგრამის ფარგლებში, რომელზეც ტენდერი გამოცხადდა და ხელშეკრულება გაფორმდა 2016 წელს</t>
  </si>
  <si>
    <r>
      <t xml:space="preserve"> </t>
    </r>
    <r>
      <rPr>
        <sz val="12"/>
        <color indexed="8"/>
        <rFont val="Sylfaen"/>
        <family val="1"/>
        <charset val="204"/>
      </rPr>
      <t>12: განათლების, მეცნიერების, კულტურის და სპორტის განვითარება                1. საჯარო ხელისუფლების შესაძლებლობების განვითარება                   11.სოციალური უზრუნველყოფისა და ჯანმრთელობის დაცვის ქმედითი სისტემის ჩამოყალიბება</t>
    </r>
  </si>
  <si>
    <t>12.4 რეგიონში კულტურული და სპორტული ინფრასტრუქტურის რეაბილიტაცია და განვითარება                1.2 რეგიონული ადმინისტრაციისა და მუნიციპალიტეტების ადმინისტრაციული ინფრასტრუქტურის გაუმჯობესება          11.7 სათემო ამბულატორიული დაწესებულებების ინფრასტრუქტურის რეაბილიტაცია</t>
  </si>
  <si>
    <t>სოფელ იელიში  ორ სართულიანი საერთო სარგებლობის შენობის მშენებლობა</t>
  </si>
  <si>
    <t>პროეტის განხორციელების შედეგად აშენდება მრავალფუნქციური შენობა, ზომებით 10X12, ორ სართულიანი, პირველ სართულზე  განთავსდება საბავშვო ბაღის ჯგუფის ოთახი და საძინებელი , სააქტო დარბაზი და სან.კვანძი. მეორე სართულზე განთავსდება ბიბლიოთეკა, სოფლის წარმომადგენლის კაბინეტი და ამბულატორია. მრავალფუნქციური შენობის მშენებლობის მიზანია საზოგადოებრივი მომსახურებების ხელშეწწობა და ხელმისაწვდომობის გაზრდა მოსახლეობისათვის.</t>
  </si>
  <si>
    <t>სოფელი იელი</t>
  </si>
  <si>
    <t>ქ. მარტვილის ნახარებაოს უბნისა და სოფ. სერგიეთის დამაკავშირებელი გზის ა/ბეტონის საფარით მოწყობა</t>
  </si>
  <si>
    <t>რეაბილიტირებული და კეთილმოწყობილი იქნება 1.86  კმ გზის სავალი ნაწილი, დამხმარე კომუნიკაციები, სანიაღვრე არხები გზის მთლიან მონაკვეთზე. გზის მოცულობა შეადგენს 10734 კვ/მ-ს ერთეულის სავარაუდო ღირებულება 67 ლარს.</t>
  </si>
  <si>
    <t>მარტვილი, სოფ. სერგიეთი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</si>
</sst>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_-* #,##0.00\ _ლ_ა_რ_ი_-;\-* #,##0.00\ _ლ_ა_რ_ი_-;_-* &quot;-&quot;??\ _ლ_ა_რ_ი_-;_-@_-"/>
    <numFmt numFmtId="166" formatCode="_-* #,##0\ _G_E_L_-;\-* #,##0\ _G_E_L_-;_-* &quot;-&quot;??\ _G_E_L_-;_-@_-"/>
    <numFmt numFmtId="167" formatCode="_(* #,##0.00_);_(* \(#,##0.00\);_(* &quot;-&quot;??_);_(@_)"/>
    <numFmt numFmtId="168" formatCode="_(* #,##0_);_(* \(#,##0\);_(* &quot;-&quot;??_);_(@_)"/>
    <numFmt numFmtId="169" formatCode="_-* #,##0.00\ _L_a_r_i_-;\-* #,##0.00\ _L_a_r_i_-;_-* &quot;-&quot;??\ _L_a_r_i_-;_-@_-"/>
    <numFmt numFmtId="170" formatCode="#,##0.0"/>
    <numFmt numFmtId="171" formatCode="_-* #,##0\ _ლ_ა_რ_ი_-;\-* #,##0\ _ლ_ა_რ_ი_-;_-* &quot;-&quot;??\ _ლ_ა_რ_ი_-;_-@_-"/>
    <numFmt numFmtId="172" formatCode="0.0"/>
    <numFmt numFmtId="173" formatCode="#,###"/>
  </numFmts>
  <fonts count="14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color rgb="FF000000"/>
      <name val="AcadNusx"/>
    </font>
    <font>
      <sz val="10"/>
      <color rgb="FF000000"/>
      <name val="Sylfaen"/>
      <family val="1"/>
    </font>
    <font>
      <sz val="10"/>
      <color theme="1"/>
      <name val="Sylfaen"/>
      <family val="1"/>
    </font>
    <font>
      <b/>
      <sz val="12"/>
      <color rgb="FF000000"/>
      <name val="Sylfaen"/>
      <family val="1"/>
    </font>
    <font>
      <b/>
      <sz val="10"/>
      <color rgb="FF000000"/>
      <name val="Sylfaen"/>
      <family val="1"/>
    </font>
    <font>
      <sz val="10"/>
      <color indexed="8"/>
      <name val="Sylfaen"/>
      <family val="1"/>
    </font>
    <font>
      <sz val="10"/>
      <color rgb="FF000000"/>
      <name val="Calibri"/>
      <family val="2"/>
      <scheme val="minor"/>
    </font>
    <font>
      <sz val="10"/>
      <name val="Sylfaen"/>
      <family val="1"/>
    </font>
    <font>
      <b/>
      <sz val="10"/>
      <name val="Sylfaen"/>
      <family val="1"/>
    </font>
    <font>
      <sz val="11"/>
      <color rgb="FF000000"/>
      <name val="Calibri"/>
      <family val="2"/>
    </font>
    <font>
      <sz val="10"/>
      <color rgb="FF000000"/>
      <name val="Calibri"/>
      <family val="2"/>
    </font>
    <font>
      <sz val="10"/>
      <color theme="1"/>
      <name val="Calibri"/>
      <family val="2"/>
      <charset val="204"/>
      <scheme val="minor"/>
    </font>
    <font>
      <b/>
      <sz val="11"/>
      <color rgb="FF000000"/>
      <name val="Calibri"/>
      <family val="2"/>
      <scheme val="minor"/>
    </font>
    <font>
      <sz val="10"/>
      <color theme="1"/>
      <name val="Calibri"/>
      <family val="2"/>
      <scheme val="minor"/>
    </font>
    <font>
      <sz val="10"/>
      <color theme="1"/>
      <name val="Sylfaen"/>
      <family val="1"/>
      <charset val="204"/>
    </font>
    <font>
      <b/>
      <sz val="10"/>
      <color indexed="8"/>
      <name val="Sylfaen"/>
      <family val="1"/>
      <charset val="204"/>
    </font>
    <font>
      <b/>
      <sz val="14"/>
      <color indexed="8"/>
      <name val="Sylfaen"/>
      <family val="1"/>
      <charset val="204"/>
    </font>
    <font>
      <b/>
      <sz val="14"/>
      <color rgb="FF000000"/>
      <name val="Calibri"/>
      <family val="2"/>
      <scheme val="minor"/>
    </font>
    <font>
      <b/>
      <sz val="14"/>
      <color rgb="FF000000"/>
      <name val="Calibri"/>
      <family val="2"/>
      <charset val="204"/>
      <scheme val="minor"/>
    </font>
    <font>
      <b/>
      <sz val="12"/>
      <color theme="1"/>
      <name val="Calibri"/>
      <family val="2"/>
      <scheme val="minor"/>
    </font>
    <font>
      <b/>
      <sz val="12"/>
      <color rgb="FF000000"/>
      <name val="Calibri"/>
      <family val="2"/>
      <scheme val="minor"/>
    </font>
    <font>
      <b/>
      <sz val="12"/>
      <color theme="1"/>
      <name val="Calibri"/>
      <family val="2"/>
      <charset val="204"/>
      <scheme val="minor"/>
    </font>
    <font>
      <sz val="10"/>
      <name val="Arial"/>
      <family val="2"/>
    </font>
    <font>
      <b/>
      <sz val="14"/>
      <color theme="1"/>
      <name val="Sylfaen"/>
      <family val="1"/>
    </font>
    <font>
      <sz val="11"/>
      <color rgb="FF000000"/>
      <name val="AcadNusx"/>
    </font>
    <font>
      <sz val="9"/>
      <color rgb="FF000000"/>
      <name val="Sylfaen"/>
      <family val="1"/>
    </font>
    <font>
      <sz val="9"/>
      <color theme="1"/>
      <name val="Sylfaen"/>
      <family val="1"/>
    </font>
    <font>
      <sz val="11"/>
      <color rgb="FF000000"/>
      <name val="Calibri"/>
      <family val="2"/>
      <scheme val="minor"/>
    </font>
    <font>
      <sz val="11"/>
      <color indexed="8"/>
      <name val="Sylfaen"/>
      <family val="1"/>
    </font>
    <font>
      <sz val="8"/>
      <color theme="1"/>
      <name val="Calibri"/>
      <family val="2"/>
      <scheme val="minor"/>
    </font>
    <font>
      <sz val="11"/>
      <color theme="1"/>
      <name val="Sylfaen"/>
      <family val="1"/>
    </font>
    <font>
      <b/>
      <sz val="11"/>
      <color indexed="8"/>
      <name val="Sylfaen"/>
      <family val="1"/>
      <charset val="204"/>
    </font>
    <font>
      <b/>
      <sz val="14"/>
      <color theme="1"/>
      <name val="Calibri"/>
      <family val="2"/>
      <charset val="204"/>
      <scheme val="minor"/>
    </font>
    <font>
      <b/>
      <sz val="12"/>
      <color rgb="FF000000"/>
      <name val="Calibri"/>
      <family val="2"/>
      <charset val="204"/>
      <scheme val="minor"/>
    </font>
    <font>
      <b/>
      <sz val="14"/>
      <color theme="1"/>
      <name val="Calibri"/>
      <family val="2"/>
      <scheme val="minor"/>
    </font>
    <font>
      <sz val="10"/>
      <color rgb="FF000000"/>
      <name val="Sylfaen"/>
      <family val="1"/>
      <charset val="204"/>
    </font>
    <font>
      <sz val="11"/>
      <color theme="1"/>
      <name val="Body Font"/>
      <family val="2"/>
      <charset val="1"/>
    </font>
    <font>
      <sz val="11"/>
      <name val="Sylfaen"/>
      <family val="1"/>
    </font>
    <font>
      <sz val="9"/>
      <color rgb="FF000000"/>
      <name val="Sylfaen"/>
      <family val="1"/>
      <charset val="204"/>
    </font>
    <font>
      <sz val="9"/>
      <color theme="1"/>
      <name val="Sylfaen"/>
      <family val="1"/>
      <charset val="204"/>
    </font>
    <font>
      <b/>
      <sz val="14"/>
      <color rgb="FF000000"/>
      <name val="Sylfaen"/>
      <family val="1"/>
      <charset val="204"/>
    </font>
    <font>
      <sz val="12"/>
      <color indexed="8"/>
      <name val="Calibri"/>
      <family val="2"/>
    </font>
    <font>
      <sz val="8"/>
      <color indexed="8"/>
      <name val="Calibri"/>
      <family val="2"/>
    </font>
    <font>
      <sz val="12"/>
      <color theme="1"/>
      <name val="Sylfaen"/>
      <family val="1"/>
      <charset val="204"/>
    </font>
    <font>
      <sz val="12"/>
      <color indexed="8"/>
      <name val="Sylfaen"/>
      <family val="1"/>
      <charset val="204"/>
    </font>
    <font>
      <sz val="12"/>
      <color theme="1"/>
      <name val="Calibri"/>
      <family val="2"/>
      <charset val="204"/>
      <scheme val="minor"/>
    </font>
    <font>
      <sz val="12"/>
      <name val="Sylfaen"/>
      <family val="1"/>
      <charset val="204"/>
    </font>
    <font>
      <b/>
      <sz val="12"/>
      <color indexed="8"/>
      <name val="Calibri"/>
      <family val="2"/>
      <charset val="204"/>
    </font>
    <font>
      <b/>
      <sz val="14"/>
      <color theme="1"/>
      <name val="Sylfaen"/>
      <family val="1"/>
      <charset val="204"/>
    </font>
    <font>
      <b/>
      <sz val="14"/>
      <color rgb="FFFF0000"/>
      <name val="Sylfaen"/>
      <family val="1"/>
      <charset val="204"/>
    </font>
    <font>
      <sz val="11"/>
      <color theme="1"/>
      <name val="Sylfaen"/>
      <family val="1"/>
      <charset val="204"/>
    </font>
    <font>
      <b/>
      <sz val="12"/>
      <color theme="1"/>
      <name val="Sylfaen"/>
      <family val="1"/>
    </font>
    <font>
      <b/>
      <sz val="11"/>
      <color theme="1"/>
      <name val="Sylfaen"/>
      <family val="1"/>
    </font>
    <font>
      <b/>
      <sz val="10"/>
      <color theme="1"/>
      <name val="Sylfaen"/>
      <family val="1"/>
    </font>
    <font>
      <sz val="9"/>
      <color indexed="8"/>
      <name val="Calibri"/>
      <family val="2"/>
    </font>
    <font>
      <b/>
      <sz val="9"/>
      <color rgb="FFFF0000"/>
      <name val="Sylfaen"/>
      <family val="1"/>
      <charset val="204"/>
    </font>
    <font>
      <sz val="10"/>
      <color rgb="FFFF0000"/>
      <name val="Sylfaen"/>
      <family val="1"/>
      <charset val="204"/>
    </font>
    <font>
      <b/>
      <sz val="11"/>
      <color theme="1"/>
      <name val="Calibri"/>
      <family val="2"/>
      <charset val="204"/>
      <scheme val="minor"/>
    </font>
    <font>
      <b/>
      <sz val="10"/>
      <color indexed="8"/>
      <name val="Sylfaen"/>
      <family val="1"/>
    </font>
    <font>
      <sz val="10"/>
      <color indexed="8"/>
      <name val="Sylfaen"/>
      <family val="1"/>
      <charset val="204"/>
    </font>
    <font>
      <sz val="10"/>
      <color indexed="8"/>
      <name val="Calibri"/>
      <family val="2"/>
    </font>
    <font>
      <b/>
      <sz val="10"/>
      <color indexed="8"/>
      <name val="Times New Roman"/>
      <family val="1"/>
    </font>
    <font>
      <b/>
      <sz val="11"/>
      <color indexed="8"/>
      <name val="Sylfaen"/>
      <family val="1"/>
    </font>
    <font>
      <b/>
      <sz val="11"/>
      <color theme="1"/>
      <name val="Calibri"/>
      <family val="2"/>
      <scheme val="minor"/>
    </font>
    <font>
      <b/>
      <sz val="10"/>
      <color theme="1"/>
      <name val="Sylfaen"/>
      <family val="1"/>
      <charset val="204"/>
    </font>
    <font>
      <sz val="10"/>
      <color rgb="FF000000"/>
      <name val="Calibri"/>
      <family val="2"/>
      <charset val="204"/>
      <scheme val="minor"/>
    </font>
    <font>
      <b/>
      <sz val="11"/>
      <color rgb="FF000000"/>
      <name val="Calibri"/>
      <family val="2"/>
      <charset val="204"/>
      <scheme val="minor"/>
    </font>
    <font>
      <b/>
      <sz val="10"/>
      <color rgb="FF000000"/>
      <name val="Sylfaen"/>
      <family val="1"/>
      <charset val="204"/>
    </font>
    <font>
      <b/>
      <sz val="10"/>
      <color rgb="FF000000"/>
      <name val="Calibri"/>
      <family val="2"/>
      <charset val="204"/>
      <scheme val="minor"/>
    </font>
    <font>
      <b/>
      <sz val="10"/>
      <color theme="1"/>
      <name val="Calibri"/>
      <family val="2"/>
      <charset val="204"/>
      <scheme val="minor"/>
    </font>
    <font>
      <sz val="9"/>
      <name val="Calibri"/>
      <family val="2"/>
      <scheme val="minor"/>
    </font>
    <font>
      <sz val="9"/>
      <name val="Sylfaen"/>
      <family val="1"/>
      <charset val="204"/>
    </font>
    <font>
      <sz val="9"/>
      <name val="Calibri"/>
      <family val="2"/>
      <charset val="204"/>
      <scheme val="minor"/>
    </font>
    <font>
      <sz val="9"/>
      <name val="Sylfaen"/>
      <family val="1"/>
    </font>
    <font>
      <b/>
      <sz val="9"/>
      <name val="Calibri"/>
      <family val="2"/>
      <charset val="204"/>
      <scheme val="minor"/>
    </font>
    <font>
      <b/>
      <sz val="14"/>
      <name val="Calibri"/>
      <family val="1"/>
      <charset val="204"/>
      <scheme val="minor"/>
    </font>
    <font>
      <sz val="11"/>
      <name val="Calibri"/>
      <family val="2"/>
      <scheme val="minor"/>
    </font>
    <font>
      <sz val="10"/>
      <color rgb="FF000000"/>
      <name val="Calibri"/>
      <family val="2"/>
      <charset val="204"/>
    </font>
    <font>
      <sz val="14"/>
      <name val="Calibri"/>
      <family val="2"/>
      <scheme val="minor"/>
    </font>
    <font>
      <b/>
      <sz val="9"/>
      <name val="Calibri"/>
      <family val="2"/>
      <scheme val="minor"/>
    </font>
    <font>
      <sz val="10"/>
      <color indexed="63"/>
      <name val="Arial"/>
      <family val="2"/>
    </font>
    <font>
      <sz val="10"/>
      <name val="Sylfaen"/>
      <family val="1"/>
      <charset val="204"/>
    </font>
    <font>
      <b/>
      <sz val="10"/>
      <name val="Sylfaen"/>
      <family val="1"/>
      <charset val="204"/>
    </font>
    <font>
      <sz val="10"/>
      <color rgb="FF333333"/>
      <name val="Sylfaen"/>
      <family val="1"/>
      <charset val="204"/>
    </font>
    <font>
      <sz val="12"/>
      <color rgb="FF000000"/>
      <name val="AcadNusx"/>
    </font>
    <font>
      <sz val="12"/>
      <color rgb="FF000000"/>
      <name val="Sylfaen"/>
      <family val="1"/>
    </font>
    <font>
      <sz val="12"/>
      <color theme="1"/>
      <name val="Sylfaen"/>
      <family val="1"/>
    </font>
    <font>
      <sz val="12"/>
      <color theme="1"/>
      <name val="Calibri"/>
      <family val="2"/>
      <scheme val="minor"/>
    </font>
    <font>
      <sz val="12"/>
      <color rgb="FF000000"/>
      <name val="Calibri"/>
      <family val="2"/>
      <scheme val="minor"/>
    </font>
    <font>
      <sz val="12"/>
      <color indexed="8"/>
      <name val="Sylfaen"/>
      <family val="1"/>
    </font>
    <font>
      <sz val="12"/>
      <name val="Calibri"/>
      <family val="2"/>
      <scheme val="minor"/>
    </font>
    <font>
      <b/>
      <sz val="12"/>
      <color indexed="8"/>
      <name val="Sylfaen"/>
      <family val="1"/>
      <charset val="204"/>
    </font>
    <font>
      <sz val="12"/>
      <color theme="1"/>
      <name val="Calibri"/>
      <family val="1"/>
      <charset val="204"/>
      <scheme val="minor"/>
    </font>
    <font>
      <sz val="12"/>
      <color theme="1"/>
      <name val="Merriweather"/>
    </font>
    <font>
      <sz val="12"/>
      <name val="Sylfaen"/>
      <family val="1"/>
    </font>
    <font>
      <b/>
      <sz val="12"/>
      <name val="Calibri"/>
      <family val="2"/>
      <charset val="204"/>
      <scheme val="minor"/>
    </font>
    <font>
      <b/>
      <sz val="11"/>
      <color indexed="8"/>
      <name val="Calibri"/>
      <family val="2"/>
    </font>
    <font>
      <sz val="8"/>
      <color theme="1"/>
      <name val="Sylfaen"/>
      <family val="1"/>
      <charset val="204"/>
    </font>
    <font>
      <sz val="11"/>
      <color indexed="8"/>
      <name val="Sylfaen"/>
      <family val="1"/>
      <charset val="204"/>
    </font>
    <font>
      <sz val="10"/>
      <color theme="1"/>
      <name val="Arial"/>
      <family val="2"/>
      <charset val="204"/>
    </font>
    <font>
      <b/>
      <sz val="22"/>
      <color indexed="8"/>
      <name val="Calibri"/>
      <family val="2"/>
    </font>
    <font>
      <sz val="10"/>
      <color indexed="8"/>
      <name val="Arial"/>
      <family val="2"/>
    </font>
    <font>
      <b/>
      <sz val="11"/>
      <color indexed="8"/>
      <name val="Calibri"/>
      <family val="2"/>
      <charset val="1"/>
    </font>
    <font>
      <b/>
      <sz val="11"/>
      <name val="Sylfaen"/>
      <family val="1"/>
    </font>
    <font>
      <b/>
      <sz val="7"/>
      <color indexed="8"/>
      <name val="Times New Roman"/>
      <family val="1"/>
    </font>
    <font>
      <b/>
      <sz val="10"/>
      <color indexed="8"/>
      <name val="Symbol"/>
      <family val="1"/>
      <charset val="2"/>
    </font>
    <font>
      <b/>
      <sz val="10"/>
      <color indexed="8"/>
      <name val="Calibri"/>
      <family val="2"/>
    </font>
    <font>
      <b/>
      <sz val="11"/>
      <color rgb="FFFA7D00"/>
      <name val="Calibri"/>
      <family val="2"/>
      <charset val="204"/>
      <scheme val="minor"/>
    </font>
    <font>
      <sz val="9"/>
      <color rgb="FF000000"/>
      <name val="AcadNusx"/>
    </font>
    <font>
      <sz val="9"/>
      <color rgb="FFFF0000"/>
      <name val="Sylfaen"/>
      <family val="1"/>
    </font>
    <font>
      <b/>
      <sz val="9"/>
      <color rgb="FF000000"/>
      <name val="Sylfaen"/>
      <family val="1"/>
    </font>
    <font>
      <b/>
      <sz val="9"/>
      <color rgb="FF000000"/>
      <name val="Calibri"/>
      <family val="2"/>
      <charset val="204"/>
      <scheme val="minor"/>
    </font>
    <font>
      <sz val="9"/>
      <color rgb="FF000000"/>
      <name val="Calibri"/>
      <family val="2"/>
      <charset val="204"/>
      <scheme val="minor"/>
    </font>
    <font>
      <sz val="9"/>
      <color rgb="FF000000"/>
      <name val="Calibri"/>
      <family val="2"/>
      <scheme val="minor"/>
    </font>
    <font>
      <sz val="9"/>
      <color theme="1"/>
      <name val="Calibri"/>
      <family val="2"/>
      <charset val="204"/>
      <scheme val="minor"/>
    </font>
    <font>
      <sz val="14"/>
      <color rgb="FF000000"/>
      <name val="Calibri"/>
      <family val="2"/>
      <scheme val="minor"/>
    </font>
    <font>
      <sz val="14"/>
      <color theme="1"/>
      <name val="Calibri"/>
      <family val="2"/>
    </font>
    <font>
      <sz val="14"/>
      <color rgb="FFFF0000"/>
      <name val="Calibri"/>
      <family val="2"/>
      <scheme val="minor"/>
    </font>
    <font>
      <sz val="10"/>
      <color rgb="FFFF0000"/>
      <name val="Calibri"/>
      <family val="2"/>
      <scheme val="minor"/>
    </font>
    <font>
      <sz val="14"/>
      <color theme="1"/>
      <name val="Sylfaen"/>
      <family val="1"/>
    </font>
    <font>
      <b/>
      <sz val="14"/>
      <name val="Calibri"/>
      <family val="2"/>
      <scheme val="minor"/>
    </font>
    <font>
      <sz val="11"/>
      <color theme="1"/>
      <name val="Calibri"/>
      <family val="2"/>
    </font>
    <font>
      <b/>
      <sz val="9"/>
      <color theme="1"/>
      <name val="Sylfaen"/>
      <family val="1"/>
      <charset val="204"/>
    </font>
    <font>
      <b/>
      <sz val="14"/>
      <name val="Calibri"/>
      <family val="2"/>
      <charset val="204"/>
      <scheme val="minor"/>
    </font>
    <font>
      <b/>
      <sz val="9"/>
      <color theme="1"/>
      <name val="Calibri"/>
      <family val="2"/>
      <scheme val="minor"/>
    </font>
    <font>
      <sz val="10"/>
      <name val="Arial"/>
      <family val="2"/>
      <charset val="204"/>
    </font>
    <font>
      <b/>
      <sz val="10"/>
      <color theme="1"/>
      <name val="Calibri"/>
      <family val="2"/>
      <scheme val="minor"/>
    </font>
    <font>
      <b/>
      <sz val="9"/>
      <color theme="1"/>
      <name val="Calibri"/>
      <family val="2"/>
      <charset val="204"/>
      <scheme val="minor"/>
    </font>
    <font>
      <sz val="9"/>
      <color theme="1"/>
      <name val="Calibri"/>
      <family val="2"/>
      <scheme val="minor"/>
    </font>
    <font>
      <sz val="11"/>
      <color rgb="FF000000"/>
      <name val="Sylfaen"/>
      <family val="1"/>
    </font>
    <font>
      <b/>
      <sz val="14"/>
      <color rgb="FF000000"/>
      <name val="Sylfaen"/>
      <family val="1"/>
    </font>
    <font>
      <sz val="11"/>
      <color indexed="8"/>
      <name val="Calibri"/>
      <family val="2"/>
    </font>
    <font>
      <sz val="16"/>
      <color rgb="FF000000"/>
      <name val="Calibri"/>
      <family val="2"/>
      <scheme val="minor"/>
    </font>
    <font>
      <sz val="11"/>
      <color theme="1"/>
      <name val="Calibri"/>
      <family val="1"/>
      <charset val="204"/>
      <scheme val="minor"/>
    </font>
    <font>
      <sz val="11"/>
      <color theme="1"/>
      <name val="Calibri"/>
      <family val="2"/>
      <charset val="1"/>
      <scheme val="minor"/>
    </font>
    <font>
      <sz val="11"/>
      <color rgb="FF000000"/>
      <name val="Calibri"/>
      <family val="2"/>
      <charset val="1"/>
      <scheme val="minor"/>
    </font>
    <font>
      <sz val="11"/>
      <name val="Sylfaen"/>
      <family val="1"/>
      <charset val="204"/>
    </font>
    <font>
      <sz val="11"/>
      <name val="Merriweather"/>
    </font>
    <font>
      <sz val="11"/>
      <color theme="1"/>
      <name val="Calibri Light"/>
      <family val="1"/>
      <scheme val="major"/>
    </font>
    <font>
      <sz val="11"/>
      <color theme="1"/>
      <name val="Calibri"/>
      <family val="1"/>
      <scheme val="minor"/>
    </font>
    <font>
      <sz val="14"/>
      <color rgb="FF000000"/>
      <name val="Calibri"/>
      <family val="2"/>
      <charset val="204"/>
      <scheme val="minor"/>
    </font>
    <font>
      <sz val="11"/>
      <color theme="1"/>
      <name val="Merriweather"/>
    </font>
    <font>
      <sz val="9.9"/>
      <color theme="1"/>
      <name val="Merriweather"/>
    </font>
    <font>
      <b/>
      <sz val="9"/>
      <color indexed="81"/>
      <name val="Tahoma"/>
      <family val="2"/>
      <charset val="204"/>
    </font>
  </fonts>
  <fills count="24">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bgColor indexed="64"/>
      </patternFill>
    </fill>
    <fill>
      <patternFill patternType="solid">
        <fgColor rgb="FFFFFF00"/>
        <bgColor indexed="64"/>
      </patternFill>
    </fill>
    <fill>
      <patternFill patternType="solid">
        <fgColor rgb="FF92D050"/>
        <bgColor indexed="64"/>
      </patternFill>
    </fill>
    <fill>
      <patternFill patternType="solid">
        <fgColor rgb="FFFFFFFF"/>
        <bgColor rgb="FF000000"/>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5E7E7"/>
        <bgColor indexed="64"/>
      </patternFill>
    </fill>
    <fill>
      <patternFill patternType="solid">
        <fgColor rgb="FFC000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indexed="47"/>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2F2F2"/>
      </patternFill>
    </fill>
    <fill>
      <patternFill patternType="solid">
        <fgColor theme="8" tint="0.39997558519241921"/>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164" fontId="4" fillId="0" borderId="0" applyFont="0" applyFill="0" applyBorder="0" applyAlignment="0" applyProtection="0"/>
    <xf numFmtId="0" fontId="14" fillId="0" borderId="0"/>
    <xf numFmtId="0" fontId="3" fillId="0" borderId="0"/>
    <xf numFmtId="0" fontId="41" fillId="0" borderId="0"/>
    <xf numFmtId="9" fontId="4" fillId="0" borderId="0" applyFont="0" applyFill="0" applyBorder="0" applyAlignment="0" applyProtection="0"/>
    <xf numFmtId="0" fontId="112" fillId="18" borderId="22" applyNumberFormat="0" applyAlignment="0" applyProtection="0"/>
    <xf numFmtId="0" fontId="1" fillId="0" borderId="0"/>
  </cellStyleXfs>
  <cellXfs count="1564">
    <xf numFmtId="0" fontId="0" fillId="0" borderId="0" xfId="0"/>
    <xf numFmtId="0" fontId="6" fillId="0" borderId="1" xfId="0" applyFont="1" applyBorder="1" applyAlignment="1">
      <alignment horizontal="center" vertical="center" wrapText="1"/>
    </xf>
    <xf numFmtId="0" fontId="10" fillId="3" borderId="1" xfId="0" applyFont="1" applyFill="1" applyBorder="1" applyAlignment="1">
      <alignment horizontal="left" vertical="top" wrapText="1"/>
    </xf>
    <xf numFmtId="0" fontId="11" fillId="0" borderId="4" xfId="0" applyFont="1" applyBorder="1" applyAlignment="1">
      <alignment vertical="center" textRotation="90"/>
    </xf>
    <xf numFmtId="0" fontId="10" fillId="3" borderId="1" xfId="0" applyFont="1" applyFill="1" applyBorder="1" applyAlignment="1">
      <alignment vertical="top" wrapText="1"/>
    </xf>
    <xf numFmtId="0" fontId="9" fillId="0" borderId="4" xfId="0" applyFont="1" applyBorder="1" applyAlignment="1">
      <alignment vertical="top" wrapText="1"/>
    </xf>
    <xf numFmtId="0" fontId="9" fillId="0" borderId="4" xfId="0" applyFont="1" applyBorder="1" applyAlignment="1">
      <alignment horizontal="left" vertical="center" wrapText="1"/>
    </xf>
    <xf numFmtId="0" fontId="11" fillId="5" borderId="4" xfId="0" applyFont="1" applyFill="1" applyBorder="1" applyAlignment="1">
      <alignment horizontal="left" vertical="top" wrapText="1"/>
    </xf>
    <xf numFmtId="0" fontId="10" fillId="5" borderId="4" xfId="0" applyFont="1" applyFill="1" applyBorder="1" applyAlignment="1">
      <alignment horizontal="left" vertical="top" wrapText="1"/>
    </xf>
    <xf numFmtId="0" fontId="16" fillId="5" borderId="4" xfId="3" applyFont="1" applyFill="1" applyBorder="1" applyAlignment="1">
      <alignment vertical="top" wrapText="1"/>
    </xf>
    <xf numFmtId="0" fontId="11" fillId="5" borderId="4" xfId="0" applyFont="1" applyFill="1" applyBorder="1" applyAlignment="1">
      <alignment vertical="center" textRotation="90"/>
    </xf>
    <xf numFmtId="0" fontId="11" fillId="5" borderId="4" xfId="0" applyFont="1" applyFill="1" applyBorder="1" applyAlignment="1">
      <alignment vertical="top"/>
    </xf>
    <xf numFmtId="0" fontId="11" fillId="5" borderId="4" xfId="0" applyFont="1" applyFill="1" applyBorder="1" applyAlignment="1">
      <alignment vertical="top" textRotation="90"/>
    </xf>
    <xf numFmtId="16" fontId="11" fillId="5" borderId="4" xfId="0" applyNumberFormat="1" applyFont="1" applyFill="1" applyBorder="1" applyAlignment="1">
      <alignment vertical="top" textRotation="90"/>
    </xf>
    <xf numFmtId="0" fontId="11" fillId="5" borderId="4" xfId="0" applyFont="1" applyFill="1" applyBorder="1" applyAlignment="1">
      <alignment vertical="center"/>
    </xf>
    <xf numFmtId="0" fontId="17" fillId="5" borderId="4" xfId="0" applyFont="1" applyFill="1" applyBorder="1" applyAlignment="1">
      <alignment vertical="center" wrapText="1"/>
    </xf>
    <xf numFmtId="0" fontId="15" fillId="5" borderId="8" xfId="2" applyFont="1" applyFill="1" applyBorder="1" applyAlignment="1">
      <alignment horizontal="center" vertical="center" wrapText="1"/>
    </xf>
    <xf numFmtId="0" fontId="15" fillId="5" borderId="9" xfId="2" applyFont="1" applyFill="1" applyBorder="1" applyAlignment="1">
      <alignment horizontal="center" vertical="center" wrapText="1"/>
    </xf>
    <xf numFmtId="0" fontId="15" fillId="5" borderId="10" xfId="2" applyFont="1" applyFill="1" applyBorder="1" applyAlignment="1">
      <alignment horizontal="center" vertical="center" wrapText="1"/>
    </xf>
    <xf numFmtId="0" fontId="11" fillId="0" borderId="4" xfId="0" applyFont="1" applyFill="1" applyBorder="1" applyAlignment="1">
      <alignment horizontal="left" vertical="top" wrapText="1"/>
    </xf>
    <xf numFmtId="0" fontId="10" fillId="0" borderId="4" xfId="0" applyFont="1" applyFill="1" applyBorder="1" applyAlignment="1">
      <alignment horizontal="left" vertical="top" wrapText="1"/>
    </xf>
    <xf numFmtId="0" fontId="16" fillId="0" borderId="4" xfId="3" applyFont="1" applyFill="1" applyBorder="1" applyAlignment="1">
      <alignment vertical="top" wrapText="1"/>
    </xf>
    <xf numFmtId="3" fontId="0" fillId="0" borderId="4" xfId="0" applyNumberFormat="1" applyFill="1" applyBorder="1" applyAlignment="1">
      <alignment horizontal="center" vertical="center" wrapText="1"/>
    </xf>
    <xf numFmtId="0" fontId="19" fillId="5" borderId="4" xfId="0" applyFont="1" applyFill="1" applyBorder="1" applyAlignment="1">
      <alignment horizontal="center" vertical="center" wrapText="1"/>
    </xf>
    <xf numFmtId="0" fontId="9" fillId="0" borderId="12" xfId="0" applyFont="1" applyBorder="1" applyAlignment="1">
      <alignment horizontal="left" vertical="center" wrapText="1"/>
    </xf>
    <xf numFmtId="3" fontId="11" fillId="0" borderId="12" xfId="0" applyNumberFormat="1" applyFont="1" applyBorder="1" applyAlignment="1">
      <alignment vertical="top"/>
    </xf>
    <xf numFmtId="3" fontId="23" fillId="0" borderId="12" xfId="0" applyNumberFormat="1" applyFont="1" applyBorder="1" applyAlignment="1">
      <alignment vertical="top"/>
    </xf>
    <xf numFmtId="0" fontId="23" fillId="0" borderId="1" xfId="0" applyFont="1" applyBorder="1" applyAlignment="1">
      <alignment vertical="top"/>
    </xf>
    <xf numFmtId="0" fontId="0" fillId="0" borderId="1" xfId="0" applyBorder="1"/>
    <xf numFmtId="0" fontId="18" fillId="0" borderId="1" xfId="0" applyFont="1" applyBorder="1"/>
    <xf numFmtId="0" fontId="27" fillId="0" borderId="11" xfId="0" applyFont="1" applyBorder="1" applyAlignment="1">
      <alignment horizontal="left" vertical="top" wrapText="1"/>
    </xf>
    <xf numFmtId="0" fontId="10" fillId="3" borderId="4" xfId="0" applyFont="1" applyFill="1" applyBorder="1" applyAlignment="1">
      <alignment horizontal="left" vertical="top" wrapText="1"/>
    </xf>
    <xf numFmtId="0" fontId="10" fillId="3" borderId="4" xfId="0" applyFont="1" applyFill="1" applyBorder="1" applyAlignment="1">
      <alignment horizontal="center" vertical="center" wrapText="1"/>
    </xf>
    <xf numFmtId="0" fontId="11" fillId="0" borderId="4" xfId="0" applyFont="1" applyBorder="1" applyAlignment="1">
      <alignment vertical="top"/>
    </xf>
    <xf numFmtId="0" fontId="11" fillId="0" borderId="4" xfId="0" applyFont="1" applyBorder="1" applyAlignment="1">
      <alignment vertical="top" textRotation="90"/>
    </xf>
    <xf numFmtId="0" fontId="18" fillId="0" borderId="0" xfId="0" applyFont="1" applyAlignment="1">
      <alignment textRotation="90"/>
    </xf>
    <xf numFmtId="0" fontId="18" fillId="0" borderId="4" xfId="0" applyFont="1" applyBorder="1" applyAlignment="1">
      <alignment vertical="top" textRotation="90"/>
    </xf>
    <xf numFmtId="16" fontId="11" fillId="0" borderId="4" xfId="0" applyNumberFormat="1" applyFont="1" applyBorder="1" applyAlignment="1">
      <alignment vertical="top" textRotation="90"/>
    </xf>
    <xf numFmtId="3" fontId="18" fillId="0" borderId="0" xfId="0" applyNumberFormat="1" applyFont="1" applyAlignment="1">
      <alignment horizontal="right" vertical="top"/>
    </xf>
    <xf numFmtId="0" fontId="0" fillId="6" borderId="0" xfId="0" applyFill="1"/>
    <xf numFmtId="0" fontId="0" fillId="8" borderId="0" xfId="0" applyFill="1"/>
    <xf numFmtId="0" fontId="0" fillId="9" borderId="0" xfId="0" applyFill="1"/>
    <xf numFmtId="0" fontId="18" fillId="5" borderId="1" xfId="0" applyFont="1" applyFill="1" applyBorder="1"/>
    <xf numFmtId="0" fontId="0" fillId="5" borderId="0" xfId="0" applyFill="1"/>
    <xf numFmtId="0" fontId="0" fillId="3" borderId="0" xfId="0" applyFill="1"/>
    <xf numFmtId="0" fontId="30" fillId="11" borderId="1" xfId="0" applyFont="1" applyFill="1" applyBorder="1" applyAlignment="1">
      <alignment horizontal="center" vertical="center" textRotation="90"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right" vertical="center"/>
    </xf>
    <xf numFmtId="0" fontId="33" fillId="0" borderId="1" xfId="0" applyFont="1" applyBorder="1" applyAlignment="1">
      <alignment horizontal="left" vertical="top" wrapText="1"/>
    </xf>
    <xf numFmtId="0" fontId="33" fillId="0" borderId="2" xfId="0" applyFont="1" applyBorder="1" applyAlignment="1">
      <alignment horizontal="left" vertical="top" wrapText="1"/>
    </xf>
    <xf numFmtId="0" fontId="0" fillId="3" borderId="1" xfId="0" applyFill="1" applyBorder="1" applyAlignment="1">
      <alignment horizontal="left" vertical="top" wrapText="1"/>
    </xf>
    <xf numFmtId="0" fontId="7" fillId="3" borderId="13" xfId="0" applyFont="1" applyFill="1" applyBorder="1" applyAlignment="1">
      <alignment horizontal="left" vertical="top" wrapText="1"/>
    </xf>
    <xf numFmtId="168" fontId="32" fillId="0" borderId="1" xfId="1" applyNumberFormat="1" applyFont="1" applyBorder="1" applyAlignment="1">
      <alignment horizontal="right" vertical="top"/>
    </xf>
    <xf numFmtId="0" fontId="32" fillId="0" borderId="1" xfId="0" applyFont="1" applyBorder="1" applyAlignment="1">
      <alignment vertical="center"/>
    </xf>
    <xf numFmtId="0" fontId="0" fillId="0" borderId="1" xfId="0" applyFont="1" applyBorder="1" applyAlignment="1">
      <alignment horizontal="left" vertical="top" wrapText="1"/>
    </xf>
    <xf numFmtId="0" fontId="32" fillId="3" borderId="1" xfId="0" applyFont="1" applyFill="1" applyBorder="1" applyAlignment="1">
      <alignment horizontal="right" vertical="center"/>
    </xf>
    <xf numFmtId="0" fontId="33" fillId="3" borderId="4" xfId="0" applyFont="1" applyFill="1" applyBorder="1" applyAlignment="1">
      <alignment horizontal="left" vertical="top" wrapText="1"/>
    </xf>
    <xf numFmtId="0" fontId="0" fillId="3" borderId="1" xfId="0" applyFont="1" applyFill="1" applyBorder="1" applyAlignment="1">
      <alignment horizontal="left" vertical="top" wrapText="1"/>
    </xf>
    <xf numFmtId="168" fontId="32" fillId="3" borderId="1" xfId="1" applyNumberFormat="1" applyFont="1" applyFill="1" applyBorder="1" applyAlignment="1">
      <alignment horizontal="right" vertical="top"/>
    </xf>
    <xf numFmtId="0" fontId="32" fillId="3" borderId="1" xfId="0" applyFont="1" applyFill="1" applyBorder="1" applyAlignment="1">
      <alignment vertical="center"/>
    </xf>
    <xf numFmtId="0" fontId="32" fillId="5" borderId="1" xfId="0" applyFont="1" applyFill="1" applyBorder="1" applyAlignment="1">
      <alignment horizontal="right" vertical="center"/>
    </xf>
    <xf numFmtId="0" fontId="33" fillId="5" borderId="4" xfId="0" applyFont="1" applyFill="1" applyBorder="1" applyAlignment="1">
      <alignment horizontal="left" vertical="top" wrapText="1"/>
    </xf>
    <xf numFmtId="0" fontId="0" fillId="5" borderId="1" xfId="0" applyFont="1" applyFill="1" applyBorder="1" applyAlignment="1">
      <alignment horizontal="left" vertical="top" wrapText="1"/>
    </xf>
    <xf numFmtId="0" fontId="7" fillId="5" borderId="1" xfId="0" applyFont="1" applyFill="1" applyBorder="1" applyAlignment="1">
      <alignment vertical="top" wrapText="1"/>
    </xf>
    <xf numFmtId="0" fontId="32" fillId="5" borderId="1" xfId="0" applyFont="1" applyFill="1" applyBorder="1" applyAlignment="1">
      <alignment vertical="center" wrapText="1"/>
    </xf>
    <xf numFmtId="168" fontId="32" fillId="5" borderId="1" xfId="1" applyNumberFormat="1" applyFont="1" applyFill="1" applyBorder="1" applyAlignment="1">
      <alignment horizontal="right" vertical="top"/>
    </xf>
    <xf numFmtId="168" fontId="11" fillId="5" borderId="1" xfId="1" applyNumberFormat="1" applyFont="1" applyFill="1" applyBorder="1" applyAlignment="1">
      <alignment horizontal="right" vertical="top"/>
    </xf>
    <xf numFmtId="49" fontId="32" fillId="5" borderId="1" xfId="1" applyNumberFormat="1" applyFont="1" applyFill="1" applyBorder="1" applyAlignment="1">
      <alignment horizontal="right" vertical="top"/>
    </xf>
    <xf numFmtId="0" fontId="32" fillId="5" borderId="1" xfId="0" applyFont="1" applyFill="1" applyBorder="1" applyAlignment="1">
      <alignment vertical="center"/>
    </xf>
    <xf numFmtId="0" fontId="18" fillId="5" borderId="1" xfId="0" applyFont="1" applyFill="1" applyBorder="1" applyAlignment="1">
      <alignment horizontal="left" vertical="top" wrapText="1"/>
    </xf>
    <xf numFmtId="0" fontId="18" fillId="5" borderId="1" xfId="0" applyFont="1" applyFill="1" applyBorder="1" applyAlignment="1">
      <alignment vertical="top" wrapText="1"/>
    </xf>
    <xf numFmtId="0" fontId="35" fillId="5" borderId="0" xfId="0" applyFont="1" applyFill="1" applyAlignment="1">
      <alignment vertical="top" wrapText="1"/>
    </xf>
    <xf numFmtId="0" fontId="0" fillId="3" borderId="4" xfId="0" applyFont="1" applyFill="1" applyBorder="1" applyAlignment="1">
      <alignment horizontal="left" vertical="top" wrapText="1"/>
    </xf>
    <xf numFmtId="0" fontId="35" fillId="3" borderId="0" xfId="0" applyFont="1" applyFill="1" applyAlignment="1">
      <alignment vertical="top" wrapText="1"/>
    </xf>
    <xf numFmtId="0" fontId="18" fillId="3" borderId="1" xfId="0" applyFont="1" applyFill="1" applyBorder="1" applyAlignment="1">
      <alignment horizontal="left" vertical="top" wrapText="1"/>
    </xf>
    <xf numFmtId="49" fontId="32" fillId="3" borderId="1" xfId="1" applyNumberFormat="1" applyFont="1" applyFill="1" applyBorder="1" applyAlignment="1">
      <alignment horizontal="right" vertical="top"/>
    </xf>
    <xf numFmtId="0" fontId="32" fillId="3" borderId="1" xfId="0" applyFont="1" applyFill="1" applyBorder="1" applyAlignment="1">
      <alignment vertical="center" wrapText="1"/>
    </xf>
    <xf numFmtId="0" fontId="35" fillId="3" borderId="1" xfId="0" applyFont="1" applyFill="1" applyBorder="1" applyAlignment="1">
      <alignment vertical="top" wrapText="1"/>
    </xf>
    <xf numFmtId="0" fontId="32" fillId="0" borderId="1" xfId="0" applyFont="1" applyBorder="1" applyAlignment="1">
      <alignment vertical="center" wrapText="1"/>
    </xf>
    <xf numFmtId="0" fontId="32" fillId="0" borderId="1" xfId="0" applyFont="1" applyBorder="1" applyAlignment="1">
      <alignment horizontal="left" vertical="top" wrapText="1"/>
    </xf>
    <xf numFmtId="0" fontId="23" fillId="0" borderId="1" xfId="0" applyFont="1" applyBorder="1" applyAlignment="1">
      <alignment horizontal="right" vertical="center"/>
    </xf>
    <xf numFmtId="168" fontId="23" fillId="0" borderId="1" xfId="1" applyNumberFormat="1" applyFont="1" applyBorder="1" applyAlignment="1">
      <alignment horizontal="right" vertical="top"/>
    </xf>
    <xf numFmtId="0" fontId="23" fillId="0" borderId="1" xfId="0" applyFont="1" applyBorder="1" applyAlignment="1">
      <alignment horizontal="right" vertical="top"/>
    </xf>
    <xf numFmtId="0" fontId="23" fillId="0" borderId="1" xfId="0" applyFont="1" applyBorder="1" applyAlignment="1">
      <alignment vertical="center"/>
    </xf>
    <xf numFmtId="168" fontId="23" fillId="12" borderId="1" xfId="0" applyNumberFormat="1" applyFont="1" applyFill="1" applyBorder="1" applyAlignment="1">
      <alignment vertical="center"/>
    </xf>
    <xf numFmtId="0" fontId="37" fillId="0" borderId="0" xfId="0" applyFont="1"/>
    <xf numFmtId="0" fontId="23" fillId="0" borderId="12" xfId="0" applyFont="1" applyBorder="1" applyAlignment="1">
      <alignment horizontal="right" vertical="center"/>
    </xf>
    <xf numFmtId="0" fontId="23" fillId="0" borderId="12" xfId="0" applyFont="1" applyBorder="1" applyAlignment="1">
      <alignment horizontal="center" vertical="center"/>
    </xf>
    <xf numFmtId="168" fontId="23" fillId="0" borderId="12" xfId="1" applyNumberFormat="1" applyFont="1" applyBorder="1" applyAlignment="1">
      <alignment horizontal="right" vertical="top"/>
    </xf>
    <xf numFmtId="0" fontId="23" fillId="0" borderId="12" xfId="0" applyFont="1" applyBorder="1" applyAlignment="1">
      <alignment horizontal="right" vertical="top"/>
    </xf>
    <xf numFmtId="0" fontId="23" fillId="0" borderId="12" xfId="0" applyFont="1" applyBorder="1" applyAlignment="1">
      <alignment vertical="center"/>
    </xf>
    <xf numFmtId="168" fontId="23" fillId="0" borderId="12" xfId="0" applyNumberFormat="1" applyFont="1" applyBorder="1" applyAlignment="1">
      <alignment vertical="center"/>
    </xf>
    <xf numFmtId="0" fontId="35" fillId="0" borderId="1" xfId="0" applyFont="1" applyBorder="1" applyAlignment="1">
      <alignment vertical="top" wrapText="1"/>
    </xf>
    <xf numFmtId="0" fontId="33" fillId="0" borderId="4" xfId="0" applyFont="1" applyBorder="1" applyAlignment="1">
      <alignment horizontal="left" vertical="top" wrapText="1"/>
    </xf>
    <xf numFmtId="0" fontId="0" fillId="0" borderId="4" xfId="0" applyFont="1" applyBorder="1" applyAlignment="1">
      <alignment horizontal="left" vertical="top" wrapText="1"/>
    </xf>
    <xf numFmtId="0" fontId="32" fillId="0" borderId="1" xfId="0" applyFont="1" applyBorder="1" applyAlignment="1">
      <alignment vertical="top" wrapText="1"/>
    </xf>
    <xf numFmtId="167" fontId="32" fillId="0" borderId="1" xfId="1" applyNumberFormat="1" applyFont="1" applyBorder="1" applyAlignment="1">
      <alignment horizontal="right" vertical="top"/>
    </xf>
    <xf numFmtId="168" fontId="32" fillId="0" borderId="12" xfId="1" applyNumberFormat="1" applyFont="1" applyBorder="1" applyAlignment="1">
      <alignment horizontal="right" vertical="top"/>
    </xf>
    <xf numFmtId="0" fontId="32" fillId="0" borderId="12" xfId="0" applyFont="1" applyBorder="1" applyAlignment="1">
      <alignment horizontal="left" vertical="top" wrapText="1"/>
    </xf>
    <xf numFmtId="0" fontId="32" fillId="0" borderId="12" xfId="0" applyFont="1" applyBorder="1" applyAlignment="1">
      <alignment vertical="center"/>
    </xf>
    <xf numFmtId="168" fontId="23" fillId="0" borderId="1" xfId="0" applyNumberFormat="1" applyFont="1" applyBorder="1" applyAlignment="1">
      <alignment vertical="center"/>
    </xf>
    <xf numFmtId="0" fontId="39" fillId="0" borderId="12" xfId="0" applyFont="1" applyBorder="1" applyAlignment="1">
      <alignment horizontal="left" vertical="center"/>
    </xf>
    <xf numFmtId="0" fontId="19" fillId="3" borderId="1" xfId="0" applyFont="1" applyFill="1" applyBorder="1" applyAlignment="1">
      <alignment horizontal="left" vertical="top" wrapText="1"/>
    </xf>
    <xf numFmtId="0" fontId="40" fillId="0" borderId="1" xfId="0" applyFont="1" applyBorder="1" applyAlignment="1">
      <alignment vertical="center" wrapText="1"/>
    </xf>
    <xf numFmtId="169" fontId="40" fillId="0" borderId="1" xfId="0" applyNumberFormat="1" applyFont="1" applyBorder="1" applyAlignment="1">
      <alignment horizontal="right" vertical="top" wrapText="1"/>
    </xf>
    <xf numFmtId="49" fontId="40" fillId="0" borderId="1" xfId="0" applyNumberFormat="1" applyFont="1" applyBorder="1" applyAlignment="1">
      <alignment horizontal="right" vertical="top" wrapText="1"/>
    </xf>
    <xf numFmtId="169" fontId="40" fillId="3" borderId="1" xfId="0" applyNumberFormat="1" applyFont="1" applyFill="1" applyBorder="1" applyAlignment="1">
      <alignment horizontal="right" vertical="top" wrapText="1"/>
    </xf>
    <xf numFmtId="0" fontId="19" fillId="3" borderId="1" xfId="0" applyFont="1" applyFill="1" applyBorder="1" applyAlignment="1">
      <alignment vertical="center" wrapText="1"/>
    </xf>
    <xf numFmtId="169" fontId="19" fillId="3" borderId="1" xfId="0" applyNumberFormat="1" applyFont="1" applyFill="1" applyBorder="1" applyAlignment="1">
      <alignment horizontal="right" vertical="top" wrapText="1"/>
    </xf>
    <xf numFmtId="49" fontId="19" fillId="3" borderId="1" xfId="0" applyNumberFormat="1" applyFont="1" applyFill="1" applyBorder="1" applyAlignment="1">
      <alignment horizontal="right" vertical="top" wrapText="1"/>
    </xf>
    <xf numFmtId="49" fontId="40" fillId="3" borderId="1" xfId="0" applyNumberFormat="1" applyFont="1" applyFill="1" applyBorder="1" applyAlignment="1">
      <alignment horizontal="right" vertical="top" wrapText="1"/>
    </xf>
    <xf numFmtId="0" fontId="32" fillId="3" borderId="1" xfId="0" applyFont="1" applyFill="1" applyBorder="1" applyAlignment="1">
      <alignment horizontal="left" vertical="top" wrapText="1"/>
    </xf>
    <xf numFmtId="0" fontId="19" fillId="3" borderId="1" xfId="0" applyFont="1" applyFill="1" applyBorder="1"/>
    <xf numFmtId="0" fontId="19" fillId="0" borderId="1" xfId="0" applyFont="1" applyBorder="1"/>
    <xf numFmtId="0" fontId="7" fillId="0" borderId="0" xfId="0" applyFont="1" applyAlignment="1">
      <alignment vertical="top" wrapText="1"/>
    </xf>
    <xf numFmtId="0" fontId="0" fillId="0" borderId="1" xfId="0" applyBorder="1" applyAlignment="1">
      <alignment horizontal="left" vertical="top" wrapText="1"/>
    </xf>
    <xf numFmtId="168" fontId="0" fillId="0" borderId="1" xfId="1" applyNumberFormat="1" applyFont="1" applyBorder="1" applyAlignment="1">
      <alignment horizontal="right" vertical="top"/>
    </xf>
    <xf numFmtId="168" fontId="0" fillId="0" borderId="1" xfId="1" applyNumberFormat="1" applyFont="1" applyBorder="1" applyAlignment="1">
      <alignment vertical="top"/>
    </xf>
    <xf numFmtId="0" fontId="42" fillId="0" borderId="1" xfId="4" applyFont="1" applyFill="1" applyBorder="1" applyAlignment="1" applyProtection="1">
      <alignment horizontal="left" vertical="top" wrapText="1"/>
      <protection locked="0"/>
    </xf>
    <xf numFmtId="0" fontId="0" fillId="0" borderId="1" xfId="0" applyBorder="1" applyAlignment="1">
      <alignment vertical="top" wrapText="1"/>
    </xf>
    <xf numFmtId="170" fontId="35" fillId="0" borderId="1" xfId="0" applyNumberFormat="1" applyFont="1" applyBorder="1" applyAlignment="1" applyProtection="1">
      <alignment vertical="top" wrapText="1"/>
      <protection locked="0"/>
    </xf>
    <xf numFmtId="0" fontId="37" fillId="0" borderId="1" xfId="0" applyFont="1" applyBorder="1"/>
    <xf numFmtId="168" fontId="37" fillId="0" borderId="1" xfId="1" applyNumberFormat="1" applyFont="1" applyBorder="1" applyAlignment="1">
      <alignment vertical="top"/>
    </xf>
    <xf numFmtId="168" fontId="37" fillId="10" borderId="1" xfId="1" applyNumberFormat="1" applyFont="1" applyFill="1" applyBorder="1" applyAlignment="1">
      <alignment vertical="top"/>
    </xf>
    <xf numFmtId="0" fontId="37" fillId="0" borderId="1" xfId="0" applyFont="1" applyBorder="1" applyAlignment="1">
      <alignment horizontal="left" vertical="top"/>
    </xf>
    <xf numFmtId="0" fontId="30" fillId="5" borderId="1" xfId="0" applyFont="1" applyFill="1" applyBorder="1" applyAlignment="1">
      <alignment horizontal="center" vertical="center" textRotation="90" wrapText="1"/>
    </xf>
    <xf numFmtId="0" fontId="31" fillId="5" borderId="1" xfId="0" applyFont="1" applyFill="1" applyBorder="1" applyAlignment="1">
      <alignment horizontal="center" vertical="center" wrapText="1"/>
    </xf>
    <xf numFmtId="168" fontId="11" fillId="5" borderId="1" xfId="1" applyNumberFormat="1" applyFont="1" applyFill="1" applyBorder="1" applyAlignment="1">
      <alignment horizontal="left" vertical="center"/>
    </xf>
    <xf numFmtId="168" fontId="23" fillId="5" borderId="1" xfId="1" applyNumberFormat="1" applyFont="1" applyFill="1" applyBorder="1" applyAlignment="1">
      <alignment horizontal="right" vertical="top"/>
    </xf>
    <xf numFmtId="168" fontId="23" fillId="5" borderId="12" xfId="1" applyNumberFormat="1" applyFont="1" applyFill="1" applyBorder="1" applyAlignment="1">
      <alignment horizontal="right" vertical="top"/>
    </xf>
    <xf numFmtId="168" fontId="32" fillId="5" borderId="12" xfId="1" applyNumberFormat="1" applyFont="1" applyFill="1" applyBorder="1" applyAlignment="1">
      <alignment horizontal="right" vertical="top"/>
    </xf>
    <xf numFmtId="169" fontId="40" fillId="5" borderId="1" xfId="0" applyNumberFormat="1" applyFont="1" applyFill="1" applyBorder="1" applyAlignment="1">
      <alignment horizontal="right" vertical="top" wrapText="1"/>
    </xf>
    <xf numFmtId="169" fontId="19" fillId="5" borderId="1" xfId="0" applyNumberFormat="1" applyFont="1" applyFill="1" applyBorder="1" applyAlignment="1">
      <alignment horizontal="right" vertical="top" wrapText="1"/>
    </xf>
    <xf numFmtId="168" fontId="0" fillId="5" borderId="1" xfId="1" applyNumberFormat="1" applyFont="1" applyFill="1" applyBorder="1" applyAlignment="1">
      <alignment horizontal="right" vertical="top"/>
    </xf>
    <xf numFmtId="168" fontId="37" fillId="5" borderId="1" xfId="1" applyNumberFormat="1" applyFont="1" applyFill="1" applyBorder="1" applyAlignment="1">
      <alignment vertical="top"/>
    </xf>
    <xf numFmtId="0" fontId="30" fillId="9" borderId="1" xfId="0" applyFont="1" applyFill="1" applyBorder="1" applyAlignment="1">
      <alignment horizontal="center" vertical="center" textRotation="90" wrapText="1"/>
    </xf>
    <xf numFmtId="0" fontId="31" fillId="9" borderId="1" xfId="0" applyFont="1" applyFill="1" applyBorder="1" applyAlignment="1">
      <alignment horizontal="center" vertical="center" wrapText="1"/>
    </xf>
    <xf numFmtId="168" fontId="11" fillId="9" borderId="1" xfId="1" applyNumberFormat="1" applyFont="1" applyFill="1" applyBorder="1" applyAlignment="1">
      <alignment horizontal="right" vertical="top"/>
    </xf>
    <xf numFmtId="168" fontId="23" fillId="9" borderId="1" xfId="1" applyNumberFormat="1" applyFont="1" applyFill="1" applyBorder="1" applyAlignment="1">
      <alignment horizontal="right" vertical="top"/>
    </xf>
    <xf numFmtId="168" fontId="23" fillId="9" borderId="12" xfId="1" applyNumberFormat="1" applyFont="1" applyFill="1" applyBorder="1" applyAlignment="1">
      <alignment horizontal="right" vertical="top"/>
    </xf>
    <xf numFmtId="168" fontId="32" fillId="9" borderId="12" xfId="1" applyNumberFormat="1" applyFont="1" applyFill="1" applyBorder="1" applyAlignment="1">
      <alignment horizontal="right" vertical="top"/>
    </xf>
    <xf numFmtId="169" fontId="40" fillId="9" borderId="1" xfId="0" applyNumberFormat="1" applyFont="1" applyFill="1" applyBorder="1" applyAlignment="1">
      <alignment horizontal="right" vertical="top" wrapText="1"/>
    </xf>
    <xf numFmtId="169" fontId="19" fillId="9" borderId="1" xfId="0" applyNumberFormat="1" applyFont="1" applyFill="1" applyBorder="1" applyAlignment="1">
      <alignment horizontal="right" vertical="top" wrapText="1"/>
    </xf>
    <xf numFmtId="168" fontId="0" fillId="9" borderId="1" xfId="1" applyNumberFormat="1" applyFont="1" applyFill="1" applyBorder="1" applyAlignment="1">
      <alignment vertical="top"/>
    </xf>
    <xf numFmtId="168" fontId="37" fillId="9" borderId="1" xfId="1" applyNumberFormat="1" applyFont="1" applyFill="1" applyBorder="1" applyAlignment="1">
      <alignment vertical="top"/>
    </xf>
    <xf numFmtId="0" fontId="30" fillId="8" borderId="1" xfId="0" applyFont="1" applyFill="1" applyBorder="1" applyAlignment="1">
      <alignment horizontal="center" vertical="center" textRotation="90" wrapText="1"/>
    </xf>
    <xf numFmtId="0" fontId="31" fillId="8" borderId="1" xfId="0" applyFont="1" applyFill="1" applyBorder="1" applyAlignment="1">
      <alignment horizontal="center" vertical="center" wrapText="1"/>
    </xf>
    <xf numFmtId="168" fontId="11" fillId="8" borderId="1" xfId="1" applyNumberFormat="1" applyFont="1" applyFill="1" applyBorder="1" applyAlignment="1">
      <alignment horizontal="right" vertical="top"/>
    </xf>
    <xf numFmtId="168" fontId="23" fillId="8" borderId="1" xfId="1" applyNumberFormat="1" applyFont="1" applyFill="1" applyBorder="1" applyAlignment="1">
      <alignment vertical="top"/>
    </xf>
    <xf numFmtId="168" fontId="23" fillId="8" borderId="12" xfId="1" applyNumberFormat="1" applyFont="1" applyFill="1" applyBorder="1" applyAlignment="1">
      <alignment vertical="top"/>
    </xf>
    <xf numFmtId="168" fontId="32" fillId="8" borderId="12" xfId="1" applyNumberFormat="1" applyFont="1" applyFill="1" applyBorder="1" applyAlignment="1">
      <alignment horizontal="right" vertical="top"/>
    </xf>
    <xf numFmtId="169" fontId="40" fillId="8" borderId="1" xfId="0" applyNumberFormat="1" applyFont="1" applyFill="1" applyBorder="1" applyAlignment="1">
      <alignment horizontal="right" vertical="top" wrapText="1"/>
    </xf>
    <xf numFmtId="169" fontId="19" fillId="8" borderId="1" xfId="0" applyNumberFormat="1" applyFont="1" applyFill="1" applyBorder="1" applyAlignment="1">
      <alignment horizontal="right" vertical="top" wrapText="1"/>
    </xf>
    <xf numFmtId="168" fontId="23" fillId="8" borderId="1" xfId="1" applyNumberFormat="1" applyFont="1" applyFill="1" applyBorder="1" applyAlignment="1">
      <alignment horizontal="right" vertical="top"/>
    </xf>
    <xf numFmtId="168" fontId="0" fillId="8" borderId="1" xfId="1" applyNumberFormat="1" applyFont="1" applyFill="1" applyBorder="1" applyAlignment="1">
      <alignment vertical="top"/>
    </xf>
    <xf numFmtId="168" fontId="37" fillId="8" borderId="1" xfId="1" applyNumberFormat="1" applyFont="1" applyFill="1" applyBorder="1" applyAlignment="1">
      <alignment vertical="top"/>
    </xf>
    <xf numFmtId="168" fontId="0" fillId="8" borderId="0" xfId="0" applyNumberFormat="1" applyFill="1"/>
    <xf numFmtId="0" fontId="4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0" fillId="5" borderId="1" xfId="0" applyFont="1" applyFill="1" applyBorder="1" applyAlignment="1">
      <alignment horizontal="left" vertical="top" wrapText="1"/>
    </xf>
    <xf numFmtId="0" fontId="48" fillId="0" borderId="1" xfId="0" applyFont="1" applyBorder="1" applyAlignment="1">
      <alignment horizontal="left" vertical="top" wrapText="1"/>
    </xf>
    <xf numFmtId="0" fontId="46" fillId="0" borderId="12" xfId="0" applyFont="1" applyBorder="1" applyAlignment="1">
      <alignment horizontal="left" vertical="top" wrapText="1"/>
    </xf>
    <xf numFmtId="168" fontId="19" fillId="0" borderId="0" xfId="1" applyNumberFormat="1" applyFont="1"/>
    <xf numFmtId="0" fontId="44" fillId="0" borderId="1" xfId="0" applyFont="1" applyBorder="1" applyAlignment="1">
      <alignment vertical="top" wrapText="1"/>
    </xf>
    <xf numFmtId="0" fontId="56" fillId="3" borderId="0" xfId="0" applyFont="1" applyFill="1" applyAlignment="1">
      <alignment horizontal="left" vertical="top" wrapText="1"/>
    </xf>
    <xf numFmtId="0" fontId="30" fillId="11" borderId="1" xfId="0" applyFont="1" applyFill="1" applyBorder="1" applyAlignment="1">
      <alignment horizontal="center" vertical="center" wrapText="1"/>
    </xf>
    <xf numFmtId="0" fontId="40" fillId="11" borderId="1" xfId="0" applyFont="1" applyFill="1" applyBorder="1" applyAlignment="1">
      <alignment horizontal="center" vertical="center" textRotation="90" wrapText="1"/>
    </xf>
    <xf numFmtId="0" fontId="32" fillId="0" borderId="1" xfId="0" applyFont="1" applyBorder="1" applyAlignment="1">
      <alignment horizontal="center" vertical="center"/>
    </xf>
    <xf numFmtId="0" fontId="63" fillId="0" borderId="1" xfId="0" applyFont="1" applyBorder="1" applyAlignment="1">
      <alignment vertical="center" wrapText="1"/>
    </xf>
    <xf numFmtId="0" fontId="63" fillId="0" borderId="2" xfId="0" applyFont="1" applyBorder="1" applyAlignment="1">
      <alignment horizontal="justify" vertical="center"/>
    </xf>
    <xf numFmtId="0" fontId="10" fillId="15" borderId="4" xfId="0" applyFont="1" applyFill="1" applyBorder="1" applyAlignment="1">
      <alignment horizontal="center" vertical="center" wrapText="1"/>
    </xf>
    <xf numFmtId="3" fontId="64" fillId="15" borderId="4" xfId="0" applyNumberFormat="1" applyFont="1" applyFill="1" applyBorder="1" applyAlignment="1">
      <alignment horizontal="center" vertical="center" wrapText="1"/>
    </xf>
    <xf numFmtId="0" fontId="64" fillId="15" borderId="4" xfId="0" applyFont="1" applyFill="1" applyBorder="1" applyAlignment="1">
      <alignment horizontal="center" vertical="center" wrapText="1"/>
    </xf>
    <xf numFmtId="0" fontId="64" fillId="15" borderId="2" xfId="0" applyFont="1" applyFill="1" applyBorder="1" applyAlignment="1">
      <alignment horizontal="center" vertical="center" wrapText="1"/>
    </xf>
    <xf numFmtId="3" fontId="64" fillId="15" borderId="2" xfId="0" applyNumberFormat="1" applyFont="1" applyFill="1" applyBorder="1" applyAlignment="1">
      <alignment horizontal="center" vertical="center" wrapText="1"/>
    </xf>
    <xf numFmtId="2" fontId="18" fillId="0" borderId="1" xfId="0" applyNumberFormat="1" applyFont="1" applyBorder="1" applyAlignment="1">
      <alignment vertical="center" wrapText="1"/>
    </xf>
    <xf numFmtId="0" fontId="10" fillId="15" borderId="1" xfId="0" applyFont="1" applyFill="1" applyBorder="1" applyAlignment="1">
      <alignment horizontal="center" vertical="center" wrapText="1"/>
    </xf>
    <xf numFmtId="3" fontId="64" fillId="15" borderId="1" xfId="0" applyNumberFormat="1" applyFont="1" applyFill="1" applyBorder="1" applyAlignment="1">
      <alignment horizontal="center" vertical="center" wrapText="1"/>
    </xf>
    <xf numFmtId="0" fontId="64" fillId="15" borderId="1" xfId="0" applyFont="1" applyFill="1" applyBorder="1" applyAlignment="1">
      <alignment horizontal="center" vertical="center" wrapText="1"/>
    </xf>
    <xf numFmtId="0" fontId="63" fillId="0" borderId="1" xfId="0" applyFont="1" applyBorder="1" applyAlignment="1">
      <alignment horizontal="center" vertical="center" wrapText="1"/>
    </xf>
    <xf numFmtId="0" fontId="63" fillId="0" borderId="2" xfId="0" applyFont="1" applyBorder="1" applyAlignment="1">
      <alignment horizontal="center" vertical="center" wrapText="1"/>
    </xf>
    <xf numFmtId="0" fontId="64" fillId="15" borderId="3" xfId="0" applyFont="1" applyFill="1" applyBorder="1" applyAlignment="1">
      <alignment horizontal="center" vertical="center" wrapText="1"/>
    </xf>
    <xf numFmtId="3" fontId="64" fillId="15" borderId="3" xfId="0" applyNumberFormat="1" applyFont="1" applyFill="1" applyBorder="1" applyAlignment="1">
      <alignment horizontal="center" vertical="center" wrapText="1"/>
    </xf>
    <xf numFmtId="0" fontId="10" fillId="15" borderId="4" xfId="0" applyFont="1" applyFill="1" applyBorder="1" applyAlignment="1">
      <alignment horizontal="center" vertical="center" textRotation="90" wrapText="1"/>
    </xf>
    <xf numFmtId="0" fontId="63" fillId="0" borderId="1" xfId="4" applyFont="1" applyBorder="1" applyAlignment="1">
      <alignment vertical="center" wrapText="1"/>
    </xf>
    <xf numFmtId="0" fontId="63" fillId="0" borderId="2" xfId="4" applyFont="1" applyBorder="1" applyAlignment="1">
      <alignment horizontal="justify" vertical="center"/>
    </xf>
    <xf numFmtId="0" fontId="10" fillId="15" borderId="4" xfId="4" applyFont="1" applyFill="1" applyBorder="1" applyAlignment="1">
      <alignment horizontal="center" vertical="center" wrapText="1"/>
    </xf>
    <xf numFmtId="3" fontId="64" fillId="15" borderId="4" xfId="4" applyNumberFormat="1" applyFont="1" applyFill="1" applyBorder="1" applyAlignment="1">
      <alignment horizontal="center" vertical="center" wrapText="1"/>
    </xf>
    <xf numFmtId="0" fontId="64" fillId="15" borderId="4" xfId="4" applyFont="1" applyFill="1" applyBorder="1" applyAlignment="1">
      <alignment horizontal="center" vertical="center" wrapText="1"/>
    </xf>
    <xf numFmtId="0" fontId="64" fillId="15" borderId="2" xfId="4" applyFont="1" applyFill="1" applyBorder="1" applyAlignment="1">
      <alignment horizontal="center" vertical="center" wrapText="1"/>
    </xf>
    <xf numFmtId="3" fontId="64" fillId="15" borderId="2" xfId="4" applyNumberFormat="1" applyFont="1" applyFill="1" applyBorder="1" applyAlignment="1">
      <alignment horizontal="center" vertical="center" wrapText="1"/>
    </xf>
    <xf numFmtId="0" fontId="10" fillId="15" borderId="4" xfId="4" applyFont="1" applyFill="1" applyBorder="1" applyAlignment="1">
      <alignment horizontal="center" vertical="center" textRotation="90" wrapText="1"/>
    </xf>
    <xf numFmtId="2" fontId="65" fillId="0" borderId="4" xfId="4" applyNumberFormat="1" applyFont="1" applyBorder="1" applyAlignment="1">
      <alignment vertical="center" wrapText="1"/>
    </xf>
    <xf numFmtId="0" fontId="66" fillId="0" borderId="2" xfId="4" applyFont="1" applyBorder="1" applyAlignment="1">
      <alignment horizontal="justify" vertical="center"/>
    </xf>
    <xf numFmtId="0" fontId="10" fillId="15" borderId="1" xfId="4" applyFont="1" applyFill="1" applyBorder="1" applyAlignment="1">
      <alignment horizontal="center" vertical="center" wrapText="1"/>
    </xf>
    <xf numFmtId="4" fontId="64" fillId="15" borderId="4" xfId="4" applyNumberFormat="1" applyFont="1" applyFill="1" applyBorder="1" applyAlignment="1">
      <alignment horizontal="center" vertical="center" wrapText="1"/>
    </xf>
    <xf numFmtId="2" fontId="65" fillId="0" borderId="1" xfId="4" applyNumberFormat="1" applyFont="1" applyBorder="1" applyAlignment="1">
      <alignment vertical="center" wrapText="1"/>
    </xf>
    <xf numFmtId="0" fontId="19" fillId="16"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16" borderId="4" xfId="0" applyFont="1" applyFill="1" applyBorder="1" applyAlignment="1">
      <alignment horizontal="center" vertical="center" wrapText="1"/>
    </xf>
    <xf numFmtId="0" fontId="63" fillId="0" borderId="1" xfId="0" applyFont="1" applyBorder="1" applyAlignment="1">
      <alignment horizontal="justify" vertical="center"/>
    </xf>
    <xf numFmtId="0" fontId="64" fillId="8" borderId="2" xfId="0" applyFont="1" applyFill="1" applyBorder="1" applyAlignment="1">
      <alignment horizontal="center" vertical="center" wrapText="1"/>
    </xf>
    <xf numFmtId="3" fontId="64" fillId="8" borderId="1" xfId="0" applyNumberFormat="1" applyFont="1" applyFill="1" applyBorder="1" applyAlignment="1">
      <alignment horizontal="center" vertical="center" wrapText="1"/>
    </xf>
    <xf numFmtId="0" fontId="64" fillId="8" borderId="3" xfId="0" applyFont="1" applyFill="1" applyBorder="1" applyAlignment="1">
      <alignment horizontal="center" vertical="center" wrapText="1"/>
    </xf>
    <xf numFmtId="3" fontId="64" fillId="8" borderId="2" xfId="4" applyNumberFormat="1" applyFont="1" applyFill="1" applyBorder="1" applyAlignment="1">
      <alignment horizontal="center" vertical="center" wrapText="1"/>
    </xf>
    <xf numFmtId="3" fontId="64" fillId="8" borderId="2" xfId="0" applyNumberFormat="1" applyFont="1" applyFill="1" applyBorder="1" applyAlignment="1">
      <alignment horizontal="center" vertical="center" wrapText="1"/>
    </xf>
    <xf numFmtId="3" fontId="64" fillId="5" borderId="2" xfId="0" applyNumberFormat="1" applyFont="1" applyFill="1" applyBorder="1" applyAlignment="1">
      <alignment horizontal="center" vertical="center" wrapText="1"/>
    </xf>
    <xf numFmtId="3" fontId="64" fillId="5" borderId="1" xfId="0" applyNumberFormat="1" applyFont="1" applyFill="1" applyBorder="1" applyAlignment="1">
      <alignment horizontal="center" vertical="center" wrapText="1"/>
    </xf>
    <xf numFmtId="3" fontId="64" fillId="5" borderId="3" xfId="0" applyNumberFormat="1" applyFont="1" applyFill="1" applyBorder="1" applyAlignment="1">
      <alignment horizontal="center" vertical="center" wrapText="1"/>
    </xf>
    <xf numFmtId="3" fontId="64" fillId="5" borderId="2" xfId="4" applyNumberFormat="1" applyFont="1" applyFill="1" applyBorder="1" applyAlignment="1">
      <alignment horizontal="center" vertical="center" wrapText="1"/>
    </xf>
    <xf numFmtId="0" fontId="64" fillId="5" borderId="2" xfId="4" applyFont="1" applyFill="1" applyBorder="1" applyAlignment="1">
      <alignment horizontal="center" vertical="center" wrapText="1"/>
    </xf>
    <xf numFmtId="0" fontId="64" fillId="5" borderId="2" xfId="0" applyFont="1" applyFill="1" applyBorder="1" applyAlignment="1">
      <alignment horizontal="center" vertical="center" wrapText="1"/>
    </xf>
    <xf numFmtId="0" fontId="64" fillId="5" borderId="1" xfId="0" applyFont="1" applyFill="1" applyBorder="1" applyAlignment="1">
      <alignment horizontal="center" vertical="center" wrapText="1"/>
    </xf>
    <xf numFmtId="0" fontId="67" fillId="0" borderId="1" xfId="0" applyFont="1" applyBorder="1" applyAlignment="1">
      <alignment vertical="center" wrapText="1"/>
    </xf>
    <xf numFmtId="0" fontId="19" fillId="16" borderId="1" xfId="0" applyFont="1" applyFill="1" applyBorder="1" applyAlignment="1">
      <alignment horizontal="center" vertical="top" wrapText="1"/>
    </xf>
    <xf numFmtId="0" fontId="63" fillId="0" borderId="2" xfId="0" applyFont="1" applyBorder="1" applyAlignment="1">
      <alignment vertical="center" wrapText="1"/>
    </xf>
    <xf numFmtId="3" fontId="68" fillId="16" borderId="1" xfId="0" applyNumberFormat="1" applyFont="1" applyFill="1" applyBorder="1" applyAlignment="1">
      <alignment horizontal="center" vertical="center"/>
    </xf>
    <xf numFmtId="0" fontId="64" fillId="15" borderId="12" xfId="0" applyFont="1" applyFill="1" applyBorder="1" applyAlignment="1">
      <alignment horizontal="center" vertical="center" wrapText="1"/>
    </xf>
    <xf numFmtId="0" fontId="62" fillId="16" borderId="1" xfId="0" applyFont="1" applyFill="1" applyBorder="1" applyAlignment="1">
      <alignment horizontal="right"/>
    </xf>
    <xf numFmtId="0" fontId="0" fillId="16" borderId="1" xfId="0" applyFill="1" applyBorder="1"/>
    <xf numFmtId="0" fontId="62" fillId="16" borderId="1" xfId="0" applyFont="1" applyFill="1" applyBorder="1" applyAlignment="1">
      <alignment horizontal="center" vertical="center"/>
    </xf>
    <xf numFmtId="3" fontId="69" fillId="16" borderId="1" xfId="0" applyNumberFormat="1" applyFont="1" applyFill="1" applyBorder="1" applyAlignment="1">
      <alignment horizontal="center" vertical="center"/>
    </xf>
    <xf numFmtId="3" fontId="20" fillId="15" borderId="1" xfId="0" applyNumberFormat="1" applyFont="1" applyFill="1" applyBorder="1" applyAlignment="1">
      <alignment horizontal="center" vertical="center" wrapText="1"/>
    </xf>
    <xf numFmtId="0" fontId="0" fillId="0" borderId="0" xfId="0" applyBorder="1"/>
    <xf numFmtId="0" fontId="68" fillId="0" borderId="1" xfId="0" applyFont="1" applyBorder="1" applyAlignment="1">
      <alignment vertical="center"/>
    </xf>
    <xf numFmtId="0" fontId="68" fillId="3" borderId="1" xfId="0" applyFont="1" applyFill="1" applyBorder="1" applyAlignment="1">
      <alignment horizontal="center" vertical="center"/>
    </xf>
    <xf numFmtId="0" fontId="63" fillId="0" borderId="4" xfId="0" applyFont="1" applyBorder="1" applyAlignment="1">
      <alignment vertical="center" wrapText="1"/>
    </xf>
    <xf numFmtId="0" fontId="63" fillId="0" borderId="3" xfId="0" applyFont="1" applyBorder="1" applyAlignment="1">
      <alignment vertical="center" wrapText="1"/>
    </xf>
    <xf numFmtId="0" fontId="11" fillId="17" borderId="4" xfId="0" applyFont="1" applyFill="1" applyBorder="1" applyAlignment="1">
      <alignment horizontal="center" vertical="center" wrapText="1"/>
    </xf>
    <xf numFmtId="0" fontId="32" fillId="17" borderId="4" xfId="0" applyFont="1" applyFill="1" applyBorder="1" applyAlignment="1">
      <alignment horizontal="center" vertical="center"/>
    </xf>
    <xf numFmtId="0" fontId="19" fillId="17" borderId="4" xfId="0" applyFont="1" applyFill="1" applyBorder="1" applyAlignment="1">
      <alignment horizontal="center" vertical="center"/>
    </xf>
    <xf numFmtId="0" fontId="11" fillId="17" borderId="4" xfId="0" applyFont="1" applyFill="1" applyBorder="1" applyAlignment="1">
      <alignment horizontal="center" vertical="center"/>
    </xf>
    <xf numFmtId="0" fontId="10" fillId="17" borderId="4" xfId="0" applyFont="1" applyFill="1" applyBorder="1" applyAlignment="1">
      <alignment horizontal="center" vertical="center" wrapText="1"/>
    </xf>
    <xf numFmtId="2" fontId="18" fillId="0" borderId="4" xfId="0" applyNumberFormat="1" applyFont="1" applyBorder="1" applyAlignment="1">
      <alignment vertical="center" wrapText="1"/>
    </xf>
    <xf numFmtId="2" fontId="18" fillId="0" borderId="0" xfId="0" applyNumberFormat="1" applyFont="1" applyBorder="1" applyAlignment="1">
      <alignment vertical="center" wrapText="1"/>
    </xf>
    <xf numFmtId="0" fontId="19" fillId="16" borderId="0" xfId="0" applyFont="1" applyFill="1" applyAlignment="1">
      <alignment horizontal="center" vertical="center" wrapText="1"/>
    </xf>
    <xf numFmtId="0" fontId="11" fillId="17" borderId="1" xfId="0" applyFont="1" applyFill="1" applyBorder="1" applyAlignment="1">
      <alignment horizontal="center" vertical="center" wrapText="1"/>
    </xf>
    <xf numFmtId="0" fontId="32" fillId="17" borderId="1" xfId="0" applyFont="1" applyFill="1" applyBorder="1" applyAlignment="1">
      <alignment horizontal="center" vertical="center"/>
    </xf>
    <xf numFmtId="0" fontId="19" fillId="17" borderId="0" xfId="0" applyNumberFormat="1" applyFont="1" applyFill="1" applyAlignment="1">
      <alignment horizontal="center" vertical="center"/>
    </xf>
    <xf numFmtId="0" fontId="11" fillId="17" borderId="1" xfId="0" applyFont="1" applyFill="1" applyBorder="1" applyAlignment="1">
      <alignment horizontal="center" vertical="center"/>
    </xf>
    <xf numFmtId="0" fontId="19" fillId="16" borderId="2" xfId="0" applyFont="1" applyFill="1" applyBorder="1" applyAlignment="1">
      <alignment horizontal="center" vertical="center" wrapText="1"/>
    </xf>
    <xf numFmtId="0" fontId="19" fillId="17" borderId="1" xfId="0" applyNumberFormat="1" applyFont="1" applyFill="1" applyBorder="1" applyAlignment="1">
      <alignment horizontal="center" vertical="center"/>
    </xf>
    <xf numFmtId="0" fontId="19" fillId="0" borderId="0" xfId="0" applyFont="1" applyBorder="1" applyAlignment="1">
      <alignment horizontal="center" vertical="center" wrapText="1"/>
    </xf>
    <xf numFmtId="0" fontId="11" fillId="16" borderId="1" xfId="0" applyFont="1" applyFill="1" applyBorder="1" applyAlignment="1">
      <alignment horizontal="center" vertical="center" wrapText="1"/>
    </xf>
    <xf numFmtId="0" fontId="40" fillId="17" borderId="1" xfId="0" applyNumberFormat="1" applyFont="1" applyFill="1" applyBorder="1" applyAlignment="1">
      <alignment horizontal="center" vertical="center"/>
    </xf>
    <xf numFmtId="3" fontId="40" fillId="17" borderId="1" xfId="0" applyNumberFormat="1" applyFont="1" applyFill="1" applyBorder="1" applyAlignment="1">
      <alignment horizontal="center" vertical="center"/>
    </xf>
    <xf numFmtId="3" fontId="32" fillId="17" borderId="1" xfId="0" applyNumberFormat="1" applyFont="1" applyFill="1" applyBorder="1" applyAlignment="1">
      <alignment horizontal="center" vertical="center"/>
    </xf>
    <xf numFmtId="0" fontId="10" fillId="3" borderId="4"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9" fillId="0" borderId="0" xfId="0" applyFont="1" applyBorder="1" applyAlignment="1">
      <alignment horizontal="left" vertical="center" wrapText="1"/>
    </xf>
    <xf numFmtId="4" fontId="40" fillId="17" borderId="1" xfId="0" applyNumberFormat="1" applyFont="1" applyFill="1" applyBorder="1" applyAlignment="1">
      <alignment horizontal="center" vertical="center"/>
    </xf>
    <xf numFmtId="0" fontId="70" fillId="0" borderId="0" xfId="0" applyFont="1" applyBorder="1" applyAlignment="1">
      <alignment horizontal="center" vertical="center" wrapText="1"/>
    </xf>
    <xf numFmtId="3" fontId="63" fillId="0" borderId="1" xfId="0" applyNumberFormat="1" applyFont="1" applyBorder="1" applyAlignment="1">
      <alignment horizontal="center" vertical="center" wrapText="1"/>
    </xf>
    <xf numFmtId="0" fontId="32" fillId="16" borderId="1" xfId="0" applyFont="1" applyFill="1" applyBorder="1" applyAlignment="1">
      <alignment horizontal="center" vertical="center"/>
    </xf>
    <xf numFmtId="0" fontId="71" fillId="17" borderId="1" xfId="0" applyFont="1" applyFill="1" applyBorder="1" applyAlignment="1">
      <alignment horizontal="center" vertical="center"/>
    </xf>
    <xf numFmtId="3" fontId="72" fillId="17" borderId="1" xfId="0" applyNumberFormat="1" applyFont="1" applyFill="1" applyBorder="1" applyAlignment="1">
      <alignment horizontal="center" vertical="center"/>
    </xf>
    <xf numFmtId="3" fontId="73" fillId="17" borderId="1" xfId="0" applyNumberFormat="1" applyFont="1" applyFill="1" applyBorder="1" applyAlignment="1">
      <alignment horizontal="center" vertical="center"/>
    </xf>
    <xf numFmtId="0" fontId="0" fillId="0" borderId="1" xfId="0" applyBorder="1" applyAlignment="1">
      <alignment horizontal="center" vertical="center"/>
    </xf>
    <xf numFmtId="0" fontId="10" fillId="15" borderId="1" xfId="0" applyFont="1" applyFill="1" applyBorder="1" applyAlignment="1">
      <alignment horizontal="center" vertical="center" textRotation="90" wrapText="1"/>
    </xf>
    <xf numFmtId="0" fontId="10" fillId="15" borderId="3" xfId="0" applyFont="1" applyFill="1" applyBorder="1" applyAlignment="1">
      <alignment horizontal="center" vertical="center" wrapText="1"/>
    </xf>
    <xf numFmtId="3" fontId="10" fillId="15" borderId="3" xfId="0" applyNumberFormat="1" applyFont="1" applyFill="1" applyBorder="1" applyAlignment="1">
      <alignment horizontal="center" vertical="center" wrapText="1"/>
    </xf>
    <xf numFmtId="0" fontId="10" fillId="15" borderId="2" xfId="0" applyFont="1" applyFill="1" applyBorder="1" applyAlignment="1">
      <alignment horizontal="center" vertical="center" wrapText="1"/>
    </xf>
    <xf numFmtId="3" fontId="10" fillId="15" borderId="2" xfId="0" applyNumberFormat="1" applyFont="1" applyFill="1" applyBorder="1" applyAlignment="1">
      <alignment horizontal="center" vertical="center" wrapText="1"/>
    </xf>
    <xf numFmtId="0" fontId="10" fillId="15" borderId="3" xfId="0" applyFont="1" applyFill="1" applyBorder="1" applyAlignment="1">
      <alignment horizontal="center" vertical="center" textRotation="90" wrapText="1"/>
    </xf>
    <xf numFmtId="0" fontId="10" fillId="0" borderId="1" xfId="0" applyFont="1" applyBorder="1" applyAlignment="1">
      <alignment horizontal="left" wrapText="1"/>
    </xf>
    <xf numFmtId="0" fontId="32" fillId="0" borderId="0" xfId="0" applyFont="1" applyBorder="1" applyAlignment="1">
      <alignment horizontal="center" vertical="center"/>
    </xf>
    <xf numFmtId="3" fontId="10" fillId="15" borderId="1" xfId="0" applyNumberFormat="1" applyFont="1" applyFill="1" applyBorder="1" applyAlignment="1">
      <alignment horizontal="center" vertical="center" wrapText="1"/>
    </xf>
    <xf numFmtId="0" fontId="16" fillId="16" borderId="0" xfId="0" applyFont="1" applyFill="1" applyAlignment="1">
      <alignment horizontal="center" vertical="center" wrapText="1"/>
    </xf>
    <xf numFmtId="0" fontId="62" fillId="0" borderId="1" xfId="0" applyFont="1" applyBorder="1" applyAlignment="1">
      <alignment horizontal="center" vertical="center"/>
    </xf>
    <xf numFmtId="3" fontId="62" fillId="0" borderId="1" xfId="0" applyNumberFormat="1" applyFont="1" applyBorder="1" applyAlignment="1">
      <alignment horizontal="center" vertical="center"/>
    </xf>
    <xf numFmtId="0" fontId="62" fillId="0" borderId="5" xfId="0" applyFont="1" applyBorder="1" applyAlignment="1">
      <alignment vertical="center"/>
    </xf>
    <xf numFmtId="0" fontId="0" fillId="0" borderId="6" xfId="0" applyBorder="1" applyAlignment="1">
      <alignment vertical="center"/>
    </xf>
    <xf numFmtId="0" fontId="0" fillId="0" borderId="6" xfId="0" applyBorder="1" applyAlignment="1"/>
    <xf numFmtId="0" fontId="0" fillId="0" borderId="7" xfId="0" applyBorder="1" applyAlignment="1"/>
    <xf numFmtId="0" fontId="63" fillId="0" borderId="6" xfId="0" applyFont="1" applyBorder="1" applyAlignment="1">
      <alignment horizontal="justify" vertical="center"/>
    </xf>
    <xf numFmtId="2" fontId="18" fillId="0" borderId="1" xfId="0" applyNumberFormat="1" applyFont="1" applyBorder="1" applyAlignment="1">
      <alignment horizontal="left" vertical="center" wrapText="1"/>
    </xf>
    <xf numFmtId="0" fontId="7" fillId="17" borderId="1" xfId="0" applyFont="1" applyFill="1" applyBorder="1" applyAlignment="1">
      <alignment horizontal="center" vertical="center" wrapText="1"/>
    </xf>
    <xf numFmtId="3" fontId="62" fillId="17" borderId="1" xfId="0" applyNumberFormat="1" applyFont="1" applyFill="1" applyBorder="1" applyAlignment="1">
      <alignment horizontal="center" vertical="center"/>
    </xf>
    <xf numFmtId="0" fontId="0" fillId="17" borderId="1" xfId="0" applyFill="1" applyBorder="1" applyAlignment="1">
      <alignment horizontal="center" vertical="center"/>
    </xf>
    <xf numFmtId="4" fontId="62" fillId="17" borderId="1" xfId="0" applyNumberFormat="1" applyFont="1" applyFill="1" applyBorder="1" applyAlignment="1">
      <alignment horizontal="center" vertical="center"/>
    </xf>
    <xf numFmtId="0" fontId="2" fillId="17" borderId="1" xfId="0" applyFont="1" applyFill="1" applyBorder="1" applyAlignment="1">
      <alignment horizontal="center" vertical="center"/>
    </xf>
    <xf numFmtId="0" fontId="0" fillId="17" borderId="1" xfId="0" applyFill="1" applyBorder="1"/>
    <xf numFmtId="4" fontId="0" fillId="17" borderId="1" xfId="0" applyNumberFormat="1" applyFill="1" applyBorder="1" applyAlignment="1">
      <alignment horizontal="center" vertical="center"/>
    </xf>
    <xf numFmtId="0" fontId="0" fillId="3" borderId="1" xfId="0" applyFill="1" applyBorder="1" applyAlignment="1">
      <alignment horizontal="center" vertical="center"/>
    </xf>
    <xf numFmtId="9" fontId="18" fillId="17" borderId="1" xfId="5"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6" fillId="0" borderId="1" xfId="0" applyFont="1" applyBorder="1" applyAlignment="1">
      <alignment horizontal="center" wrapText="1"/>
    </xf>
    <xf numFmtId="0" fontId="74" fillId="17" borderId="1" xfId="0" applyFont="1" applyFill="1" applyBorder="1" applyAlignment="1">
      <alignment horizontal="center" vertical="center" wrapText="1"/>
    </xf>
    <xf numFmtId="0" fontId="62" fillId="17" borderId="1" xfId="0" applyFont="1" applyFill="1" applyBorder="1" applyAlignment="1">
      <alignment horizontal="center" vertical="center"/>
    </xf>
    <xf numFmtId="0" fontId="69" fillId="3" borderId="1" xfId="0" applyFont="1" applyFill="1" applyBorder="1" applyAlignment="1">
      <alignment horizontal="right" vertical="center" wrapText="1"/>
    </xf>
    <xf numFmtId="0" fontId="16" fillId="16" borderId="1" xfId="0" applyFont="1" applyFill="1" applyBorder="1" applyAlignment="1">
      <alignment horizontal="center" vertical="center" wrapText="1"/>
    </xf>
    <xf numFmtId="3" fontId="20" fillId="5" borderId="1" xfId="0" applyNumberFormat="1" applyFont="1" applyFill="1" applyBorder="1" applyAlignment="1">
      <alignment horizontal="center" vertical="center" wrapText="1"/>
    </xf>
    <xf numFmtId="0" fontId="68" fillId="5" borderId="1" xfId="0" applyFont="1" applyFill="1" applyBorder="1" applyAlignment="1">
      <alignment vertical="center"/>
    </xf>
    <xf numFmtId="0" fontId="19" fillId="5" borderId="4" xfId="0" applyFont="1" applyFill="1" applyBorder="1" applyAlignment="1">
      <alignment horizontal="center" vertical="center"/>
    </xf>
    <xf numFmtId="0" fontId="19" fillId="5" borderId="0" xfId="0" applyFont="1" applyFill="1" applyAlignment="1">
      <alignment horizontal="center" vertical="center"/>
    </xf>
    <xf numFmtId="0" fontId="19" fillId="5" borderId="1" xfId="0" applyFont="1" applyFill="1" applyBorder="1" applyAlignment="1">
      <alignment horizontal="center" vertical="center"/>
    </xf>
    <xf numFmtId="0" fontId="11" fillId="5" borderId="1" xfId="0" applyFont="1" applyFill="1" applyBorder="1" applyAlignment="1">
      <alignment horizontal="center" vertical="center"/>
    </xf>
    <xf numFmtId="3" fontId="11" fillId="5" borderId="1" xfId="0" applyNumberFormat="1" applyFont="1" applyFill="1" applyBorder="1" applyAlignment="1">
      <alignment horizontal="center" vertical="center"/>
    </xf>
    <xf numFmtId="4" fontId="11" fillId="5" borderId="1" xfId="0" applyNumberFormat="1" applyFont="1" applyFill="1" applyBorder="1" applyAlignment="1">
      <alignment horizontal="center" vertical="center"/>
    </xf>
    <xf numFmtId="3" fontId="73" fillId="5" borderId="1" xfId="0" applyNumberFormat="1" applyFont="1" applyFill="1" applyBorder="1" applyAlignment="1">
      <alignment horizontal="center" vertical="center"/>
    </xf>
    <xf numFmtId="3" fontId="10" fillId="5" borderId="2"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0" fillId="5" borderId="6" xfId="0" applyFill="1" applyBorder="1" applyAlignment="1">
      <alignment vertical="center"/>
    </xf>
    <xf numFmtId="3" fontId="62" fillId="5" borderId="1" xfId="0" applyNumberFormat="1" applyFont="1" applyFill="1" applyBorder="1" applyAlignment="1">
      <alignment horizontal="center" vertical="center"/>
    </xf>
    <xf numFmtId="4" fontId="62" fillId="5" borderId="1" xfId="0" applyNumberFormat="1" applyFont="1" applyFill="1" applyBorder="1" applyAlignment="1">
      <alignment horizontal="center" vertical="center"/>
    </xf>
    <xf numFmtId="4" fontId="0" fillId="5" borderId="1" xfId="0" applyNumberFormat="1" applyFill="1" applyBorder="1" applyAlignment="1">
      <alignment horizontal="center" vertical="center"/>
    </xf>
    <xf numFmtId="0" fontId="0" fillId="5" borderId="1" xfId="0" applyFill="1" applyBorder="1"/>
    <xf numFmtId="3" fontId="20" fillId="8" borderId="1" xfId="0" applyNumberFormat="1" applyFont="1" applyFill="1" applyBorder="1" applyAlignment="1">
      <alignment horizontal="center" vertical="center" wrapText="1"/>
    </xf>
    <xf numFmtId="0" fontId="0" fillId="8" borderId="1" xfId="0" applyFill="1" applyBorder="1"/>
    <xf numFmtId="0" fontId="11" fillId="8" borderId="4" xfId="0" applyFont="1" applyFill="1" applyBorder="1" applyAlignment="1">
      <alignment horizontal="center" vertical="center"/>
    </xf>
    <xf numFmtId="0" fontId="11" fillId="8" borderId="1" xfId="0" applyFont="1" applyFill="1" applyBorder="1" applyAlignment="1">
      <alignment horizontal="center" vertical="center"/>
    </xf>
    <xf numFmtId="3" fontId="64" fillId="8" borderId="1" xfId="4" applyNumberFormat="1" applyFont="1" applyFill="1" applyBorder="1" applyAlignment="1">
      <alignment horizontal="center" vertical="center" wrapText="1"/>
    </xf>
    <xf numFmtId="4" fontId="64" fillId="8" borderId="4" xfId="4" applyNumberFormat="1" applyFont="1" applyFill="1" applyBorder="1" applyAlignment="1">
      <alignment horizontal="center" vertical="center" wrapText="1"/>
    </xf>
    <xf numFmtId="3" fontId="73" fillId="8" borderId="1" xfId="0" applyNumberFormat="1" applyFont="1" applyFill="1" applyBorder="1" applyAlignment="1">
      <alignment horizontal="center" vertical="center"/>
    </xf>
    <xf numFmtId="0" fontId="10" fillId="8" borderId="2" xfId="0" applyFont="1" applyFill="1" applyBorder="1" applyAlignment="1">
      <alignment horizontal="center" vertical="center" wrapText="1"/>
    </xf>
    <xf numFmtId="0" fontId="64" fillId="8" borderId="1" xfId="0" applyFont="1" applyFill="1" applyBorder="1" applyAlignment="1">
      <alignment horizontal="center" vertical="center" wrapText="1"/>
    </xf>
    <xf numFmtId="3" fontId="10" fillId="8" borderId="1" xfId="0" applyNumberFormat="1" applyFont="1" applyFill="1" applyBorder="1" applyAlignment="1">
      <alignment horizontal="center" vertical="center" wrapText="1"/>
    </xf>
    <xf numFmtId="0" fontId="62" fillId="8" borderId="1" xfId="0" applyFont="1" applyFill="1" applyBorder="1" applyAlignment="1">
      <alignment horizontal="center" vertical="center"/>
    </xf>
    <xf numFmtId="0" fontId="0" fillId="8" borderId="7" xfId="0" applyFill="1" applyBorder="1" applyAlignment="1">
      <alignment vertical="center"/>
    </xf>
    <xf numFmtId="0" fontId="0" fillId="8" borderId="1" xfId="0" applyFill="1" applyBorder="1" applyAlignment="1">
      <alignment horizontal="center" vertical="center"/>
    </xf>
    <xf numFmtId="3" fontId="62" fillId="8" borderId="1" xfId="0" applyNumberFormat="1" applyFont="1" applyFill="1" applyBorder="1" applyAlignment="1">
      <alignment horizontal="center" vertical="center"/>
    </xf>
    <xf numFmtId="3" fontId="10" fillId="8" borderId="2" xfId="0" applyNumberFormat="1" applyFont="1" applyFill="1" applyBorder="1" applyAlignment="1">
      <alignment horizontal="center" vertical="center" wrapText="1"/>
    </xf>
    <xf numFmtId="3" fontId="0" fillId="8" borderId="1" xfId="0" applyNumberFormat="1" applyFill="1" applyBorder="1"/>
    <xf numFmtId="0" fontId="75" fillId="3" borderId="1" xfId="0" applyFont="1" applyFill="1" applyBorder="1" applyAlignment="1">
      <alignment horizontal="right" vertical="top"/>
    </xf>
    <xf numFmtId="0" fontId="75" fillId="3" borderId="1" xfId="0" applyFont="1" applyFill="1" applyBorder="1" applyAlignment="1">
      <alignment vertical="top" wrapText="1"/>
    </xf>
    <xf numFmtId="0" fontId="75" fillId="8" borderId="1" xfId="0" applyFont="1" applyFill="1" applyBorder="1" applyAlignment="1">
      <alignment vertical="top" wrapText="1"/>
    </xf>
    <xf numFmtId="168" fontId="75" fillId="3" borderId="1" xfId="1" applyNumberFormat="1" applyFont="1" applyFill="1" applyBorder="1" applyAlignment="1">
      <alignment horizontal="center" vertical="top" wrapText="1"/>
    </xf>
    <xf numFmtId="168" fontId="75" fillId="8" borderId="1" xfId="1" applyNumberFormat="1" applyFont="1" applyFill="1" applyBorder="1" applyAlignment="1">
      <alignment horizontal="center" vertical="top" wrapText="1"/>
    </xf>
    <xf numFmtId="0" fontId="75" fillId="3" borderId="1" xfId="0" applyFont="1" applyFill="1" applyBorder="1" applyAlignment="1">
      <alignment horizontal="left" vertical="top" wrapText="1"/>
    </xf>
    <xf numFmtId="0" fontId="76" fillId="3" borderId="1" xfId="0" applyFont="1" applyFill="1" applyBorder="1" applyAlignment="1">
      <alignment vertical="top" wrapText="1"/>
    </xf>
    <xf numFmtId="167" fontId="75" fillId="3" borderId="1" xfId="1" applyNumberFormat="1" applyFont="1" applyFill="1" applyBorder="1" applyAlignment="1">
      <alignment horizontal="center" vertical="top" wrapText="1"/>
    </xf>
    <xf numFmtId="0" fontId="75" fillId="3" borderId="1" xfId="0" applyFont="1" applyFill="1" applyBorder="1" applyAlignment="1">
      <alignment horizontal="left" vertical="center" wrapText="1"/>
    </xf>
    <xf numFmtId="0" fontId="75" fillId="3" borderId="1" xfId="0" applyFont="1" applyFill="1" applyBorder="1" applyAlignment="1">
      <alignment horizontal="center" vertical="top" wrapText="1"/>
    </xf>
    <xf numFmtId="0" fontId="77" fillId="3" borderId="1" xfId="0" applyFont="1" applyFill="1" applyBorder="1" applyAlignment="1">
      <alignment vertical="top" wrapText="1"/>
    </xf>
    <xf numFmtId="0" fontId="78" fillId="8" borderId="1" xfId="0" applyFont="1" applyFill="1" applyBorder="1" applyAlignment="1">
      <alignment vertical="top" wrapText="1"/>
    </xf>
    <xf numFmtId="0" fontId="75" fillId="8" borderId="1" xfId="0" applyFont="1" applyFill="1" applyBorder="1" applyAlignment="1">
      <alignment horizontal="left" vertical="top" wrapText="1"/>
    </xf>
    <xf numFmtId="0" fontId="76" fillId="8" borderId="1" xfId="0" applyFont="1" applyFill="1" applyBorder="1" applyAlignment="1">
      <alignment vertical="top" wrapText="1"/>
    </xf>
    <xf numFmtId="0" fontId="76" fillId="8" borderId="1" xfId="0" applyFont="1" applyFill="1" applyBorder="1" applyAlignment="1">
      <alignment horizontal="left" vertical="top" wrapText="1"/>
    </xf>
    <xf numFmtId="0" fontId="75" fillId="3" borderId="1" xfId="0" applyFont="1" applyFill="1" applyBorder="1" applyAlignment="1">
      <alignment horizontal="left" vertical="top"/>
    </xf>
    <xf numFmtId="0" fontId="75" fillId="3" borderId="5" xfId="0" applyFont="1" applyFill="1" applyBorder="1" applyAlignment="1">
      <alignment horizontal="center" vertical="top" wrapText="1"/>
    </xf>
    <xf numFmtId="0" fontId="75" fillId="3" borderId="12" xfId="0" applyFont="1" applyFill="1" applyBorder="1" applyAlignment="1">
      <alignment horizontal="center" vertical="top"/>
    </xf>
    <xf numFmtId="0" fontId="75" fillId="3" borderId="1" xfId="0" applyFont="1" applyFill="1" applyBorder="1" applyAlignment="1">
      <alignment horizontal="center" vertical="top"/>
    </xf>
    <xf numFmtId="0" fontId="75" fillId="3" borderId="1" xfId="0" applyFont="1" applyFill="1" applyBorder="1" applyAlignment="1">
      <alignment vertical="top"/>
    </xf>
    <xf numFmtId="0" fontId="75" fillId="8" borderId="1" xfId="0" applyFont="1" applyFill="1" applyBorder="1" applyAlignment="1">
      <alignment horizontal="center" vertical="top" wrapText="1"/>
    </xf>
    <xf numFmtId="0" fontId="77" fillId="8" borderId="1" xfId="0" applyFont="1" applyFill="1" applyBorder="1" applyAlignment="1">
      <alignment vertical="top" wrapText="1"/>
    </xf>
    <xf numFmtId="167" fontId="75" fillId="8" borderId="1" xfId="1" applyNumberFormat="1" applyFont="1" applyFill="1" applyBorder="1" applyAlignment="1">
      <alignment horizontal="center" vertical="top" wrapText="1"/>
    </xf>
    <xf numFmtId="168" fontId="75" fillId="8" borderId="6" xfId="1" applyNumberFormat="1" applyFont="1" applyFill="1" applyBorder="1" applyAlignment="1">
      <alignment horizontal="center" vertical="top" wrapText="1"/>
    </xf>
    <xf numFmtId="0" fontId="76" fillId="9" borderId="1" xfId="0" applyFont="1" applyFill="1" applyBorder="1" applyAlignment="1">
      <alignment vertical="top" wrapText="1"/>
    </xf>
    <xf numFmtId="0" fontId="75" fillId="9" borderId="1" xfId="0" applyFont="1" applyFill="1" applyBorder="1" applyAlignment="1">
      <alignment vertical="top" wrapText="1"/>
    </xf>
    <xf numFmtId="167" fontId="75" fillId="9" borderId="1" xfId="1" applyNumberFormat="1" applyFont="1" applyFill="1" applyBorder="1" applyAlignment="1">
      <alignment horizontal="center" vertical="top" wrapText="1"/>
    </xf>
    <xf numFmtId="168" fontId="75" fillId="9" borderId="1" xfId="1" applyNumberFormat="1" applyFont="1" applyFill="1" applyBorder="1" applyAlignment="1">
      <alignment horizontal="center" vertical="top" wrapText="1"/>
    </xf>
    <xf numFmtId="0" fontId="75" fillId="9" borderId="1" xfId="0" applyFont="1" applyFill="1" applyBorder="1" applyAlignment="1">
      <alignment horizontal="left" vertical="top" wrapText="1"/>
    </xf>
    <xf numFmtId="0" fontId="76" fillId="9" borderId="1" xfId="0" applyFont="1" applyFill="1" applyBorder="1" applyAlignment="1">
      <alignment horizontal="left" vertical="top" wrapText="1"/>
    </xf>
    <xf numFmtId="0" fontId="81" fillId="3" borderId="0" xfId="0" applyFont="1" applyFill="1"/>
    <xf numFmtId="170" fontId="82" fillId="8" borderId="11" xfId="0" applyNumberFormat="1" applyFont="1" applyFill="1" applyBorder="1" applyAlignment="1">
      <alignment horizontal="right" vertical="top" wrapText="1"/>
    </xf>
    <xf numFmtId="0" fontId="75" fillId="3" borderId="0" xfId="0" applyFont="1" applyFill="1"/>
    <xf numFmtId="168" fontId="83" fillId="12" borderId="1" xfId="1" applyNumberFormat="1" applyFont="1" applyFill="1" applyBorder="1" applyAlignment="1">
      <alignment horizontal="center" vertical="center" wrapText="1"/>
    </xf>
    <xf numFmtId="168" fontId="83" fillId="5" borderId="1" xfId="1" applyNumberFormat="1" applyFont="1" applyFill="1" applyBorder="1" applyAlignment="1">
      <alignment horizontal="center" vertical="center" wrapText="1"/>
    </xf>
    <xf numFmtId="168" fontId="75" fillId="12" borderId="1" xfId="1" applyNumberFormat="1" applyFont="1" applyFill="1" applyBorder="1" applyAlignment="1">
      <alignment horizontal="center" vertical="top" wrapText="1"/>
    </xf>
    <xf numFmtId="168" fontId="84" fillId="3" borderId="1" xfId="1" applyNumberFormat="1" applyFont="1" applyFill="1" applyBorder="1" applyAlignment="1">
      <alignment horizontal="center" vertical="top"/>
    </xf>
    <xf numFmtId="168" fontId="75" fillId="3" borderId="1" xfId="1" applyNumberFormat="1" applyFont="1" applyFill="1" applyBorder="1" applyAlignment="1">
      <alignment horizontal="center" vertical="top"/>
    </xf>
    <xf numFmtId="0" fontId="75" fillId="3" borderId="0" xfId="0" applyFont="1" applyFill="1" applyAlignment="1"/>
    <xf numFmtId="0" fontId="0" fillId="0" borderId="1" xfId="0" applyBorder="1" applyAlignment="1">
      <alignment vertical="center"/>
    </xf>
    <xf numFmtId="0" fontId="77" fillId="3" borderId="1" xfId="0" applyFont="1" applyFill="1" applyBorder="1" applyAlignment="1">
      <alignment horizontal="left" vertical="top" wrapText="1"/>
    </xf>
    <xf numFmtId="0" fontId="76" fillId="3" borderId="1" xfId="0" applyFont="1" applyFill="1" applyBorder="1" applyAlignment="1">
      <alignment horizontal="left" vertical="top" wrapText="1"/>
    </xf>
    <xf numFmtId="0" fontId="75" fillId="3" borderId="1" xfId="0" applyNumberFormat="1" applyFont="1" applyFill="1" applyBorder="1" applyAlignment="1">
      <alignment horizontal="left" vertical="top" wrapText="1"/>
    </xf>
    <xf numFmtId="168" fontId="75" fillId="3" borderId="1" xfId="1" applyNumberFormat="1" applyFont="1" applyFill="1" applyBorder="1" applyAlignment="1">
      <alignment horizontal="center" vertical="center" wrapText="1"/>
    </xf>
    <xf numFmtId="168" fontId="79" fillId="3" borderId="1" xfId="1" applyNumberFormat="1" applyFont="1" applyFill="1" applyBorder="1" applyAlignment="1">
      <alignment horizontal="center" vertical="top" wrapText="1"/>
    </xf>
    <xf numFmtId="0" fontId="75" fillId="3" borderId="1" xfId="0" applyFont="1" applyFill="1" applyBorder="1" applyAlignment="1">
      <alignment horizontal="center" vertical="center" wrapText="1"/>
    </xf>
    <xf numFmtId="0" fontId="77" fillId="3" borderId="1" xfId="0" applyFont="1" applyFill="1" applyBorder="1" applyAlignment="1">
      <alignment horizontal="left" vertical="center" wrapText="1"/>
    </xf>
    <xf numFmtId="0" fontId="75" fillId="3" borderId="1" xfId="0" applyNumberFormat="1" applyFont="1" applyFill="1" applyBorder="1" applyAlignment="1">
      <alignment horizontal="left" vertical="center" wrapText="1"/>
    </xf>
    <xf numFmtId="0" fontId="19" fillId="3" borderId="1" xfId="0" applyFont="1" applyFill="1" applyBorder="1" applyAlignment="1">
      <alignment horizontal="left" vertical="center" wrapText="1"/>
    </xf>
    <xf numFmtId="168" fontId="79" fillId="3" borderId="1" xfId="1" applyNumberFormat="1" applyFont="1" applyFill="1" applyBorder="1" applyAlignment="1">
      <alignment horizontal="center" vertical="center" wrapText="1"/>
    </xf>
    <xf numFmtId="0" fontId="81" fillId="3" borderId="0" xfId="0" applyFont="1" applyFill="1" applyAlignment="1">
      <alignment vertical="center"/>
    </xf>
    <xf numFmtId="0" fontId="76" fillId="3" borderId="1" xfId="0" applyFont="1" applyFill="1" applyBorder="1" applyAlignment="1">
      <alignment horizontal="left" vertical="center" wrapText="1"/>
    </xf>
    <xf numFmtId="168" fontId="75" fillId="3" borderId="1" xfId="1" applyNumberFormat="1" applyFont="1" applyFill="1" applyBorder="1" applyAlignment="1">
      <alignment vertical="center"/>
    </xf>
    <xf numFmtId="168" fontId="79" fillId="3" borderId="1" xfId="1" applyNumberFormat="1" applyFont="1" applyFill="1" applyBorder="1" applyAlignment="1">
      <alignment vertical="center"/>
    </xf>
    <xf numFmtId="0" fontId="75" fillId="3" borderId="1" xfId="0" applyFont="1" applyFill="1" applyBorder="1" applyAlignment="1">
      <alignment horizontal="left" vertical="center"/>
    </xf>
    <xf numFmtId="0" fontId="81" fillId="0" borderId="0" xfId="0" applyFont="1" applyAlignment="1">
      <alignment vertical="center"/>
    </xf>
    <xf numFmtId="0" fontId="78" fillId="3" borderId="1" xfId="0" applyFont="1" applyFill="1" applyBorder="1" applyAlignment="1">
      <alignment horizontal="center" vertical="center" wrapText="1"/>
    </xf>
    <xf numFmtId="0" fontId="78" fillId="3" borderId="1" xfId="0" applyFont="1" applyFill="1" applyBorder="1" applyAlignment="1">
      <alignment horizontal="left" vertical="center" wrapText="1"/>
    </xf>
    <xf numFmtId="168" fontId="77" fillId="3" borderId="1" xfId="1" applyNumberFormat="1" applyFont="1" applyFill="1" applyBorder="1" applyAlignment="1">
      <alignment horizontal="center" vertical="center" wrapText="1"/>
    </xf>
    <xf numFmtId="168" fontId="78" fillId="3" borderId="1" xfId="1" applyNumberFormat="1" applyFont="1" applyFill="1" applyBorder="1" applyAlignment="1">
      <alignment horizontal="center" vertical="center" wrapText="1"/>
    </xf>
    <xf numFmtId="0" fontId="78" fillId="3" borderId="1" xfId="0" applyFont="1" applyFill="1" applyBorder="1" applyAlignment="1">
      <alignment horizontal="center" vertical="top" wrapText="1"/>
    </xf>
    <xf numFmtId="168" fontId="77" fillId="3" borderId="1" xfId="1" applyNumberFormat="1" applyFont="1" applyFill="1" applyBorder="1" applyAlignment="1">
      <alignment horizontal="center" vertical="top" wrapText="1"/>
    </xf>
    <xf numFmtId="168" fontId="78" fillId="3" borderId="1" xfId="1" applyNumberFormat="1" applyFont="1" applyFill="1" applyBorder="1" applyAlignment="1">
      <alignment horizontal="center" vertical="top" wrapText="1"/>
    </xf>
    <xf numFmtId="0" fontId="78" fillId="3" borderId="1" xfId="0" applyFont="1" applyFill="1" applyBorder="1" applyAlignment="1">
      <alignment horizontal="left" vertical="top" wrapText="1"/>
    </xf>
    <xf numFmtId="0" fontId="81" fillId="0" borderId="0" xfId="0" applyFont="1"/>
    <xf numFmtId="168" fontId="75" fillId="3" borderId="1" xfId="1" applyNumberFormat="1" applyFont="1" applyFill="1" applyBorder="1" applyAlignment="1">
      <alignment vertical="top"/>
    </xf>
    <xf numFmtId="168" fontId="79" fillId="3" borderId="1" xfId="1" applyNumberFormat="1" applyFont="1" applyFill="1" applyBorder="1" applyAlignment="1">
      <alignment vertical="top"/>
    </xf>
    <xf numFmtId="0" fontId="81" fillId="0" borderId="1" xfId="0" applyFont="1" applyBorder="1"/>
    <xf numFmtId="0" fontId="75" fillId="3" borderId="2" xfId="0" applyFont="1" applyFill="1" applyBorder="1" applyAlignment="1">
      <alignment horizontal="center" vertical="top" wrapText="1"/>
    </xf>
    <xf numFmtId="0" fontId="75" fillId="3" borderId="2" xfId="0" applyNumberFormat="1" applyFont="1" applyFill="1" applyBorder="1" applyAlignment="1">
      <alignment horizontal="left" vertical="top" wrapText="1"/>
    </xf>
    <xf numFmtId="0" fontId="75" fillId="3" borderId="2" xfId="0" applyFont="1" applyFill="1" applyBorder="1" applyAlignment="1">
      <alignment horizontal="left" vertical="top" wrapText="1"/>
    </xf>
    <xf numFmtId="168" fontId="75" fillId="3" borderId="2" xfId="1" applyNumberFormat="1" applyFont="1" applyFill="1" applyBorder="1" applyAlignment="1">
      <alignment vertical="top"/>
    </xf>
    <xf numFmtId="168" fontId="75" fillId="3" borderId="2" xfId="1" applyNumberFormat="1" applyFont="1" applyFill="1" applyBorder="1" applyAlignment="1">
      <alignment horizontal="center" vertical="top" wrapText="1"/>
    </xf>
    <xf numFmtId="168" fontId="79" fillId="3" borderId="2" xfId="1" applyNumberFormat="1" applyFont="1" applyFill="1" applyBorder="1" applyAlignment="1">
      <alignment vertical="top"/>
    </xf>
    <xf numFmtId="0" fontId="75" fillId="3" borderId="2" xfId="0" applyFont="1" applyFill="1" applyBorder="1" applyAlignment="1">
      <alignment horizontal="left" vertical="top"/>
    </xf>
    <xf numFmtId="168" fontId="62" fillId="0" borderId="0" xfId="0" applyNumberFormat="1" applyFont="1"/>
    <xf numFmtId="1" fontId="0" fillId="0" borderId="0" xfId="0" applyNumberFormat="1"/>
    <xf numFmtId="168" fontId="0" fillId="0" borderId="0" xfId="0" applyNumberFormat="1"/>
    <xf numFmtId="0" fontId="40" fillId="10" borderId="1" xfId="0" applyFont="1" applyFill="1" applyBorder="1" applyAlignment="1">
      <alignment horizontal="center" vertical="center" textRotation="90" wrapText="1"/>
    </xf>
    <xf numFmtId="0" fontId="19" fillId="10" borderId="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19" fillId="5" borderId="1" xfId="0" applyFont="1" applyFill="1" applyBorder="1" applyAlignment="1">
      <alignment horizontal="left" vertical="top" wrapText="1"/>
    </xf>
    <xf numFmtId="0" fontId="40" fillId="5" borderId="1" xfId="0" applyFont="1" applyFill="1" applyBorder="1" applyAlignment="1">
      <alignment horizontal="left" vertical="top" wrapText="1"/>
    </xf>
    <xf numFmtId="0" fontId="40" fillId="5" borderId="1" xfId="0" applyFont="1" applyFill="1" applyBorder="1" applyAlignment="1">
      <alignment vertical="center" wrapText="1"/>
    </xf>
    <xf numFmtId="49" fontId="40" fillId="5" borderId="1" xfId="0" applyNumberFormat="1" applyFont="1" applyFill="1" applyBorder="1" applyAlignment="1">
      <alignment horizontal="right" vertical="top" wrapText="1"/>
    </xf>
    <xf numFmtId="0" fontId="40" fillId="0" borderId="1" xfId="0" applyFont="1" applyBorder="1" applyAlignment="1">
      <alignment horizontal="left" vertical="top" wrapText="1"/>
    </xf>
    <xf numFmtId="169" fontId="40" fillId="0" borderId="1" xfId="0" applyNumberFormat="1" applyFont="1" applyFill="1" applyBorder="1" applyAlignment="1">
      <alignment horizontal="right" vertical="top" wrapText="1"/>
    </xf>
    <xf numFmtId="169" fontId="86" fillId="0" borderId="1" xfId="0" applyNumberFormat="1" applyFont="1" applyBorder="1" applyAlignment="1">
      <alignment horizontal="right" vertical="top" wrapText="1"/>
    </xf>
    <xf numFmtId="0" fontId="40" fillId="3" borderId="1" xfId="0" applyFont="1" applyFill="1" applyBorder="1" applyAlignment="1">
      <alignment horizontal="left" vertical="top" wrapText="1"/>
    </xf>
    <xf numFmtId="0" fontId="19" fillId="0" borderId="1" xfId="0" applyFont="1" applyFill="1" applyBorder="1" applyAlignment="1">
      <alignment horizontal="left" vertical="top" wrapText="1"/>
    </xf>
    <xf numFmtId="168" fontId="69" fillId="0" borderId="1" xfId="1" applyNumberFormat="1" applyFont="1" applyBorder="1" applyAlignment="1">
      <alignment horizontal="center" vertical="center" wrapText="1"/>
    </xf>
    <xf numFmtId="169" fontId="69" fillId="0" borderId="1" xfId="0" applyNumberFormat="1" applyFont="1" applyBorder="1" applyAlignment="1">
      <alignment horizontal="center" vertical="center" wrapText="1"/>
    </xf>
    <xf numFmtId="0" fontId="69" fillId="0" borderId="1" xfId="0" applyFont="1" applyBorder="1" applyAlignment="1">
      <alignment vertical="center" wrapText="1"/>
    </xf>
    <xf numFmtId="165" fontId="69" fillId="0" borderId="1" xfId="1" applyNumberFormat="1" applyFont="1" applyBorder="1" applyAlignment="1">
      <alignment horizontal="center" vertical="center" wrapText="1"/>
    </xf>
    <xf numFmtId="168" fontId="69" fillId="0" borderId="1" xfId="1" applyNumberFormat="1" applyFont="1" applyBorder="1" applyAlignment="1">
      <alignment vertical="center" wrapText="1"/>
    </xf>
    <xf numFmtId="167" fontId="69" fillId="10" borderId="1" xfId="1" applyNumberFormat="1" applyFont="1" applyFill="1" applyBorder="1" applyAlignment="1">
      <alignment horizontal="center" vertical="center" wrapText="1"/>
    </xf>
    <xf numFmtId="0" fontId="10" fillId="0" borderId="1" xfId="0" applyFont="1" applyFill="1" applyBorder="1" applyAlignment="1">
      <alignment vertical="top" wrapText="1"/>
    </xf>
    <xf numFmtId="169" fontId="40" fillId="10" borderId="1" xfId="0" applyNumberFormat="1" applyFont="1" applyFill="1" applyBorder="1" applyAlignment="1">
      <alignment horizontal="right" vertical="top" wrapText="1"/>
    </xf>
    <xf numFmtId="0" fontId="40" fillId="0" borderId="1" xfId="0" applyFont="1" applyBorder="1" applyAlignment="1">
      <alignment vertical="top" wrapText="1"/>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19" fillId="3" borderId="0" xfId="0" applyFont="1" applyFill="1" applyAlignment="1">
      <alignment horizontal="left" vertical="top" wrapText="1"/>
    </xf>
    <xf numFmtId="168" fontId="87" fillId="0" borderId="1" xfId="1" applyNumberFormat="1" applyFont="1" applyBorder="1" applyAlignment="1">
      <alignment vertical="center" wrapText="1"/>
    </xf>
    <xf numFmtId="0" fontId="87" fillId="0" borderId="1" xfId="0" applyFont="1" applyBorder="1" applyAlignment="1">
      <alignment vertical="center" wrapText="1"/>
    </xf>
    <xf numFmtId="168" fontId="87" fillId="10" borderId="1" xfId="1" applyNumberFormat="1" applyFont="1" applyFill="1" applyBorder="1" applyAlignment="1">
      <alignment vertical="center" wrapText="1"/>
    </xf>
    <xf numFmtId="0" fontId="86" fillId="0" borderId="1" xfId="0" applyFont="1" applyBorder="1"/>
    <xf numFmtId="0" fontId="92" fillId="0" borderId="0" xfId="0" applyFont="1" applyAlignment="1">
      <alignment wrapText="1"/>
    </xf>
    <xf numFmtId="0" fontId="90" fillId="11" borderId="1" xfId="0" applyFont="1" applyFill="1" applyBorder="1" applyAlignment="1">
      <alignment horizontal="center" vertical="center" textRotation="90" wrapText="1"/>
    </xf>
    <xf numFmtId="0" fontId="90" fillId="8" borderId="1" xfId="0" applyFont="1" applyFill="1" applyBorder="1" applyAlignment="1">
      <alignment horizontal="center" vertical="center" textRotation="90" wrapText="1"/>
    </xf>
    <xf numFmtId="0" fontId="90" fillId="0" borderId="1" xfId="0" applyFont="1" applyBorder="1" applyAlignment="1">
      <alignment horizontal="center" vertical="center" wrapText="1"/>
    </xf>
    <xf numFmtId="0" fontId="91" fillId="0" borderId="1" xfId="0" applyFont="1" applyBorder="1" applyAlignment="1">
      <alignment horizontal="center" vertical="center" wrapText="1"/>
    </xf>
    <xf numFmtId="0" fontId="91" fillId="8" borderId="1" xfId="0" applyFont="1" applyFill="1" applyBorder="1" applyAlignment="1">
      <alignment horizontal="center" vertical="center" wrapText="1"/>
    </xf>
    <xf numFmtId="0" fontId="93" fillId="3" borderId="1" xfId="0" applyFont="1" applyFill="1" applyBorder="1" applyAlignment="1">
      <alignment horizontal="center" vertical="center" wrapText="1"/>
    </xf>
    <xf numFmtId="0" fontId="50" fillId="3" borderId="1" xfId="0" applyFont="1" applyFill="1" applyBorder="1" applyAlignment="1">
      <alignment horizontal="left" vertical="top" wrapText="1"/>
    </xf>
    <xf numFmtId="0" fontId="92" fillId="3" borderId="1" xfId="0" applyFont="1" applyFill="1" applyBorder="1" applyAlignment="1">
      <alignment horizontal="left" vertical="top" wrapText="1"/>
    </xf>
    <xf numFmtId="0" fontId="94" fillId="3" borderId="1" xfId="0" applyFont="1" applyFill="1" applyBorder="1" applyAlignment="1">
      <alignment horizontal="left" vertical="top" wrapText="1"/>
    </xf>
    <xf numFmtId="3" fontId="92" fillId="3" borderId="1" xfId="0" applyNumberFormat="1" applyFont="1" applyFill="1" applyBorder="1" applyAlignment="1">
      <alignment horizontal="right" vertical="top" wrapText="1"/>
    </xf>
    <xf numFmtId="0" fontId="93" fillId="3" borderId="1" xfId="0" applyFont="1" applyFill="1" applyBorder="1" applyAlignment="1">
      <alignment horizontal="right" vertical="top" wrapText="1"/>
    </xf>
    <xf numFmtId="168" fontId="95" fillId="3" borderId="1" xfId="1" applyNumberFormat="1" applyFont="1" applyFill="1" applyBorder="1" applyAlignment="1">
      <alignment horizontal="right" vertical="top" wrapText="1"/>
    </xf>
    <xf numFmtId="168" fontId="93" fillId="3" borderId="1" xfId="1" applyNumberFormat="1" applyFont="1" applyFill="1" applyBorder="1" applyAlignment="1">
      <alignment horizontal="right" vertical="top" wrapText="1"/>
    </xf>
    <xf numFmtId="0" fontId="93" fillId="8" borderId="1" xfId="0" applyFont="1" applyFill="1" applyBorder="1" applyAlignment="1">
      <alignment horizontal="right" vertical="top" wrapText="1"/>
    </xf>
    <xf numFmtId="0" fontId="93" fillId="3" borderId="1" xfId="0" applyFont="1" applyFill="1" applyBorder="1" applyAlignment="1">
      <alignment horizontal="left" vertical="top" wrapText="1"/>
    </xf>
    <xf numFmtId="0" fontId="93" fillId="3" borderId="1" xfId="0" applyFont="1" applyFill="1" applyBorder="1" applyAlignment="1">
      <alignment vertical="center" wrapText="1"/>
    </xf>
    <xf numFmtId="0" fontId="93" fillId="0" borderId="1" xfId="0" applyFont="1" applyBorder="1" applyAlignment="1">
      <alignment horizontal="center" vertical="center" wrapText="1"/>
    </xf>
    <xf numFmtId="0" fontId="49" fillId="0" borderId="1" xfId="0" applyFont="1" applyBorder="1" applyAlignment="1">
      <alignment horizontal="left" vertical="top"/>
    </xf>
    <xf numFmtId="0" fontId="92" fillId="0" borderId="1" xfId="0" applyFont="1" applyBorder="1" applyAlignment="1">
      <alignment horizontal="left" vertical="top" wrapText="1"/>
    </xf>
    <xf numFmtId="3" fontId="93" fillId="0" borderId="1" xfId="0" applyNumberFormat="1" applyFont="1" applyBorder="1" applyAlignment="1">
      <alignment horizontal="right" vertical="top" wrapText="1"/>
    </xf>
    <xf numFmtId="0" fontId="93" fillId="0" borderId="1" xfId="0" applyFont="1" applyBorder="1" applyAlignment="1">
      <alignment horizontal="right" vertical="top" wrapText="1"/>
    </xf>
    <xf numFmtId="168" fontId="93" fillId="0" borderId="1" xfId="1" applyNumberFormat="1" applyFont="1" applyBorder="1" applyAlignment="1">
      <alignment horizontal="right" vertical="top" wrapText="1"/>
    </xf>
    <xf numFmtId="0" fontId="93" fillId="0" borderId="1" xfId="0" applyFont="1" applyBorder="1" applyAlignment="1">
      <alignment horizontal="left" vertical="top" wrapText="1"/>
    </xf>
    <xf numFmtId="0" fontId="93" fillId="0" borderId="1" xfId="0" applyFont="1" applyBorder="1" applyAlignment="1">
      <alignment vertical="center" wrapText="1"/>
    </xf>
    <xf numFmtId="0" fontId="92" fillId="5" borderId="1" xfId="0" applyFont="1" applyFill="1" applyBorder="1" applyAlignment="1">
      <alignment horizontal="left" vertical="top" wrapText="1"/>
    </xf>
    <xf numFmtId="168" fontId="93" fillId="5" borderId="1" xfId="1" applyNumberFormat="1" applyFont="1" applyFill="1" applyBorder="1" applyAlignment="1">
      <alignment horizontal="right" vertical="top" wrapText="1"/>
    </xf>
    <xf numFmtId="165" fontId="93" fillId="5" borderId="1" xfId="0" applyNumberFormat="1" applyFont="1" applyFill="1" applyBorder="1" applyAlignment="1">
      <alignment horizontal="right" vertical="top" wrapText="1"/>
    </xf>
    <xf numFmtId="0" fontId="93" fillId="5" borderId="1" xfId="0" applyFont="1" applyFill="1" applyBorder="1" applyAlignment="1">
      <alignment horizontal="right" vertical="top" wrapText="1"/>
    </xf>
    <xf numFmtId="168" fontId="93" fillId="8" borderId="1" xfId="1" applyNumberFormat="1" applyFont="1" applyFill="1" applyBorder="1" applyAlignment="1">
      <alignment horizontal="right" vertical="top" wrapText="1"/>
    </xf>
    <xf numFmtId="0" fontId="93" fillId="5" borderId="1" xfId="0" applyFont="1" applyFill="1" applyBorder="1" applyAlignment="1">
      <alignment horizontal="left" vertical="top" wrapText="1"/>
    </xf>
    <xf numFmtId="0" fontId="93" fillId="12" borderId="1" xfId="0" applyFont="1" applyFill="1" applyBorder="1" applyAlignment="1">
      <alignment vertical="center" wrapText="1"/>
    </xf>
    <xf numFmtId="0" fontId="93" fillId="5" borderId="1" xfId="0" applyFont="1" applyFill="1" applyBorder="1" applyAlignment="1">
      <alignment vertical="center" wrapText="1"/>
    </xf>
    <xf numFmtId="0" fontId="93" fillId="5" borderId="1" xfId="0" applyFont="1" applyFill="1" applyBorder="1" applyAlignment="1">
      <alignment horizontal="center" vertical="center" wrapText="1"/>
    </xf>
    <xf numFmtId="0" fontId="94" fillId="5" borderId="1" xfId="0" applyFont="1" applyFill="1" applyBorder="1" applyAlignment="1">
      <alignment horizontal="left" vertical="top" wrapText="1"/>
    </xf>
    <xf numFmtId="0" fontId="92" fillId="5" borderId="1" xfId="0" applyFont="1" applyFill="1" applyBorder="1" applyAlignment="1">
      <alignment horizontal="center" vertical="center" wrapText="1"/>
    </xf>
    <xf numFmtId="0" fontId="92" fillId="3" borderId="1" xfId="0" applyFont="1" applyFill="1" applyBorder="1" applyAlignment="1">
      <alignment horizontal="center" vertical="center" wrapText="1"/>
    </xf>
    <xf numFmtId="3" fontId="93" fillId="8" borderId="1" xfId="0" applyNumberFormat="1" applyFont="1" applyFill="1" applyBorder="1" applyAlignment="1">
      <alignment horizontal="right" vertical="top" wrapText="1"/>
    </xf>
    <xf numFmtId="0" fontId="48" fillId="0" borderId="4" xfId="0" applyFont="1" applyBorder="1" applyAlignment="1">
      <alignment horizontal="left" vertical="center" wrapText="1"/>
    </xf>
    <xf numFmtId="0" fontId="92" fillId="0" borderId="1" xfId="0" applyFont="1" applyBorder="1" applyAlignment="1">
      <alignment horizontal="center" vertical="center" wrapText="1"/>
    </xf>
    <xf numFmtId="0" fontId="91" fillId="0" borderId="1" xfId="0" applyFont="1" applyBorder="1" applyAlignment="1">
      <alignment horizontal="left" vertical="top" wrapText="1"/>
    </xf>
    <xf numFmtId="3" fontId="93" fillId="12" borderId="5" xfId="0" applyNumberFormat="1" applyFont="1" applyFill="1" applyBorder="1" applyAlignment="1">
      <alignment horizontal="right" vertical="top" wrapText="1"/>
    </xf>
    <xf numFmtId="168" fontId="93" fillId="12" borderId="5" xfId="1" applyNumberFormat="1" applyFont="1" applyFill="1" applyBorder="1" applyAlignment="1">
      <alignment horizontal="center" vertical="center" wrapText="1"/>
    </xf>
    <xf numFmtId="168" fontId="93" fillId="0" borderId="5" xfId="1" applyNumberFormat="1" applyFont="1" applyBorder="1" applyAlignment="1">
      <alignment horizontal="right" vertical="top" wrapText="1"/>
    </xf>
    <xf numFmtId="3" fontId="93" fillId="8" borderId="5" xfId="0" applyNumberFormat="1" applyFont="1" applyFill="1" applyBorder="1" applyAlignment="1">
      <alignment horizontal="right" vertical="top" wrapText="1"/>
    </xf>
    <xf numFmtId="0" fontId="26" fillId="0" borderId="1" xfId="0" applyFont="1" applyBorder="1" applyAlignment="1">
      <alignment horizontal="center" vertical="center" wrapText="1"/>
    </xf>
    <xf numFmtId="3" fontId="26" fillId="0" borderId="5" xfId="0" applyNumberFormat="1" applyFont="1" applyBorder="1" applyAlignment="1">
      <alignment horizontal="right" vertical="top" wrapText="1"/>
    </xf>
    <xf numFmtId="0" fontId="26" fillId="12" borderId="1" xfId="0" applyFont="1" applyFill="1" applyBorder="1" applyAlignment="1">
      <alignment horizontal="right" vertical="top" wrapText="1"/>
    </xf>
    <xf numFmtId="0" fontId="26" fillId="0" borderId="1" xfId="0" applyFont="1" applyBorder="1" applyAlignment="1">
      <alignment horizontal="right" vertical="top" wrapText="1"/>
    </xf>
    <xf numFmtId="0" fontId="50" fillId="0" borderId="1" xfId="0" applyFont="1" applyBorder="1" applyAlignment="1">
      <alignment horizontal="right" vertical="top" wrapText="1"/>
    </xf>
    <xf numFmtId="168" fontId="26" fillId="0" borderId="5" xfId="1" applyNumberFormat="1" applyFont="1" applyBorder="1" applyAlignment="1">
      <alignment horizontal="right" vertical="top" wrapText="1"/>
    </xf>
    <xf numFmtId="168" fontId="26" fillId="8" borderId="5" xfId="1" applyNumberFormat="1" applyFont="1" applyFill="1" applyBorder="1" applyAlignment="1">
      <alignment horizontal="right" vertical="top" wrapText="1"/>
    </xf>
    <xf numFmtId="3" fontId="93" fillId="0" borderId="1" xfId="0" applyNumberFormat="1" applyFont="1" applyBorder="1" applyAlignment="1">
      <alignment vertical="center" wrapText="1"/>
    </xf>
    <xf numFmtId="0" fontId="97" fillId="3" borderId="5" xfId="0" applyFont="1" applyFill="1" applyBorder="1" applyAlignment="1">
      <alignment horizontal="center" vertical="center" wrapText="1"/>
    </xf>
    <xf numFmtId="0" fontId="26" fillId="0" borderId="6" xfId="0" applyFont="1" applyBorder="1" applyAlignment="1">
      <alignment horizontal="center" vertical="center"/>
    </xf>
    <xf numFmtId="0" fontId="26" fillId="8" borderId="1" xfId="0" applyFont="1" applyFill="1" applyBorder="1" applyAlignment="1">
      <alignment horizontal="center" vertical="center"/>
    </xf>
    <xf numFmtId="0" fontId="26" fillId="0" borderId="7" xfId="0" applyFont="1" applyBorder="1" applyAlignment="1">
      <alignment horizontal="center" vertical="center"/>
    </xf>
    <xf numFmtId="0" fontId="98" fillId="0" borderId="1" xfId="0" applyFont="1" applyBorder="1" applyAlignment="1">
      <alignment horizontal="left" vertical="top" wrapText="1"/>
    </xf>
    <xf numFmtId="0" fontId="99" fillId="3" borderId="1" xfId="0" applyFont="1" applyFill="1" applyBorder="1" applyAlignment="1">
      <alignment horizontal="left" vertical="top" wrapText="1"/>
    </xf>
    <xf numFmtId="49" fontId="99" fillId="3" borderId="1" xfId="0" applyNumberFormat="1" applyFont="1" applyFill="1" applyBorder="1" applyAlignment="1">
      <alignment horizontal="left" vertical="top" wrapText="1"/>
    </xf>
    <xf numFmtId="49" fontId="93" fillId="0" borderId="1" xfId="0" applyNumberFormat="1" applyFont="1" applyBorder="1" applyAlignment="1">
      <alignment horizontal="center" vertical="center" wrapText="1"/>
    </xf>
    <xf numFmtId="49" fontId="94" fillId="3" borderId="1" xfId="0" applyNumberFormat="1" applyFont="1" applyFill="1" applyBorder="1" applyAlignment="1">
      <alignment horizontal="left" vertical="top" wrapText="1"/>
    </xf>
    <xf numFmtId="49" fontId="48" fillId="0" borderId="1" xfId="0" applyNumberFormat="1" applyFont="1" applyBorder="1" applyAlignment="1">
      <alignment horizontal="left" vertical="top" wrapText="1"/>
    </xf>
    <xf numFmtId="49" fontId="93" fillId="0" borderId="1" xfId="0" applyNumberFormat="1" applyFont="1" applyBorder="1" applyAlignment="1">
      <alignment horizontal="right" vertical="top" wrapText="1"/>
    </xf>
    <xf numFmtId="49" fontId="92" fillId="0" borderId="1" xfId="0" applyNumberFormat="1" applyFont="1" applyBorder="1" applyAlignment="1">
      <alignment horizontal="left" vertical="top" wrapText="1"/>
    </xf>
    <xf numFmtId="49" fontId="93" fillId="0" borderId="1" xfId="0" applyNumberFormat="1" applyFont="1" applyBorder="1" applyAlignment="1">
      <alignment vertical="center" wrapText="1"/>
    </xf>
    <xf numFmtId="49" fontId="49" fillId="0" borderId="1" xfId="0" applyNumberFormat="1" applyFont="1" applyBorder="1" applyAlignment="1">
      <alignment horizontal="left" vertical="top"/>
    </xf>
    <xf numFmtId="49" fontId="93" fillId="0" borderId="1" xfId="0" applyNumberFormat="1" applyFont="1" applyBorder="1" applyAlignment="1">
      <alignment horizontal="left" vertical="top" wrapText="1"/>
    </xf>
    <xf numFmtId="0" fontId="92" fillId="0" borderId="1" xfId="0" applyFont="1" applyFill="1" applyBorder="1" applyAlignment="1">
      <alignment horizontal="left" vertical="top" wrapText="1"/>
    </xf>
    <xf numFmtId="49" fontId="93" fillId="0" borderId="6" xfId="0" applyNumberFormat="1" applyFont="1" applyBorder="1" applyAlignment="1">
      <alignment horizontal="left" vertical="top" wrapText="1"/>
    </xf>
    <xf numFmtId="49" fontId="25" fillId="0" borderId="1" xfId="0" applyNumberFormat="1" applyFont="1" applyBorder="1" applyAlignment="1">
      <alignment horizontal="right" vertical="top" wrapText="1"/>
    </xf>
    <xf numFmtId="49" fontId="93" fillId="0" borderId="1" xfId="0" applyNumberFormat="1" applyFont="1" applyBorder="1" applyAlignment="1">
      <alignment horizontal="right" vertical="center" wrapText="1"/>
    </xf>
    <xf numFmtId="49" fontId="38" fillId="0" borderId="5" xfId="0" applyNumberFormat="1" applyFont="1" applyBorder="1" applyAlignment="1">
      <alignment horizontal="center" vertical="center" wrapText="1"/>
    </xf>
    <xf numFmtId="49" fontId="26" fillId="3" borderId="1" xfId="0" applyNumberFormat="1" applyFont="1" applyFill="1" applyBorder="1" applyAlignment="1">
      <alignment horizontal="left" vertical="center"/>
    </xf>
    <xf numFmtId="49" fontId="38" fillId="0" borderId="1" xfId="0" applyNumberFormat="1" applyFont="1" applyBorder="1" applyAlignment="1">
      <alignment horizontal="center" vertical="center" wrapText="1"/>
    </xf>
    <xf numFmtId="49" fontId="38" fillId="0" borderId="7" xfId="0" applyNumberFormat="1" applyFont="1" applyBorder="1" applyAlignment="1">
      <alignment horizontal="center" vertical="center" wrapText="1"/>
    </xf>
    <xf numFmtId="168" fontId="25" fillId="0" borderId="1" xfId="1" applyNumberFormat="1" applyFont="1" applyBorder="1" applyAlignment="1">
      <alignment horizontal="right" vertical="top" wrapText="1"/>
    </xf>
    <xf numFmtId="168" fontId="26" fillId="0" borderId="1" xfId="1" applyNumberFormat="1" applyFont="1" applyBorder="1" applyAlignment="1">
      <alignment horizontal="right" vertical="top" wrapText="1"/>
    </xf>
    <xf numFmtId="168" fontId="26" fillId="8" borderId="1" xfId="1" applyNumberFormat="1" applyFont="1" applyFill="1" applyBorder="1" applyAlignment="1">
      <alignment horizontal="right" vertical="top" wrapText="1"/>
    </xf>
    <xf numFmtId="49" fontId="92" fillId="0" borderId="1" xfId="0" applyNumberFormat="1" applyFont="1" applyBorder="1" applyAlignment="1">
      <alignment horizontal="center"/>
    </xf>
    <xf numFmtId="49" fontId="50" fillId="0" borderId="1" xfId="0" applyNumberFormat="1" applyFont="1" applyBorder="1" applyAlignment="1">
      <alignment horizontal="left" vertical="top" wrapText="1"/>
    </xf>
    <xf numFmtId="168" fontId="92" fillId="0" borderId="1" xfId="1" applyNumberFormat="1" applyFont="1" applyBorder="1" applyAlignment="1">
      <alignment horizontal="right" vertical="top"/>
    </xf>
    <xf numFmtId="49" fontId="92" fillId="0" borderId="1" xfId="0" applyNumberFormat="1" applyFont="1" applyBorder="1" applyAlignment="1">
      <alignment horizontal="right" vertical="top"/>
    </xf>
    <xf numFmtId="168" fontId="92" fillId="8" borderId="1" xfId="1" applyNumberFormat="1" applyFont="1" applyFill="1" applyBorder="1" applyAlignment="1">
      <alignment horizontal="right" vertical="top"/>
    </xf>
    <xf numFmtId="49" fontId="92" fillId="0" borderId="1" xfId="0" applyNumberFormat="1" applyFont="1" applyBorder="1" applyAlignment="1">
      <alignment horizontal="right" vertical="top" wrapText="1"/>
    </xf>
    <xf numFmtId="49" fontId="92" fillId="0" borderId="1" xfId="0" applyNumberFormat="1" applyFont="1" applyBorder="1"/>
    <xf numFmtId="49" fontId="92" fillId="0" borderId="1" xfId="0" applyNumberFormat="1" applyFont="1" applyBorder="1" applyAlignment="1">
      <alignment horizontal="center" wrapText="1"/>
    </xf>
    <xf numFmtId="168" fontId="92" fillId="0" borderId="1" xfId="1" applyNumberFormat="1" applyFont="1" applyBorder="1" applyAlignment="1">
      <alignment horizontal="right" vertical="top" wrapText="1"/>
    </xf>
    <xf numFmtId="168" fontId="92" fillId="8" borderId="1" xfId="1" applyNumberFormat="1" applyFont="1" applyFill="1" applyBorder="1" applyAlignment="1">
      <alignment horizontal="right" vertical="top" wrapText="1"/>
    </xf>
    <xf numFmtId="49" fontId="92" fillId="0" borderId="1" xfId="0" applyNumberFormat="1" applyFont="1" applyBorder="1" applyAlignment="1">
      <alignment wrapText="1"/>
    </xf>
    <xf numFmtId="0" fontId="92" fillId="0" borderId="1" xfId="0" applyFont="1" applyBorder="1" applyAlignment="1">
      <alignment horizontal="center" wrapText="1"/>
    </xf>
    <xf numFmtId="0" fontId="92" fillId="0" borderId="1" xfId="0" applyFont="1" applyBorder="1" applyAlignment="1">
      <alignment horizontal="right" vertical="top"/>
    </xf>
    <xf numFmtId="0" fontId="92" fillId="0" borderId="1" xfId="0" applyFont="1" applyBorder="1" applyAlignment="1">
      <alignment horizontal="right" vertical="top" wrapText="1"/>
    </xf>
    <xf numFmtId="0" fontId="92" fillId="0" borderId="1" xfId="0" applyFont="1" applyBorder="1" applyAlignment="1">
      <alignment wrapText="1"/>
    </xf>
    <xf numFmtId="0" fontId="26" fillId="0" borderId="6" xfId="0" applyFont="1" applyBorder="1" applyAlignment="1">
      <alignment horizontal="center" vertical="top" wrapText="1"/>
    </xf>
    <xf numFmtId="0" fontId="26" fillId="0" borderId="5" xfId="0" applyFont="1" applyBorder="1" applyAlignment="1">
      <alignment horizontal="center" vertical="top" wrapText="1"/>
    </xf>
    <xf numFmtId="0" fontId="26" fillId="0" borderId="7" xfId="0" applyFont="1" applyBorder="1" applyAlignment="1">
      <alignment horizontal="center" vertical="top" wrapText="1"/>
    </xf>
    <xf numFmtId="168" fontId="100" fillId="0" borderId="1" xfId="1" applyNumberFormat="1" applyFont="1" applyBorder="1" applyAlignment="1">
      <alignment horizontal="right" vertical="top" wrapText="1"/>
    </xf>
    <xf numFmtId="49" fontId="26" fillId="0" borderId="1" xfId="0" applyNumberFormat="1" applyFont="1" applyBorder="1" applyAlignment="1">
      <alignment horizontal="right" vertical="top" wrapText="1"/>
    </xf>
    <xf numFmtId="0" fontId="26" fillId="0" borderId="1" xfId="0" applyFont="1" applyBorder="1" applyAlignment="1">
      <alignment wrapText="1"/>
    </xf>
    <xf numFmtId="0" fontId="26" fillId="8" borderId="1" xfId="0" applyFont="1" applyFill="1" applyBorder="1" applyAlignment="1">
      <alignment wrapText="1"/>
    </xf>
    <xf numFmtId="0" fontId="92" fillId="5" borderId="1" xfId="0" applyFont="1" applyFill="1" applyBorder="1" applyAlignment="1">
      <alignment horizontal="center" wrapText="1"/>
    </xf>
    <xf numFmtId="3" fontId="93" fillId="5" borderId="1" xfId="0" applyNumberFormat="1" applyFont="1" applyFill="1" applyBorder="1" applyAlignment="1">
      <alignment horizontal="right" vertical="top" wrapText="1"/>
    </xf>
    <xf numFmtId="0" fontId="92" fillId="8" borderId="0" xfId="0" applyFont="1" applyFill="1" applyAlignment="1">
      <alignment wrapText="1"/>
    </xf>
    <xf numFmtId="0" fontId="24" fillId="0" borderId="0" xfId="0" applyFont="1" applyAlignment="1">
      <alignment horizontal="center" wrapText="1"/>
    </xf>
    <xf numFmtId="0" fontId="0" fillId="16" borderId="0" xfId="0" applyFill="1"/>
    <xf numFmtId="0" fontId="39" fillId="16" borderId="0" xfId="0" applyFont="1" applyFill="1"/>
    <xf numFmtId="0" fontId="65" fillId="5" borderId="0" xfId="0" applyFont="1" applyFill="1" applyAlignment="1">
      <alignment horizontal="right"/>
    </xf>
    <xf numFmtId="0" fontId="65" fillId="9" borderId="0" xfId="0" applyFont="1" applyFill="1" applyAlignment="1">
      <alignment horizontal="right"/>
    </xf>
    <xf numFmtId="0" fontId="65" fillId="8" borderId="0" xfId="0" applyFont="1" applyFill="1" applyAlignment="1">
      <alignment horizontal="right"/>
    </xf>
    <xf numFmtId="0" fontId="63" fillId="16" borderId="4" xfId="0" applyFont="1" applyFill="1" applyBorder="1" applyAlignment="1">
      <alignment horizontal="center" wrapText="1"/>
    </xf>
    <xf numFmtId="0" fontId="63" fillId="16" borderId="2" xfId="0" applyFont="1" applyFill="1" applyBorder="1" applyAlignment="1">
      <alignment horizontal="center" vertical="center" textRotation="90" wrapText="1"/>
    </xf>
    <xf numFmtId="0" fontId="63" fillId="5" borderId="2" xfId="0" applyFont="1" applyFill="1" applyBorder="1" applyAlignment="1">
      <alignment horizontal="center" vertical="center" textRotation="90" wrapText="1"/>
    </xf>
    <xf numFmtId="0" fontId="63" fillId="9" borderId="2" xfId="0" applyFont="1" applyFill="1" applyBorder="1" applyAlignment="1">
      <alignment horizontal="center" vertical="center" textRotation="90" wrapText="1"/>
    </xf>
    <xf numFmtId="0" fontId="63" fillId="8" borderId="2" xfId="0" applyFont="1" applyFill="1" applyBorder="1" applyAlignment="1">
      <alignment horizontal="center" vertical="center" textRotation="90" wrapText="1"/>
    </xf>
    <xf numFmtId="0" fontId="33" fillId="16" borderId="4" xfId="0" applyFont="1" applyFill="1" applyBorder="1" applyAlignment="1">
      <alignment horizontal="center" vertical="center" wrapText="1"/>
    </xf>
    <xf numFmtId="0" fontId="67" fillId="16" borderId="1" xfId="0" applyFont="1" applyFill="1" applyBorder="1" applyAlignment="1">
      <alignment vertical="top" wrapText="1"/>
    </xf>
    <xf numFmtId="0" fontId="63" fillId="16" borderId="1" xfId="0" applyFont="1" applyFill="1" applyBorder="1" applyAlignment="1">
      <alignment horizontal="justify" vertical="top"/>
    </xf>
    <xf numFmtId="0" fontId="19" fillId="16" borderId="1" xfId="0" applyFont="1" applyFill="1" applyBorder="1" applyAlignment="1">
      <alignment vertical="top" wrapText="1"/>
    </xf>
    <xf numFmtId="0" fontId="55" fillId="16" borderId="1" xfId="0" applyFont="1" applyFill="1" applyBorder="1" applyAlignment="1">
      <alignment vertical="top" wrapText="1"/>
    </xf>
    <xf numFmtId="3" fontId="10" fillId="16" borderId="4" xfId="0" applyNumberFormat="1" applyFont="1" applyFill="1" applyBorder="1" applyAlignment="1">
      <alignment horizontal="center" vertical="center" wrapText="1"/>
    </xf>
    <xf numFmtId="3" fontId="10" fillId="16" borderId="4" xfId="0" applyNumberFormat="1" applyFont="1" applyFill="1" applyBorder="1" applyAlignment="1">
      <alignment horizontal="center" vertical="center" textRotation="90" wrapText="1"/>
    </xf>
    <xf numFmtId="0" fontId="10" fillId="16" borderId="4" xfId="0" applyFont="1" applyFill="1" applyBorder="1" applyAlignment="1">
      <alignment horizontal="center" vertical="center" wrapText="1"/>
    </xf>
    <xf numFmtId="14" fontId="10" fillId="16" borderId="2" xfId="0" applyNumberFormat="1" applyFont="1" applyFill="1" applyBorder="1" applyAlignment="1">
      <alignment horizontal="center" vertical="center" wrapText="1"/>
    </xf>
    <xf numFmtId="3" fontId="10" fillId="9" borderId="2" xfId="0" applyNumberFormat="1" applyFont="1" applyFill="1" applyBorder="1" applyAlignment="1">
      <alignment horizontal="center" vertical="center" wrapText="1"/>
    </xf>
    <xf numFmtId="14" fontId="10" fillId="16" borderId="2" xfId="0" applyNumberFormat="1" applyFont="1" applyFill="1" applyBorder="1" applyAlignment="1">
      <alignment horizontal="center" vertical="center" textRotation="90" wrapText="1"/>
    </xf>
    <xf numFmtId="2" fontId="10" fillId="8" borderId="2" xfId="0" applyNumberFormat="1" applyFont="1" applyFill="1" applyBorder="1" applyAlignment="1">
      <alignment horizontal="center" vertical="center" textRotation="90" wrapText="1"/>
    </xf>
    <xf numFmtId="0" fontId="10" fillId="16" borderId="4" xfId="0" applyFont="1" applyFill="1" applyBorder="1" applyAlignment="1">
      <alignment horizontal="center" vertical="center" textRotation="90" wrapText="1"/>
    </xf>
    <xf numFmtId="2" fontId="0" fillId="16" borderId="4" xfId="0" applyNumberFormat="1" applyFill="1" applyBorder="1" applyAlignment="1">
      <alignment vertical="top" wrapText="1"/>
    </xf>
    <xf numFmtId="0" fontId="66" fillId="16" borderId="1" xfId="0" applyFont="1" applyFill="1" applyBorder="1" applyAlignment="1">
      <alignment horizontal="justify" vertical="top"/>
    </xf>
    <xf numFmtId="0" fontId="102" fillId="16" borderId="1" xfId="0" applyFont="1" applyFill="1" applyBorder="1" applyAlignment="1">
      <alignment vertical="top" wrapText="1"/>
    </xf>
    <xf numFmtId="0" fontId="48" fillId="16" borderId="1" xfId="0" applyFont="1" applyFill="1" applyBorder="1" applyAlignment="1">
      <alignment vertical="top" wrapText="1"/>
    </xf>
    <xf numFmtId="3" fontId="10" fillId="5" borderId="2" xfId="0" applyNumberFormat="1" applyFont="1" applyFill="1" applyBorder="1" applyAlignment="1">
      <alignment horizontal="center" vertical="center" textRotation="90" wrapText="1"/>
    </xf>
    <xf numFmtId="3" fontId="10" fillId="9" borderId="2" xfId="0" applyNumberFormat="1" applyFont="1" applyFill="1" applyBorder="1" applyAlignment="1">
      <alignment horizontal="center" vertical="center" textRotation="90" wrapText="1"/>
    </xf>
    <xf numFmtId="2" fontId="0" fillId="16" borderId="4" xfId="0" applyNumberFormat="1" applyFill="1" applyBorder="1" applyAlignment="1">
      <alignment vertical="center" wrapText="1"/>
    </xf>
    <xf numFmtId="0" fontId="44" fillId="16" borderId="1" xfId="0" applyFont="1" applyFill="1" applyBorder="1" applyAlignment="1">
      <alignment vertical="top" wrapText="1"/>
    </xf>
    <xf numFmtId="0" fontId="10" fillId="16" borderId="4" xfId="0" applyNumberFormat="1" applyFont="1" applyFill="1" applyBorder="1" applyAlignment="1">
      <alignment horizontal="center" vertical="center" wrapText="1"/>
    </xf>
    <xf numFmtId="0" fontId="10" fillId="16" borderId="4" xfId="0" applyNumberFormat="1" applyFont="1" applyFill="1" applyBorder="1" applyAlignment="1">
      <alignment horizontal="center" vertical="center" textRotation="90" wrapText="1"/>
    </xf>
    <xf numFmtId="49" fontId="10" fillId="16" borderId="4" xfId="0" applyNumberFormat="1" applyFont="1" applyFill="1" applyBorder="1" applyAlignment="1">
      <alignment horizontal="center" vertical="center" wrapText="1"/>
    </xf>
    <xf numFmtId="49" fontId="10" fillId="16" borderId="2" xfId="0" applyNumberFormat="1" applyFont="1" applyFill="1" applyBorder="1" applyAlignment="1">
      <alignment horizontal="center" vertical="center" wrapText="1"/>
    </xf>
    <xf numFmtId="49" fontId="10" fillId="5" borderId="2" xfId="0" applyNumberFormat="1" applyFont="1" applyFill="1" applyBorder="1" applyAlignment="1">
      <alignment horizontal="center" vertical="center" wrapText="1"/>
    </xf>
    <xf numFmtId="49" fontId="10" fillId="9" borderId="2" xfId="0" applyNumberFormat="1" applyFont="1" applyFill="1" applyBorder="1" applyAlignment="1">
      <alignment horizontal="center" vertical="center" wrapText="1"/>
    </xf>
    <xf numFmtId="49" fontId="0" fillId="16" borderId="4" xfId="0" applyNumberFormat="1" applyFill="1" applyBorder="1" applyAlignment="1">
      <alignment vertical="top" wrapText="1"/>
    </xf>
    <xf numFmtId="0" fontId="33" fillId="16"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3" fontId="10" fillId="16" borderId="1" xfId="0" applyNumberFormat="1" applyFont="1" applyFill="1" applyBorder="1" applyAlignment="1">
      <alignment horizontal="center" vertical="center" textRotation="90" wrapText="1"/>
    </xf>
    <xf numFmtId="0" fontId="10" fillId="16" borderId="1" xfId="0" applyFont="1" applyFill="1" applyBorder="1" applyAlignment="1">
      <alignment horizontal="center" vertical="center" textRotation="90" wrapText="1"/>
    </xf>
    <xf numFmtId="14" fontId="10" fillId="16" borderId="1" xfId="0" applyNumberFormat="1" applyFont="1" applyFill="1" applyBorder="1" applyAlignment="1">
      <alignment horizontal="center" vertical="center" textRotation="90" wrapText="1"/>
    </xf>
    <xf numFmtId="3" fontId="10" fillId="5" borderId="1" xfId="0" applyNumberFormat="1" applyFont="1" applyFill="1" applyBorder="1" applyAlignment="1">
      <alignment horizontal="center" vertical="center" textRotation="90" wrapText="1"/>
    </xf>
    <xf numFmtId="3" fontId="10" fillId="9" borderId="1" xfId="0" applyNumberFormat="1" applyFont="1" applyFill="1" applyBorder="1" applyAlignment="1">
      <alignment horizontal="center" vertical="center" textRotation="90" wrapText="1"/>
    </xf>
    <xf numFmtId="3" fontId="10" fillId="8" borderId="1" xfId="0" applyNumberFormat="1" applyFont="1" applyFill="1" applyBorder="1" applyAlignment="1">
      <alignment horizontal="center" vertical="center" textRotation="90" wrapText="1"/>
    </xf>
    <xf numFmtId="2" fontId="0" fillId="16" borderId="1" xfId="0" applyNumberFormat="1" applyFill="1" applyBorder="1" applyAlignment="1">
      <alignment vertical="center" wrapText="1"/>
    </xf>
    <xf numFmtId="0" fontId="67" fillId="16" borderId="1" xfId="0" applyFont="1" applyFill="1" applyBorder="1" applyAlignment="1">
      <alignment wrapText="1"/>
    </xf>
    <xf numFmtId="0" fontId="66" fillId="16" borderId="1" xfId="0" applyFont="1" applyFill="1" applyBorder="1" applyAlignment="1">
      <alignment horizontal="justify" vertical="center"/>
    </xf>
    <xf numFmtId="0" fontId="19" fillId="16" borderId="1" xfId="0" applyFont="1" applyFill="1" applyBorder="1" applyAlignment="1">
      <alignment wrapText="1"/>
    </xf>
    <xf numFmtId="0" fontId="102" fillId="16" borderId="1" xfId="0" applyFont="1" applyFill="1" applyBorder="1" applyAlignment="1">
      <alignment wrapText="1"/>
    </xf>
    <xf numFmtId="164" fontId="101" fillId="5" borderId="1" xfId="1" applyFont="1" applyFill="1" applyBorder="1" applyAlignment="1">
      <alignment horizontal="center" vertical="center"/>
    </xf>
    <xf numFmtId="3" fontId="10" fillId="8" borderId="2" xfId="0" applyNumberFormat="1" applyFont="1" applyFill="1" applyBorder="1" applyAlignment="1">
      <alignment horizontal="center" vertical="center" textRotation="90" wrapText="1"/>
    </xf>
    <xf numFmtId="0" fontId="67" fillId="16" borderId="1" xfId="0" applyFont="1" applyFill="1" applyBorder="1" applyAlignment="1">
      <alignment vertical="center" wrapText="1"/>
    </xf>
    <xf numFmtId="0" fontId="63" fillId="16" borderId="1" xfId="0" applyFont="1" applyFill="1" applyBorder="1" applyAlignment="1">
      <alignment horizontal="justify"/>
    </xf>
    <xf numFmtId="0" fontId="55" fillId="16" borderId="1" xfId="0" applyFont="1" applyFill="1" applyBorder="1" applyAlignment="1">
      <alignment wrapText="1"/>
    </xf>
    <xf numFmtId="0" fontId="63" fillId="16" borderId="2" xfId="0" applyFont="1" applyFill="1" applyBorder="1" applyAlignment="1">
      <alignment horizontal="justify" vertical="center"/>
    </xf>
    <xf numFmtId="0" fontId="33" fillId="16" borderId="1" xfId="0" applyFont="1" applyFill="1" applyBorder="1" applyAlignment="1">
      <alignment horizontal="left" vertical="top" wrapText="1"/>
    </xf>
    <xf numFmtId="0" fontId="58" fillId="3" borderId="1" xfId="0" applyFont="1" applyFill="1" applyBorder="1" applyAlignment="1">
      <alignment horizontal="left" vertical="center" wrapText="1"/>
    </xf>
    <xf numFmtId="0" fontId="69" fillId="16" borderId="5" xfId="0" applyFont="1" applyFill="1" applyBorder="1" applyAlignment="1">
      <alignment horizontal="left" vertical="center" wrapText="1"/>
    </xf>
    <xf numFmtId="0" fontId="19" fillId="16" borderId="1" xfId="0" applyFont="1" applyFill="1" applyBorder="1" applyAlignment="1">
      <alignment vertical="center" wrapText="1"/>
    </xf>
    <xf numFmtId="3" fontId="19" fillId="16" borderId="1" xfId="0" applyNumberFormat="1" applyFont="1" applyFill="1" applyBorder="1" applyAlignment="1">
      <alignment horizontal="center" vertical="center" wrapText="1"/>
    </xf>
    <xf numFmtId="3" fontId="19" fillId="5" borderId="1" xfId="0" applyNumberFormat="1" applyFont="1" applyFill="1" applyBorder="1" applyAlignment="1">
      <alignment horizontal="center" vertical="center" wrapText="1"/>
    </xf>
    <xf numFmtId="3" fontId="19" fillId="9" borderId="1" xfId="0" applyNumberFormat="1" applyFont="1" applyFill="1" applyBorder="1" applyAlignment="1">
      <alignment horizontal="center" vertical="center" wrapText="1"/>
    </xf>
    <xf numFmtId="3" fontId="19" fillId="8" borderId="1" xfId="0" applyNumberFormat="1" applyFont="1" applyFill="1" applyBorder="1" applyAlignment="1">
      <alignment horizontal="center" vertical="center" wrapText="1"/>
    </xf>
    <xf numFmtId="0" fontId="10" fillId="16" borderId="9" xfId="0" applyFont="1" applyFill="1" applyBorder="1" applyAlignment="1">
      <alignment horizontal="center" vertical="center" textRotation="90" wrapText="1"/>
    </xf>
    <xf numFmtId="2" fontId="0" fillId="16" borderId="15" xfId="0" applyNumberFormat="1" applyFill="1" applyBorder="1" applyAlignment="1">
      <alignment vertical="center" wrapText="1"/>
    </xf>
    <xf numFmtId="0" fontId="55" fillId="0" borderId="1" xfId="0" applyFont="1" applyBorder="1" applyAlignment="1">
      <alignment horizontal="center" vertical="center" wrapText="1"/>
    </xf>
    <xf numFmtId="0" fontId="55" fillId="0" borderId="4" xfId="0" applyFont="1" applyBorder="1" applyAlignment="1">
      <alignment horizontal="center" vertical="center" wrapText="1"/>
    </xf>
    <xf numFmtId="0" fontId="19" fillId="8" borderId="1" xfId="0" applyFont="1" applyFill="1" applyBorder="1" applyAlignment="1">
      <alignment horizontal="center" vertical="center" wrapText="1"/>
    </xf>
    <xf numFmtId="0" fontId="104" fillId="16" borderId="1" xfId="0" applyFont="1" applyFill="1" applyBorder="1" applyAlignment="1">
      <alignment horizontal="left" wrapText="1"/>
    </xf>
    <xf numFmtId="0" fontId="10" fillId="16" borderId="2" xfId="0" applyFont="1" applyFill="1" applyBorder="1" applyAlignment="1">
      <alignment horizontal="center" vertical="center" textRotation="90" wrapText="1"/>
    </xf>
    <xf numFmtId="0" fontId="10" fillId="8" borderId="2" xfId="0" applyFont="1" applyFill="1" applyBorder="1" applyAlignment="1">
      <alignment horizontal="center" vertical="center" textRotation="90" wrapText="1"/>
    </xf>
    <xf numFmtId="0" fontId="66" fillId="16" borderId="2" xfId="0" applyFont="1" applyFill="1" applyBorder="1" applyAlignment="1">
      <alignment horizontal="justify" vertical="center"/>
    </xf>
    <xf numFmtId="0" fontId="106" fillId="16" borderId="19" xfId="0" applyFont="1" applyFill="1" applyBorder="1" applyAlignment="1">
      <alignment horizontal="center" vertical="center" wrapText="1"/>
    </xf>
    <xf numFmtId="0" fontId="19" fillId="16" borderId="20" xfId="0" applyFont="1" applyFill="1" applyBorder="1" applyAlignment="1">
      <alignment vertical="center" wrapText="1"/>
    </xf>
    <xf numFmtId="4" fontId="106" fillId="16" borderId="20" xfId="0" applyNumberFormat="1" applyFont="1" applyFill="1" applyBorder="1" applyAlignment="1">
      <alignment horizontal="center" vertical="center" textRotation="90"/>
    </xf>
    <xf numFmtId="0" fontId="10" fillId="16" borderId="21" xfId="0" applyFont="1" applyFill="1" applyBorder="1" applyAlignment="1">
      <alignment horizontal="center" vertical="center" textRotation="90" wrapText="1"/>
    </xf>
    <xf numFmtId="4" fontId="106" fillId="5" borderId="20" xfId="0" applyNumberFormat="1" applyFont="1" applyFill="1" applyBorder="1" applyAlignment="1">
      <alignment horizontal="center" vertical="center" textRotation="90"/>
    </xf>
    <xf numFmtId="0" fontId="10" fillId="9" borderId="21" xfId="0" applyFont="1" applyFill="1" applyBorder="1" applyAlignment="1">
      <alignment horizontal="center" vertical="center" textRotation="90" wrapText="1"/>
    </xf>
    <xf numFmtId="0" fontId="10" fillId="8" borderId="21" xfId="0" applyFont="1" applyFill="1" applyBorder="1" applyAlignment="1">
      <alignment horizontal="center" vertical="center" textRotation="90" wrapText="1"/>
    </xf>
    <xf numFmtId="0" fontId="67" fillId="16" borderId="20" xfId="0" applyFont="1" applyFill="1" applyBorder="1" applyAlignment="1">
      <alignment vertical="center" wrapText="1"/>
    </xf>
    <xf numFmtId="0" fontId="63" fillId="16" borderId="20" xfId="0" applyFont="1" applyFill="1" applyBorder="1" applyAlignment="1">
      <alignment horizontal="justify" vertical="center"/>
    </xf>
    <xf numFmtId="0" fontId="107" fillId="16" borderId="20" xfId="2" applyFont="1" applyFill="1" applyBorder="1" applyAlignment="1">
      <alignment horizontal="left" vertical="center" wrapText="1"/>
    </xf>
    <xf numFmtId="14" fontId="10" fillId="16" borderId="21" xfId="0" applyNumberFormat="1" applyFont="1" applyFill="1" applyBorder="1" applyAlignment="1">
      <alignment horizontal="center" vertical="center" textRotation="90" wrapText="1"/>
    </xf>
    <xf numFmtId="164" fontId="101" fillId="5" borderId="20" xfId="1" applyFont="1" applyFill="1" applyBorder="1" applyAlignment="1">
      <alignment horizontal="center" vertical="center"/>
    </xf>
    <xf numFmtId="0" fontId="107" fillId="0" borderId="20" xfId="2" applyFont="1" applyFill="1" applyBorder="1" applyAlignment="1">
      <alignment horizontal="left" vertical="center" wrapText="1"/>
    </xf>
    <xf numFmtId="0" fontId="10" fillId="15" borderId="21" xfId="0" applyFont="1" applyFill="1" applyBorder="1" applyAlignment="1">
      <alignment horizontal="center" vertical="center" textRotation="90" wrapText="1"/>
    </xf>
    <xf numFmtId="2" fontId="0" fillId="0" borderId="4" xfId="0" applyNumberFormat="1" applyBorder="1" applyAlignment="1">
      <alignment vertical="center" wrapText="1"/>
    </xf>
    <xf numFmtId="0" fontId="67" fillId="0" borderId="20" xfId="0" applyFont="1" applyFill="1" applyBorder="1" applyAlignment="1">
      <alignment horizontal="left" vertical="center" wrapText="1"/>
    </xf>
    <xf numFmtId="0" fontId="108" fillId="0" borderId="20" xfId="0" applyFont="1" applyFill="1" applyBorder="1" applyAlignment="1">
      <alignment horizontal="left" vertical="center" wrapText="1"/>
    </xf>
    <xf numFmtId="0" fontId="67" fillId="16" borderId="20" xfId="0" applyFont="1" applyFill="1" applyBorder="1" applyAlignment="1">
      <alignment wrapText="1"/>
    </xf>
    <xf numFmtId="164" fontId="101" fillId="5" borderId="20" xfId="1" applyFont="1" applyFill="1" applyBorder="1" applyAlignment="1">
      <alignment vertical="center"/>
    </xf>
    <xf numFmtId="0" fontId="109" fillId="16" borderId="20" xfId="0" applyFont="1" applyFill="1" applyBorder="1" applyAlignment="1">
      <alignment horizontal="justify" vertical="center"/>
    </xf>
    <xf numFmtId="0" fontId="63" fillId="16" borderId="0" xfId="0" applyFont="1" applyFill="1" applyAlignment="1">
      <alignment horizontal="justify"/>
    </xf>
    <xf numFmtId="0" fontId="10" fillId="5" borderId="21" xfId="0" applyFont="1" applyFill="1" applyBorder="1" applyAlignment="1">
      <alignment horizontal="center" vertical="center" textRotation="90" wrapText="1"/>
    </xf>
    <xf numFmtId="0" fontId="67" fillId="16" borderId="0" xfId="0" applyFont="1" applyFill="1" applyAlignment="1">
      <alignment wrapText="1"/>
    </xf>
    <xf numFmtId="0" fontId="101" fillId="0" borderId="20" xfId="0" applyFont="1" applyBorder="1" applyAlignment="1">
      <alignment horizontal="left" vertical="center" wrapText="1"/>
    </xf>
    <xf numFmtId="0" fontId="63" fillId="15" borderId="4"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63" fillId="9" borderId="21" xfId="0" applyFont="1" applyFill="1" applyBorder="1" applyAlignment="1">
      <alignment horizontal="center" vertical="center" wrapText="1"/>
    </xf>
    <xf numFmtId="0" fontId="110" fillId="16" borderId="20" xfId="0" applyFont="1" applyFill="1" applyBorder="1" applyAlignment="1">
      <alignment horizontal="justify" vertical="center"/>
    </xf>
    <xf numFmtId="0" fontId="101" fillId="0" borderId="20" xfId="0" applyFont="1" applyBorder="1" applyAlignment="1">
      <alignment vertical="center" wrapText="1"/>
    </xf>
    <xf numFmtId="0" fontId="63" fillId="5" borderId="21" xfId="0" applyFont="1" applyFill="1" applyBorder="1" applyAlignment="1">
      <alignment horizontal="center" vertical="center" wrapText="1"/>
    </xf>
    <xf numFmtId="0" fontId="63" fillId="15" borderId="21" xfId="0" applyFont="1" applyFill="1" applyBorder="1" applyAlignment="1">
      <alignment horizontal="center" vertical="center" wrapText="1"/>
    </xf>
    <xf numFmtId="0" fontId="63" fillId="16" borderId="0" xfId="0" applyFont="1" applyFill="1" applyAlignment="1">
      <alignment horizontal="justify" vertical="center"/>
    </xf>
    <xf numFmtId="0" fontId="10" fillId="15" borderId="20" xfId="0" applyFont="1" applyFill="1" applyBorder="1" applyAlignment="1">
      <alignment horizontal="center" vertical="center" textRotation="90" wrapText="1"/>
    </xf>
    <xf numFmtId="0" fontId="111" fillId="5" borderId="20" xfId="0" applyFont="1" applyFill="1" applyBorder="1" applyAlignment="1">
      <alignment horizontal="center" vertical="center"/>
    </xf>
    <xf numFmtId="0" fontId="101" fillId="16" borderId="20" xfId="0" applyFont="1" applyFill="1" applyBorder="1"/>
    <xf numFmtId="0" fontId="111" fillId="9" borderId="20" xfId="0" applyFont="1" applyFill="1" applyBorder="1" applyAlignment="1">
      <alignment horizontal="center" vertical="center"/>
    </xf>
    <xf numFmtId="0" fontId="63" fillId="15" borderId="4" xfId="0" applyFont="1" applyFill="1" applyBorder="1" applyAlignment="1">
      <alignment horizontal="center" vertical="center" textRotation="90" wrapText="1"/>
    </xf>
    <xf numFmtId="0" fontId="63" fillId="16" borderId="20" xfId="0" applyFont="1" applyFill="1" applyBorder="1" applyAlignment="1">
      <alignment vertical="center" wrapText="1"/>
    </xf>
    <xf numFmtId="0" fontId="0" fillId="16" borderId="20" xfId="0" applyFill="1" applyBorder="1" applyAlignment="1">
      <alignment vertical="center"/>
    </xf>
    <xf numFmtId="0" fontId="0" fillId="16" borderId="20" xfId="0" applyFill="1" applyBorder="1"/>
    <xf numFmtId="0" fontId="0" fillId="0" borderId="20" xfId="0" applyBorder="1" applyAlignment="1">
      <alignment horizontal="center" vertical="top" wrapText="1"/>
    </xf>
    <xf numFmtId="0" fontId="0" fillId="0" borderId="20" xfId="0" applyBorder="1"/>
    <xf numFmtId="0" fontId="65" fillId="5" borderId="20" xfId="0" applyFont="1" applyFill="1" applyBorder="1" applyAlignment="1">
      <alignment horizontal="center" vertical="center"/>
    </xf>
    <xf numFmtId="0" fontId="65" fillId="9" borderId="20" xfId="0" applyFont="1" applyFill="1" applyBorder="1" applyAlignment="1">
      <alignment horizontal="right"/>
    </xf>
    <xf numFmtId="0" fontId="65" fillId="8" borderId="20" xfId="0" applyFont="1" applyFill="1" applyBorder="1" applyAlignment="1">
      <alignment horizontal="right"/>
    </xf>
    <xf numFmtId="0" fontId="101" fillId="0" borderId="20" xfId="0" applyFont="1" applyBorder="1" applyAlignment="1">
      <alignment wrapText="1"/>
    </xf>
    <xf numFmtId="0" fontId="65" fillId="9" borderId="20" xfId="0" applyFont="1" applyFill="1" applyBorder="1" applyAlignment="1">
      <alignment horizontal="center" vertical="center"/>
    </xf>
    <xf numFmtId="0" fontId="101" fillId="0" borderId="20" xfId="0" applyFont="1" applyBorder="1" applyAlignment="1">
      <alignment vertical="top" wrapText="1"/>
    </xf>
    <xf numFmtId="0" fontId="65" fillId="5" borderId="20" xfId="0" applyFont="1" applyFill="1" applyBorder="1" applyAlignment="1">
      <alignment horizontal="center" vertical="center" wrapText="1"/>
    </xf>
    <xf numFmtId="0" fontId="65" fillId="8" borderId="20" xfId="0" applyFont="1" applyFill="1" applyBorder="1" applyAlignment="1">
      <alignment horizontal="center" vertical="center"/>
    </xf>
    <xf numFmtId="0" fontId="0" fillId="0" borderId="20" xfId="0" applyBorder="1" applyAlignment="1">
      <alignment wrapText="1"/>
    </xf>
    <xf numFmtId="0" fontId="65" fillId="5" borderId="20" xfId="0" applyFont="1" applyFill="1" applyBorder="1" applyAlignment="1">
      <alignment horizontal="right"/>
    </xf>
    <xf numFmtId="0" fontId="0" fillId="5" borderId="20" xfId="0" applyFill="1" applyBorder="1"/>
    <xf numFmtId="0" fontId="0" fillId="9" borderId="20" xfId="0" applyFill="1" applyBorder="1"/>
    <xf numFmtId="0" fontId="0" fillId="8" borderId="20" xfId="0" applyFill="1" applyBorder="1"/>
    <xf numFmtId="0" fontId="18" fillId="0" borderId="0" xfId="0" applyFont="1"/>
    <xf numFmtId="0" fontId="30" fillId="0" borderId="1" xfId="0" applyNumberFormat="1" applyFont="1" applyBorder="1" applyAlignment="1">
      <alignment horizontal="center" vertical="center" wrapText="1"/>
    </xf>
    <xf numFmtId="0" fontId="116" fillId="0" borderId="1" xfId="0" applyFont="1" applyBorder="1" applyAlignment="1">
      <alignment horizontal="center" vertical="center"/>
    </xf>
    <xf numFmtId="0" fontId="117" fillId="0" borderId="1" xfId="0" applyFont="1" applyBorder="1" applyAlignment="1">
      <alignment vertical="top" wrapText="1"/>
    </xf>
    <xf numFmtId="0" fontId="117" fillId="6" borderId="1" xfId="0" applyFont="1" applyFill="1" applyBorder="1" applyAlignment="1">
      <alignment vertical="top" wrapText="1"/>
    </xf>
    <xf numFmtId="0" fontId="118" fillId="6" borderId="1" xfId="0" applyFont="1" applyFill="1" applyBorder="1" applyAlignment="1">
      <alignment vertical="top" wrapText="1"/>
    </xf>
    <xf numFmtId="0" fontId="118" fillId="6" borderId="1" xfId="0" applyFont="1" applyFill="1" applyBorder="1" applyAlignment="1">
      <alignment vertical="center"/>
    </xf>
    <xf numFmtId="168" fontId="75" fillId="6" borderId="1" xfId="1" applyNumberFormat="1" applyFont="1" applyFill="1" applyBorder="1" applyAlignment="1">
      <alignment horizontal="right" vertical="top"/>
    </xf>
    <xf numFmtId="0" fontId="75" fillId="6" borderId="1" xfId="0" applyFont="1" applyFill="1" applyBorder="1" applyAlignment="1">
      <alignment horizontal="right" vertical="top"/>
    </xf>
    <xf numFmtId="168" fontId="75" fillId="5" borderId="1" xfId="1" applyNumberFormat="1" applyFont="1" applyFill="1" applyBorder="1" applyAlignment="1">
      <alignment horizontal="right" vertical="top"/>
    </xf>
    <xf numFmtId="0" fontId="75" fillId="6" borderId="1" xfId="0" applyFont="1" applyFill="1" applyBorder="1" applyAlignment="1">
      <alignment vertical="center"/>
    </xf>
    <xf numFmtId="168" fontId="75" fillId="9" borderId="1" xfId="1" applyNumberFormat="1" applyFont="1" applyFill="1" applyBorder="1" applyAlignment="1">
      <alignment horizontal="center" vertical="top"/>
    </xf>
    <xf numFmtId="0" fontId="75" fillId="6" borderId="1" xfId="0" applyFont="1" applyFill="1" applyBorder="1" applyAlignment="1">
      <alignment vertical="top"/>
    </xf>
    <xf numFmtId="168" fontId="75" fillId="8" borderId="1" xfId="1" applyNumberFormat="1" applyFont="1" applyFill="1" applyBorder="1" applyAlignment="1">
      <alignment horizontal="center" vertical="top"/>
    </xf>
    <xf numFmtId="0" fontId="118" fillId="6" borderId="1" xfId="0" applyFont="1" applyFill="1" applyBorder="1" applyAlignment="1">
      <alignment horizontal="left" vertical="top" wrapText="1"/>
    </xf>
    <xf numFmtId="0" fontId="44" fillId="3" borderId="1" xfId="0" applyFont="1" applyFill="1" applyBorder="1" applyAlignment="1">
      <alignment vertical="top" wrapText="1"/>
    </xf>
    <xf numFmtId="0" fontId="44" fillId="6" borderId="1" xfId="0" applyFont="1" applyFill="1" applyBorder="1" applyAlignment="1">
      <alignment vertical="top" wrapText="1"/>
    </xf>
    <xf numFmtId="0" fontId="75" fillId="6" borderId="1" xfId="0" applyFont="1" applyFill="1" applyBorder="1" applyAlignment="1">
      <alignment horizontal="right" vertical="top" wrapText="1"/>
    </xf>
    <xf numFmtId="0" fontId="44" fillId="8" borderId="1" xfId="0" applyFont="1" applyFill="1" applyBorder="1" applyAlignment="1">
      <alignment vertical="top" wrapText="1"/>
    </xf>
    <xf numFmtId="0" fontId="118" fillId="8" borderId="1" xfId="0" applyFont="1" applyFill="1" applyBorder="1" applyAlignment="1">
      <alignment vertical="top" wrapText="1"/>
    </xf>
    <xf numFmtId="0" fontId="118" fillId="8" borderId="1" xfId="0" applyFont="1" applyFill="1" applyBorder="1" applyAlignment="1">
      <alignment vertical="center"/>
    </xf>
    <xf numFmtId="168" fontId="75" fillId="8" borderId="1" xfId="1" applyNumberFormat="1" applyFont="1" applyFill="1" applyBorder="1" applyAlignment="1">
      <alignment horizontal="right" vertical="top"/>
    </xf>
    <xf numFmtId="171" fontId="75" fillId="8" borderId="1" xfId="0" applyNumberFormat="1" applyFont="1" applyFill="1" applyBorder="1" applyAlignment="1">
      <alignment horizontal="right" vertical="top"/>
    </xf>
    <xf numFmtId="0" fontId="75" fillId="8" borderId="1" xfId="0" applyFont="1" applyFill="1" applyBorder="1" applyAlignment="1">
      <alignment horizontal="right" vertical="top"/>
    </xf>
    <xf numFmtId="168" fontId="75" fillId="9" borderId="1" xfId="1" applyNumberFormat="1" applyFont="1" applyFill="1" applyBorder="1" applyAlignment="1">
      <alignment horizontal="center" vertical="center"/>
    </xf>
    <xf numFmtId="0" fontId="118" fillId="8" borderId="1" xfId="0" applyFont="1" applyFill="1" applyBorder="1" applyAlignment="1">
      <alignment horizontal="left" vertical="top" wrapText="1"/>
    </xf>
    <xf numFmtId="0" fontId="44" fillId="0" borderId="0" xfId="0" applyFont="1" applyAlignment="1">
      <alignment vertical="top" wrapText="1"/>
    </xf>
    <xf numFmtId="0" fontId="119" fillId="6" borderId="1" xfId="0" applyFont="1" applyFill="1" applyBorder="1" applyAlignment="1">
      <alignment vertical="top" wrapText="1"/>
    </xf>
    <xf numFmtId="168" fontId="75" fillId="6" borderId="1" xfId="1" applyNumberFormat="1" applyFont="1" applyFill="1" applyBorder="1" applyAlignment="1">
      <alignment horizontal="center" vertical="center"/>
    </xf>
    <xf numFmtId="0" fontId="75" fillId="6" borderId="1" xfId="0" applyFont="1" applyFill="1" applyBorder="1" applyAlignment="1">
      <alignment horizontal="center" vertical="center"/>
    </xf>
    <xf numFmtId="168" fontId="75" fillId="5" borderId="1" xfId="1" applyNumberFormat="1" applyFont="1" applyFill="1" applyBorder="1" applyAlignment="1">
      <alignment horizontal="center" vertical="center"/>
    </xf>
    <xf numFmtId="168" fontId="75" fillId="8" borderId="1" xfId="1" applyNumberFormat="1" applyFont="1" applyFill="1" applyBorder="1" applyAlignment="1">
      <alignment horizontal="center" vertical="center"/>
    </xf>
    <xf numFmtId="0" fontId="118" fillId="6" borderId="1" xfId="0" applyFont="1" applyFill="1" applyBorder="1" applyAlignment="1">
      <alignment horizontal="center" vertical="center" wrapText="1"/>
    </xf>
    <xf numFmtId="0" fontId="118" fillId="6" borderId="1" xfId="0" applyFont="1" applyFill="1" applyBorder="1" applyAlignment="1">
      <alignment horizontal="center" vertical="center"/>
    </xf>
    <xf numFmtId="0" fontId="116" fillId="16" borderId="1" xfId="0" applyFont="1" applyFill="1" applyBorder="1" applyAlignment="1">
      <alignment horizontal="center" vertical="center"/>
    </xf>
    <xf numFmtId="0" fontId="44" fillId="16" borderId="0" xfId="0" applyFont="1" applyFill="1" applyAlignment="1">
      <alignment vertical="top" wrapText="1"/>
    </xf>
    <xf numFmtId="0" fontId="119" fillId="16" borderId="1" xfId="0" applyFont="1" applyFill="1" applyBorder="1" applyAlignment="1">
      <alignment vertical="top" wrapText="1"/>
    </xf>
    <xf numFmtId="0" fontId="120" fillId="0" borderId="1" xfId="0" applyFont="1" applyFill="1" applyBorder="1" applyAlignment="1">
      <alignment vertical="top" wrapText="1"/>
    </xf>
    <xf numFmtId="0" fontId="118" fillId="16" borderId="1" xfId="0" applyFont="1" applyFill="1" applyBorder="1" applyAlignment="1">
      <alignment vertical="center"/>
    </xf>
    <xf numFmtId="172" fontId="121" fillId="0" borderId="1" xfId="0" applyNumberFormat="1" applyFont="1" applyFill="1" applyBorder="1" applyAlignment="1">
      <alignment horizontal="center" vertical="center" wrapText="1"/>
    </xf>
    <xf numFmtId="172" fontId="122" fillId="0" borderId="1" xfId="0" applyNumberFormat="1" applyFont="1" applyFill="1" applyBorder="1" applyAlignment="1">
      <alignment horizontal="center" vertical="center"/>
    </xf>
    <xf numFmtId="0" fontId="75" fillId="16" borderId="1" xfId="0" applyFont="1" applyFill="1" applyBorder="1" applyAlignment="1">
      <alignment horizontal="center" vertical="center"/>
    </xf>
    <xf numFmtId="168" fontId="75" fillId="8" borderId="1" xfId="1" applyNumberFormat="1" applyFont="1" applyFill="1" applyBorder="1" applyAlignment="1">
      <alignment vertical="center"/>
    </xf>
    <xf numFmtId="0" fontId="118" fillId="16" borderId="1" xfId="0" applyFont="1" applyFill="1" applyBorder="1" applyAlignment="1">
      <alignment horizontal="center" vertical="center" wrapText="1"/>
    </xf>
    <xf numFmtId="0" fontId="118" fillId="16" borderId="1" xfId="0" applyFont="1" applyFill="1" applyBorder="1" applyAlignment="1">
      <alignment horizontal="center" vertical="center"/>
    </xf>
    <xf numFmtId="0" fontId="118" fillId="6" borderId="1" xfId="0" applyFont="1" applyFill="1" applyBorder="1" applyAlignment="1">
      <alignment vertical="top"/>
    </xf>
    <xf numFmtId="165" fontId="75" fillId="6" borderId="1" xfId="0" applyNumberFormat="1" applyFont="1" applyFill="1" applyBorder="1" applyAlignment="1">
      <alignment horizontal="center" vertical="center"/>
    </xf>
    <xf numFmtId="173" fontId="14" fillId="6" borderId="10" xfId="0" applyNumberFormat="1" applyFont="1" applyFill="1" applyBorder="1" applyAlignment="1">
      <alignment horizontal="center" vertical="center" wrapText="1"/>
    </xf>
    <xf numFmtId="0" fontId="119" fillId="0" borderId="1" xfId="0" applyFont="1" applyBorder="1" applyAlignment="1">
      <alignment vertical="top" wrapText="1"/>
    </xf>
    <xf numFmtId="0" fontId="44" fillId="6" borderId="0" xfId="0" applyFont="1" applyFill="1" applyAlignment="1">
      <alignment vertical="top" wrapText="1"/>
    </xf>
    <xf numFmtId="0" fontId="75" fillId="6" borderId="1" xfId="0" applyFont="1" applyFill="1" applyBorder="1" applyAlignment="1">
      <alignment vertical="top" wrapText="1"/>
    </xf>
    <xf numFmtId="172" fontId="83" fillId="0" borderId="1" xfId="0" applyNumberFormat="1" applyFont="1" applyFill="1" applyBorder="1" applyAlignment="1">
      <alignment horizontal="center" vertical="center"/>
    </xf>
    <xf numFmtId="0" fontId="19" fillId="6" borderId="1" xfId="0" applyFont="1" applyFill="1" applyBorder="1" applyAlignment="1">
      <alignment vertical="top" wrapText="1"/>
    </xf>
    <xf numFmtId="0" fontId="19" fillId="6" borderId="0" xfId="0" applyFont="1" applyFill="1" applyAlignment="1">
      <alignment vertical="top" wrapText="1"/>
    </xf>
    <xf numFmtId="0" fontId="119" fillId="6" borderId="0" xfId="0" applyFont="1" applyFill="1" applyAlignment="1">
      <alignment vertical="top" wrapText="1"/>
    </xf>
    <xf numFmtId="0" fontId="116" fillId="3" borderId="1" xfId="0" applyFont="1" applyFill="1" applyBorder="1" applyAlignment="1">
      <alignment horizontal="center" vertical="center"/>
    </xf>
    <xf numFmtId="0" fontId="44" fillId="5" borderId="1" xfId="0" applyFont="1" applyFill="1" applyBorder="1" applyAlignment="1">
      <alignment vertical="top" wrapText="1"/>
    </xf>
    <xf numFmtId="171" fontId="75" fillId="6" borderId="1" xfId="0" applyNumberFormat="1" applyFont="1" applyFill="1" applyBorder="1" applyAlignment="1">
      <alignment horizontal="right" vertical="top"/>
    </xf>
    <xf numFmtId="0" fontId="123" fillId="19" borderId="0" xfId="0" applyFont="1" applyFill="1" applyAlignment="1">
      <alignment wrapText="1"/>
    </xf>
    <xf numFmtId="0" fontId="18" fillId="19" borderId="0" xfId="0" applyFont="1" applyFill="1"/>
    <xf numFmtId="0" fontId="120" fillId="0" borderId="1" xfId="0" applyFont="1" applyFill="1" applyBorder="1" applyAlignment="1">
      <alignment horizontal="center" vertical="center" wrapText="1"/>
    </xf>
    <xf numFmtId="0" fontId="118" fillId="16" borderId="1" xfId="0" applyFont="1" applyFill="1" applyBorder="1" applyAlignment="1">
      <alignment vertical="center" wrapText="1"/>
    </xf>
    <xf numFmtId="0" fontId="75" fillId="16" borderId="1" xfId="0" applyFont="1" applyFill="1" applyBorder="1" applyAlignment="1">
      <alignment horizontal="right" vertical="top"/>
    </xf>
    <xf numFmtId="0" fontId="118" fillId="16" borderId="1" xfId="0" applyFont="1" applyFill="1" applyBorder="1" applyAlignment="1">
      <alignment horizontal="left" vertical="top" wrapText="1"/>
    </xf>
    <xf numFmtId="0" fontId="120" fillId="0" borderId="1" xfId="0" applyFont="1" applyFill="1" applyBorder="1" applyAlignment="1">
      <alignment horizontal="left" vertical="center" wrapText="1"/>
    </xf>
    <xf numFmtId="0" fontId="118" fillId="8" borderId="1" xfId="0" applyFont="1" applyFill="1" applyBorder="1" applyAlignment="1">
      <alignment vertical="top"/>
    </xf>
    <xf numFmtId="0" fontId="124" fillId="0" borderId="1" xfId="0" applyFont="1" applyFill="1" applyBorder="1" applyAlignment="1">
      <alignment horizontal="center" vertical="center" wrapText="1"/>
    </xf>
    <xf numFmtId="0" fontId="18" fillId="5" borderId="0" xfId="0" applyFont="1" applyFill="1"/>
    <xf numFmtId="0" fontId="118" fillId="6" borderId="7" xfId="0" applyFont="1" applyFill="1" applyBorder="1" applyAlignment="1">
      <alignment vertical="top" wrapText="1"/>
    </xf>
    <xf numFmtId="0" fontId="118" fillId="6" borderId="7" xfId="0" applyFont="1" applyFill="1" applyBorder="1" applyAlignment="1">
      <alignment vertical="top"/>
    </xf>
    <xf numFmtId="0" fontId="118" fillId="5" borderId="7" xfId="0" applyFont="1" applyFill="1" applyBorder="1" applyAlignment="1">
      <alignment vertical="top"/>
    </xf>
    <xf numFmtId="0" fontId="120" fillId="0" borderId="7" xfId="0" applyFont="1" applyFill="1" applyBorder="1" applyAlignment="1">
      <alignment horizontal="center" vertical="center" wrapText="1"/>
    </xf>
    <xf numFmtId="0" fontId="118" fillId="16" borderId="7" xfId="0" applyFont="1" applyFill="1" applyBorder="1" applyAlignment="1">
      <alignment vertical="top"/>
    </xf>
    <xf numFmtId="168" fontId="118" fillId="6" borderId="7" xfId="0" applyNumberFormat="1" applyFont="1" applyFill="1" applyBorder="1" applyAlignment="1">
      <alignment vertical="top"/>
    </xf>
    <xf numFmtId="0" fontId="18" fillId="3" borderId="0" xfId="0" applyFont="1" applyFill="1"/>
    <xf numFmtId="0" fontId="44" fillId="20" borderId="1" xfId="0" applyFont="1" applyFill="1" applyBorder="1" applyAlignment="1">
      <alignment vertical="top" wrapText="1"/>
    </xf>
    <xf numFmtId="0" fontId="75" fillId="5" borderId="1" xfId="0" applyFont="1" applyFill="1" applyBorder="1" applyAlignment="1">
      <alignment vertical="center"/>
    </xf>
    <xf numFmtId="0" fontId="18" fillId="20" borderId="0" xfId="0" applyFont="1" applyFill="1"/>
    <xf numFmtId="0" fontId="44" fillId="20" borderId="5" xfId="0" applyFont="1" applyFill="1" applyBorder="1" applyAlignment="1">
      <alignment vertical="top" wrapText="1"/>
    </xf>
    <xf numFmtId="0" fontId="119" fillId="16" borderId="0" xfId="0" applyFont="1" applyFill="1" applyAlignment="1">
      <alignment vertical="center" wrapText="1"/>
    </xf>
    <xf numFmtId="0" fontId="120" fillId="0" borderId="1" xfId="0" applyFont="1" applyFill="1" applyBorder="1" applyAlignment="1">
      <alignment vertical="center" wrapText="1"/>
    </xf>
    <xf numFmtId="0" fontId="119" fillId="16" borderId="0" xfId="0" applyFont="1" applyFill="1" applyAlignment="1">
      <alignment horizontal="center" vertical="center" wrapText="1"/>
    </xf>
    <xf numFmtId="168" fontId="75" fillId="6" borderId="1" xfId="0" applyNumberFormat="1" applyFont="1" applyFill="1" applyBorder="1" applyAlignment="1">
      <alignment horizontal="center" vertical="center"/>
    </xf>
    <xf numFmtId="0" fontId="75" fillId="5" borderId="1" xfId="0" applyFont="1" applyFill="1" applyBorder="1" applyAlignment="1">
      <alignment horizontal="center" vertical="center"/>
    </xf>
    <xf numFmtId="168" fontId="125" fillId="5" borderId="1" xfId="1" applyNumberFormat="1" applyFont="1" applyFill="1" applyBorder="1" applyAlignment="1">
      <alignment horizontal="center" vertical="center"/>
    </xf>
    <xf numFmtId="0" fontId="118" fillId="16" borderId="1" xfId="0" applyFont="1" applyFill="1" applyBorder="1" applyAlignment="1">
      <alignment horizontal="left" vertical="top"/>
    </xf>
    <xf numFmtId="0" fontId="44" fillId="5" borderId="5" xfId="0" applyFont="1" applyFill="1" applyBorder="1" applyAlignment="1">
      <alignment vertical="top" wrapText="1"/>
    </xf>
    <xf numFmtId="0" fontId="7" fillId="8" borderId="1" xfId="0" applyFont="1" applyFill="1" applyBorder="1" applyAlignment="1">
      <alignment vertical="center" wrapText="1"/>
    </xf>
    <xf numFmtId="0" fontId="118" fillId="8" borderId="1" xfId="0" applyFont="1" applyFill="1" applyBorder="1" applyAlignment="1">
      <alignment horizontal="left" vertical="center"/>
    </xf>
    <xf numFmtId="0" fontId="118" fillId="8" borderId="7" xfId="0" applyFont="1" applyFill="1" applyBorder="1" applyAlignment="1">
      <alignment vertical="top"/>
    </xf>
    <xf numFmtId="168" fontId="118" fillId="8" borderId="7" xfId="0" applyNumberFormat="1" applyFont="1" applyFill="1" applyBorder="1" applyAlignment="1">
      <alignment horizontal="right" vertical="center"/>
    </xf>
    <xf numFmtId="0" fontId="124" fillId="0" borderId="1" xfId="0" applyFont="1" applyFill="1" applyBorder="1" applyAlignment="1">
      <alignment vertical="center" wrapText="1"/>
    </xf>
    <xf numFmtId="0" fontId="118" fillId="16" borderId="1" xfId="0" applyFont="1" applyFill="1" applyBorder="1" applyAlignment="1">
      <alignment vertical="top"/>
    </xf>
    <xf numFmtId="0" fontId="124" fillId="0" borderId="1" xfId="0" applyFont="1" applyFill="1" applyBorder="1" applyAlignment="1">
      <alignment horizontal="left" vertical="center" wrapText="1"/>
    </xf>
    <xf numFmtId="168" fontId="120" fillId="0" borderId="7" xfId="0" applyNumberFormat="1" applyFont="1" applyFill="1" applyBorder="1" applyAlignment="1">
      <alignment horizontal="center" vertical="center"/>
    </xf>
    <xf numFmtId="3" fontId="121" fillId="0"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168" fontId="118" fillId="16" borderId="7" xfId="0" applyNumberFormat="1" applyFont="1" applyFill="1" applyBorder="1" applyAlignment="1">
      <alignment horizontal="left" vertical="center"/>
    </xf>
    <xf numFmtId="172" fontId="75" fillId="16" borderId="1" xfId="0" applyNumberFormat="1" applyFont="1" applyFill="1" applyBorder="1" applyAlignment="1">
      <alignment horizontal="center" vertical="center"/>
    </xf>
    <xf numFmtId="168" fontId="84" fillId="9" borderId="1" xfId="1" applyNumberFormat="1" applyFont="1" applyFill="1" applyBorder="1" applyAlignment="1">
      <alignment horizontal="center" vertical="center"/>
    </xf>
    <xf numFmtId="168" fontId="84" fillId="8" borderId="1" xfId="1" applyNumberFormat="1" applyFont="1" applyFill="1" applyBorder="1" applyAlignment="1">
      <alignment vertical="center"/>
    </xf>
    <xf numFmtId="0" fontId="7" fillId="0" borderId="1" xfId="0" applyFont="1" applyFill="1" applyBorder="1" applyAlignment="1">
      <alignment vertical="center" wrapText="1"/>
    </xf>
    <xf numFmtId="0" fontId="118" fillId="3" borderId="1" xfId="0" applyFont="1" applyFill="1" applyBorder="1" applyAlignment="1">
      <alignment horizontal="left" vertical="center"/>
    </xf>
    <xf numFmtId="0" fontId="118" fillId="3" borderId="1" xfId="0" applyFont="1" applyFill="1" applyBorder="1" applyAlignment="1">
      <alignment vertical="top"/>
    </xf>
    <xf numFmtId="168" fontId="118" fillId="3" borderId="1" xfId="0" applyNumberFormat="1" applyFont="1" applyFill="1" applyBorder="1" applyAlignment="1">
      <alignment horizontal="right" vertical="center"/>
    </xf>
    <xf numFmtId="171" fontId="75" fillId="3" borderId="1" xfId="0" applyNumberFormat="1" applyFont="1" applyFill="1" applyBorder="1" applyAlignment="1">
      <alignment horizontal="right" vertical="top"/>
    </xf>
    <xf numFmtId="0" fontId="118" fillId="3" borderId="7" xfId="0" applyFont="1" applyFill="1" applyBorder="1" applyAlignment="1">
      <alignment vertical="top"/>
    </xf>
    <xf numFmtId="0" fontId="118" fillId="0" borderId="1" xfId="0" applyFont="1" applyBorder="1" applyAlignment="1">
      <alignment horizontal="left" vertical="top" wrapText="1"/>
    </xf>
    <xf numFmtId="0" fontId="118" fillId="0" borderId="1" xfId="0" applyFont="1" applyBorder="1" applyAlignment="1">
      <alignment vertical="center"/>
    </xf>
    <xf numFmtId="0" fontId="7" fillId="3" borderId="1" xfId="0" applyFont="1" applyFill="1" applyBorder="1" applyAlignment="1">
      <alignment vertical="center" wrapText="1"/>
    </xf>
    <xf numFmtId="0" fontId="58" fillId="3" borderId="1" xfId="0" applyFont="1" applyFill="1" applyBorder="1" applyAlignment="1">
      <alignment horizontal="center" vertical="center" wrapText="1"/>
    </xf>
    <xf numFmtId="172" fontId="126" fillId="3" borderId="7" xfId="0" applyNumberFormat="1" applyFont="1" applyFill="1" applyBorder="1" applyAlignment="1">
      <alignment horizontal="center" vertical="center" wrapText="1"/>
    </xf>
    <xf numFmtId="172" fontId="126" fillId="3" borderId="1" xfId="0" applyNumberFormat="1" applyFont="1" applyFill="1" applyBorder="1" applyAlignment="1">
      <alignment horizontal="center" vertical="center" wrapText="1"/>
    </xf>
    <xf numFmtId="168" fontId="118" fillId="3" borderId="7" xfId="0" applyNumberFormat="1" applyFont="1" applyFill="1" applyBorder="1" applyAlignment="1">
      <alignment horizontal="right" vertical="center"/>
    </xf>
    <xf numFmtId="168" fontId="75" fillId="3" borderId="1" xfId="1" applyNumberFormat="1" applyFont="1" applyFill="1" applyBorder="1" applyAlignment="1">
      <alignment horizontal="right" vertical="top"/>
    </xf>
    <xf numFmtId="0" fontId="128" fillId="5" borderId="1" xfId="0" applyFont="1" applyFill="1" applyBorder="1" applyAlignment="1">
      <alignment horizontal="right" vertical="top"/>
    </xf>
    <xf numFmtId="0" fontId="118" fillId="0" borderId="2" xfId="0" applyFont="1" applyBorder="1" applyAlignment="1">
      <alignment horizontal="right" vertical="center"/>
    </xf>
    <xf numFmtId="0" fontId="23" fillId="0" borderId="5" xfId="0" applyFont="1" applyBorder="1" applyAlignment="1">
      <alignment vertical="top"/>
    </xf>
    <xf numFmtId="0" fontId="118" fillId="0" borderId="2" xfId="0" applyFont="1" applyBorder="1" applyAlignment="1">
      <alignment vertical="center"/>
    </xf>
    <xf numFmtId="168" fontId="125" fillId="3" borderId="2" xfId="1" applyNumberFormat="1" applyFont="1" applyFill="1" applyBorder="1" applyAlignment="1">
      <alignment horizontal="right" vertical="top"/>
    </xf>
    <xf numFmtId="172" fontId="75" fillId="3" borderId="2" xfId="0" applyNumberFormat="1" applyFont="1" applyFill="1" applyBorder="1" applyAlignment="1">
      <alignment horizontal="right" vertical="top"/>
    </xf>
    <xf numFmtId="0" fontId="75" fillId="3" borderId="2" xfId="0" applyFont="1" applyFill="1" applyBorder="1" applyAlignment="1">
      <alignment horizontal="right" vertical="top"/>
    </xf>
    <xf numFmtId="168" fontId="125" fillId="5" borderId="2" xfId="1" applyNumberFormat="1" applyFont="1" applyFill="1" applyBorder="1" applyAlignment="1">
      <alignment horizontal="right" vertical="top"/>
    </xf>
    <xf numFmtId="168" fontId="75" fillId="3" borderId="2" xfId="0" applyNumberFormat="1" applyFont="1" applyFill="1" applyBorder="1" applyAlignment="1">
      <alignment horizontal="right" vertical="top"/>
    </xf>
    <xf numFmtId="168" fontId="100" fillId="9" borderId="2" xfId="1" applyNumberFormat="1" applyFont="1" applyFill="1" applyBorder="1" applyAlignment="1">
      <alignment horizontal="center" vertical="center"/>
    </xf>
    <xf numFmtId="168" fontId="125" fillId="8" borderId="2" xfId="1" applyNumberFormat="1" applyFont="1" applyFill="1" applyBorder="1" applyAlignment="1">
      <alignment horizontal="right" vertical="top"/>
    </xf>
    <xf numFmtId="0" fontId="118" fillId="0" borderId="2" xfId="0" applyFont="1" applyBorder="1" applyAlignment="1">
      <alignment horizontal="left" vertical="top"/>
    </xf>
    <xf numFmtId="0" fontId="118" fillId="0" borderId="1" xfId="0" applyFont="1" applyBorder="1" applyAlignment="1">
      <alignment horizontal="right" vertical="center"/>
    </xf>
    <xf numFmtId="0" fontId="115" fillId="13" borderId="5" xfId="0" applyFont="1" applyFill="1" applyBorder="1" applyAlignment="1">
      <alignment horizontal="center" vertical="center" wrapText="1"/>
    </xf>
    <xf numFmtId="0" fontId="115" fillId="13" borderId="6" xfId="0" applyFont="1" applyFill="1" applyBorder="1" applyAlignment="1">
      <alignment horizontal="center" vertical="center" wrapText="1"/>
    </xf>
    <xf numFmtId="0" fontId="115" fillId="5" borderId="6" xfId="0" applyFont="1" applyFill="1" applyBorder="1" applyAlignment="1">
      <alignment horizontal="center" vertical="center" wrapText="1"/>
    </xf>
    <xf numFmtId="0" fontId="115" fillId="9" borderId="6" xfId="0" applyFont="1" applyFill="1" applyBorder="1" applyAlignment="1">
      <alignment horizontal="center" vertical="center" wrapText="1"/>
    </xf>
    <xf numFmtId="0" fontId="115" fillId="8" borderId="6" xfId="0" applyFont="1" applyFill="1" applyBorder="1" applyAlignment="1">
      <alignment horizontal="center" vertical="center" wrapText="1"/>
    </xf>
    <xf numFmtId="0" fontId="116" fillId="20" borderId="1" xfId="0" applyFont="1" applyFill="1" applyBorder="1" applyAlignment="1">
      <alignment horizontal="center" vertical="center"/>
    </xf>
    <xf numFmtId="0" fontId="118" fillId="20" borderId="1" xfId="0" applyFont="1" applyFill="1" applyBorder="1" applyAlignment="1">
      <alignment vertical="top" wrapText="1"/>
    </xf>
    <xf numFmtId="0" fontId="118" fillId="20" borderId="1" xfId="0" applyFont="1" applyFill="1" applyBorder="1" applyAlignment="1">
      <alignment vertical="center"/>
    </xf>
    <xf numFmtId="168" fontId="75" fillId="20" borderId="1" xfId="1" applyNumberFormat="1" applyFont="1" applyFill="1" applyBorder="1" applyAlignment="1">
      <alignment horizontal="right" vertical="top"/>
    </xf>
    <xf numFmtId="0" fontId="75" fillId="20" borderId="1" xfId="0" applyFont="1" applyFill="1" applyBorder="1" applyAlignment="1">
      <alignment horizontal="right" vertical="top"/>
    </xf>
    <xf numFmtId="0" fontId="118" fillId="20" borderId="1" xfId="0" applyFont="1" applyFill="1" applyBorder="1" applyAlignment="1">
      <alignment horizontal="left" vertical="top" wrapText="1"/>
    </xf>
    <xf numFmtId="0" fontId="118" fillId="20" borderId="1" xfId="0" applyFont="1" applyFill="1" applyBorder="1" applyAlignment="1">
      <alignment horizontal="right" vertical="center"/>
    </xf>
    <xf numFmtId="0" fontId="117" fillId="20" borderId="1" xfId="0" applyFont="1" applyFill="1" applyBorder="1" applyAlignment="1">
      <alignment vertical="top" wrapText="1"/>
    </xf>
    <xf numFmtId="0" fontId="117" fillId="20" borderId="1" xfId="0" applyFont="1" applyFill="1" applyBorder="1" applyAlignment="1">
      <alignment horizontal="left" vertical="center" wrapText="1"/>
    </xf>
    <xf numFmtId="168" fontId="125" fillId="20" borderId="1" xfId="1" applyNumberFormat="1" applyFont="1" applyFill="1" applyBorder="1" applyAlignment="1">
      <alignment horizontal="right" vertical="top"/>
    </xf>
    <xf numFmtId="0" fontId="75" fillId="20" borderId="1" xfId="0" applyFont="1" applyFill="1" applyBorder="1" applyAlignment="1">
      <alignment vertical="center"/>
    </xf>
    <xf numFmtId="168" fontId="125" fillId="5" borderId="1" xfId="1" applyNumberFormat="1" applyFont="1" applyFill="1" applyBorder="1" applyAlignment="1">
      <alignment horizontal="right" vertical="top"/>
    </xf>
    <xf numFmtId="168" fontId="125" fillId="8" borderId="1" xfId="1" applyNumberFormat="1" applyFont="1" applyFill="1" applyBorder="1" applyAlignment="1">
      <alignment horizontal="right" vertical="top"/>
    </xf>
    <xf numFmtId="0" fontId="118" fillId="20" borderId="1" xfId="0" applyFont="1" applyFill="1" applyBorder="1" applyAlignment="1">
      <alignment horizontal="left" vertical="top"/>
    </xf>
    <xf numFmtId="0" fontId="119" fillId="20" borderId="1" xfId="0" applyFont="1" applyFill="1" applyBorder="1" applyAlignment="1">
      <alignment vertical="top" wrapText="1"/>
    </xf>
    <xf numFmtId="0" fontId="118" fillId="20" borderId="1" xfId="0" applyFont="1" applyFill="1" applyBorder="1" applyAlignment="1">
      <alignment vertical="top"/>
    </xf>
    <xf numFmtId="0" fontId="118" fillId="20" borderId="1" xfId="0" applyFont="1" applyFill="1" applyBorder="1" applyAlignment="1">
      <alignment horizontal="left" vertical="center"/>
    </xf>
    <xf numFmtId="0" fontId="116" fillId="0" borderId="1" xfId="0" applyFont="1" applyBorder="1" applyAlignment="1">
      <alignment vertical="center"/>
    </xf>
    <xf numFmtId="0" fontId="118" fillId="0" borderId="1" xfId="0" applyFont="1" applyBorder="1" applyAlignment="1">
      <alignment vertical="top"/>
    </xf>
    <xf numFmtId="168" fontId="125" fillId="3" borderId="1" xfId="1" applyNumberFormat="1" applyFont="1" applyFill="1" applyBorder="1" applyAlignment="1">
      <alignment horizontal="right" vertical="top"/>
    </xf>
    <xf numFmtId="168" fontId="125" fillId="9" borderId="1" xfId="1" applyNumberFormat="1" applyFont="1" applyFill="1" applyBorder="1" applyAlignment="1">
      <alignment horizontal="right" vertical="top"/>
    </xf>
    <xf numFmtId="0" fontId="118" fillId="0" borderId="1" xfId="0" applyFont="1" applyBorder="1" applyAlignment="1">
      <alignment horizontal="center" vertical="center"/>
    </xf>
    <xf numFmtId="0" fontId="44" fillId="14" borderId="1" xfId="0" applyFont="1" applyFill="1" applyBorder="1" applyAlignment="1">
      <alignment horizontal="left" vertical="center" wrapText="1"/>
    </xf>
    <xf numFmtId="0" fontId="130" fillId="0" borderId="1" xfId="2" applyFont="1" applyBorder="1" applyAlignment="1">
      <alignment horizontal="left" vertical="center" wrapText="1"/>
    </xf>
    <xf numFmtId="0" fontId="118" fillId="0" borderId="1" xfId="0" applyNumberFormat="1" applyFont="1" applyBorder="1" applyAlignment="1">
      <alignment vertical="center"/>
    </xf>
    <xf numFmtId="0" fontId="118" fillId="5" borderId="1" xfId="0" applyFont="1" applyFill="1" applyBorder="1" applyAlignment="1">
      <alignment horizontal="right" vertical="center"/>
    </xf>
    <xf numFmtId="3" fontId="130" fillId="9" borderId="1" xfId="2" applyNumberFormat="1" applyFont="1" applyFill="1" applyBorder="1" applyAlignment="1">
      <alignment horizontal="center" vertical="center" wrapText="1"/>
    </xf>
    <xf numFmtId="0" fontId="118" fillId="8" borderId="1" xfId="0" applyFont="1" applyFill="1" applyBorder="1" applyAlignment="1">
      <alignment horizontal="right" vertical="center"/>
    </xf>
    <xf numFmtId="0" fontId="130" fillId="0" borderId="1" xfId="2" applyFont="1" applyFill="1" applyBorder="1" applyAlignment="1">
      <alignment horizontal="left" vertical="center" wrapText="1"/>
    </xf>
    <xf numFmtId="3" fontId="62" fillId="9" borderId="23" xfId="6" applyNumberFormat="1" applyFont="1" applyFill="1" applyBorder="1" applyAlignment="1">
      <alignment horizontal="center" vertical="center"/>
    </xf>
    <xf numFmtId="0" fontId="99" fillId="0" borderId="1" xfId="0" applyFont="1" applyFill="1" applyBorder="1" applyAlignment="1">
      <alignment wrapText="1"/>
    </xf>
    <xf numFmtId="3" fontId="62" fillId="9" borderId="1" xfId="6" applyNumberFormat="1" applyFont="1" applyFill="1" applyBorder="1" applyAlignment="1">
      <alignment horizontal="center" vertical="center"/>
    </xf>
    <xf numFmtId="170" fontId="131" fillId="8" borderId="4" xfId="1" applyNumberFormat="1" applyFont="1" applyFill="1" applyBorder="1" applyAlignment="1">
      <alignment horizontal="center" vertical="center" wrapText="1"/>
    </xf>
    <xf numFmtId="3" fontId="62" fillId="9" borderId="24" xfId="6" applyNumberFormat="1" applyFont="1" applyFill="1" applyBorder="1" applyAlignment="1">
      <alignment horizontal="center" vertical="center"/>
    </xf>
    <xf numFmtId="3" fontId="62" fillId="9" borderId="22" xfId="6" applyNumberFormat="1" applyFont="1" applyFill="1" applyAlignment="1">
      <alignment horizontal="center" vertical="center"/>
    </xf>
    <xf numFmtId="0" fontId="0" fillId="0" borderId="1" xfId="0" applyFont="1" applyFill="1" applyBorder="1" applyAlignment="1">
      <alignment wrapText="1"/>
    </xf>
    <xf numFmtId="170" fontId="131" fillId="8" borderId="1" xfId="1" applyNumberFormat="1" applyFont="1" applyFill="1" applyBorder="1" applyAlignment="1">
      <alignment horizontal="center" vertical="center" wrapText="1"/>
    </xf>
    <xf numFmtId="0" fontId="123" fillId="0" borderId="0" xfId="0" applyFont="1"/>
    <xf numFmtId="0" fontId="115" fillId="13"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2" fontId="0" fillId="8" borderId="1" xfId="0" applyNumberFormat="1" applyFill="1" applyBorder="1" applyAlignment="1">
      <alignment horizontal="center"/>
    </xf>
    <xf numFmtId="0" fontId="123" fillId="20" borderId="1" xfId="0" applyFont="1" applyFill="1" applyBorder="1"/>
    <xf numFmtId="0" fontId="18" fillId="20" borderId="1" xfId="0" applyFont="1" applyFill="1" applyBorder="1"/>
    <xf numFmtId="0" fontId="7" fillId="0" borderId="1" xfId="0" applyFont="1" applyFill="1" applyBorder="1" applyAlignment="1">
      <alignment horizontal="left" vertical="center" wrapText="1"/>
    </xf>
    <xf numFmtId="170" fontId="118" fillId="8" borderId="1" xfId="0" applyNumberFormat="1" applyFont="1" applyFill="1" applyBorder="1" applyAlignment="1">
      <alignment horizontal="right" vertical="center"/>
    </xf>
    <xf numFmtId="0" fontId="118" fillId="9" borderId="1" xfId="0" applyFont="1" applyFill="1" applyBorder="1" applyAlignment="1">
      <alignment horizontal="center" vertical="center"/>
    </xf>
    <xf numFmtId="0" fontId="118" fillId="0" borderId="6" xfId="0" applyFont="1" applyBorder="1" applyAlignment="1">
      <alignment vertical="center"/>
    </xf>
    <xf numFmtId="0" fontId="118" fillId="2" borderId="6" xfId="0" applyFont="1" applyFill="1" applyBorder="1" applyAlignment="1">
      <alignment vertical="center"/>
    </xf>
    <xf numFmtId="0" fontId="118" fillId="5" borderId="6" xfId="0" applyFont="1" applyFill="1" applyBorder="1" applyAlignment="1">
      <alignment horizontal="right" vertical="center"/>
    </xf>
    <xf numFmtId="0" fontId="38" fillId="9" borderId="1" xfId="0" applyFont="1" applyFill="1" applyBorder="1" applyAlignment="1">
      <alignment horizontal="center" vertical="center"/>
    </xf>
    <xf numFmtId="0" fontId="118" fillId="8" borderId="6" xfId="0" applyFont="1" applyFill="1" applyBorder="1" applyAlignment="1">
      <alignment horizontal="right" vertical="center"/>
    </xf>
    <xf numFmtId="0" fontId="118" fillId="2" borderId="7" xfId="0" applyFont="1" applyFill="1" applyBorder="1" applyAlignment="1">
      <alignment vertical="center"/>
    </xf>
    <xf numFmtId="0" fontId="133" fillId="0" borderId="1" xfId="0" applyFont="1" applyBorder="1"/>
    <xf numFmtId="0" fontId="44" fillId="3" borderId="1" xfId="0" applyFont="1" applyFill="1" applyBorder="1" applyAlignment="1">
      <alignment horizontal="left" vertical="center" wrapText="1"/>
    </xf>
    <xf numFmtId="0" fontId="119" fillId="3" borderId="1" xfId="0" applyFont="1" applyFill="1" applyBorder="1" applyAlignment="1">
      <alignment horizontal="left" vertical="center" wrapText="1"/>
    </xf>
    <xf numFmtId="0" fontId="118" fillId="0" borderId="1" xfId="0" applyFont="1" applyBorder="1" applyAlignment="1">
      <alignment horizontal="left" vertical="center"/>
    </xf>
    <xf numFmtId="168" fontId="118" fillId="0" borderId="1" xfId="1" applyNumberFormat="1" applyFont="1" applyBorder="1" applyAlignment="1">
      <alignment horizontal="right" vertical="top"/>
    </xf>
    <xf numFmtId="0" fontId="133" fillId="0" borderId="1" xfId="0" applyFont="1" applyBorder="1" applyAlignment="1">
      <alignment horizontal="right" vertical="top"/>
    </xf>
    <xf numFmtId="1" fontId="118" fillId="5" borderId="1" xfId="0" applyNumberFormat="1" applyFont="1" applyFill="1" applyBorder="1" applyAlignment="1">
      <alignment horizontal="right" vertical="top"/>
    </xf>
    <xf numFmtId="1" fontId="133" fillId="0" borderId="1" xfId="0" applyNumberFormat="1" applyFont="1" applyBorder="1" applyAlignment="1">
      <alignment horizontal="right" vertical="top"/>
    </xf>
    <xf numFmtId="1" fontId="118" fillId="9" borderId="1" xfId="0" applyNumberFormat="1" applyFont="1" applyFill="1" applyBorder="1" applyAlignment="1">
      <alignment horizontal="right" vertical="top"/>
    </xf>
    <xf numFmtId="1" fontId="118" fillId="8" borderId="1" xfId="0" applyNumberFormat="1" applyFont="1" applyFill="1" applyBorder="1" applyAlignment="1">
      <alignment horizontal="right" vertical="top"/>
    </xf>
    <xf numFmtId="0" fontId="133" fillId="0" borderId="1" xfId="0" applyFont="1" applyBorder="1" applyAlignment="1">
      <alignment horizontal="left" vertical="center"/>
    </xf>
    <xf numFmtId="168" fontId="133" fillId="0" borderId="1" xfId="1" applyNumberFormat="1" applyFont="1" applyBorder="1" applyAlignment="1">
      <alignment horizontal="right" vertical="top"/>
    </xf>
    <xf numFmtId="1" fontId="133" fillId="5" borderId="1" xfId="0" applyNumberFormat="1" applyFont="1" applyFill="1" applyBorder="1" applyAlignment="1">
      <alignment horizontal="right" vertical="top"/>
    </xf>
    <xf numFmtId="1" fontId="133" fillId="9" borderId="1" xfId="0" applyNumberFormat="1" applyFont="1" applyFill="1" applyBorder="1" applyAlignment="1">
      <alignment horizontal="right" vertical="top"/>
    </xf>
    <xf numFmtId="1" fontId="133" fillId="8" borderId="1" xfId="0" applyNumberFormat="1" applyFont="1" applyFill="1" applyBorder="1" applyAlignment="1">
      <alignment horizontal="right" vertical="top"/>
    </xf>
    <xf numFmtId="168" fontId="37" fillId="0" borderId="1" xfId="1" applyNumberFormat="1" applyFont="1" applyBorder="1" applyAlignment="1">
      <alignment horizontal="right" vertical="top"/>
    </xf>
    <xf numFmtId="168" fontId="37" fillId="5" borderId="1" xfId="1" applyNumberFormat="1" applyFont="1" applyFill="1" applyBorder="1" applyAlignment="1">
      <alignment horizontal="right" vertical="top"/>
    </xf>
    <xf numFmtId="168" fontId="18" fillId="0" borderId="1" xfId="1" applyNumberFormat="1" applyFont="1" applyBorder="1" applyAlignment="1">
      <alignment horizontal="right" vertical="top"/>
    </xf>
    <xf numFmtId="168" fontId="37" fillId="9" borderId="1" xfId="1" applyNumberFormat="1" applyFont="1" applyFill="1" applyBorder="1" applyAlignment="1">
      <alignment horizontal="right" vertical="top"/>
    </xf>
    <xf numFmtId="168" fontId="37" fillId="8" borderId="1" xfId="1" applyNumberFormat="1" applyFont="1" applyFill="1" applyBorder="1" applyAlignment="1">
      <alignment horizontal="right" vertical="top"/>
    </xf>
    <xf numFmtId="0" fontId="18" fillId="16" borderId="1" xfId="0" applyFont="1" applyFill="1" applyBorder="1"/>
    <xf numFmtId="0" fontId="18" fillId="9" borderId="1" xfId="0" applyFont="1" applyFill="1" applyBorder="1"/>
    <xf numFmtId="0" fontId="18" fillId="8" borderId="1" xfId="0" applyFont="1" applyFill="1" applyBorder="1"/>
    <xf numFmtId="0" fontId="44" fillId="17" borderId="1" xfId="0" applyFont="1" applyFill="1" applyBorder="1" applyAlignment="1">
      <alignment horizontal="left" vertical="center" wrapText="1"/>
    </xf>
    <xf numFmtId="0" fontId="133" fillId="17" borderId="1" xfId="0" applyFont="1" applyFill="1" applyBorder="1" applyAlignment="1">
      <alignment vertical="center" wrapText="1"/>
    </xf>
    <xf numFmtId="0" fontId="18" fillId="17" borderId="1" xfId="0" applyFont="1" applyFill="1" applyBorder="1"/>
    <xf numFmtId="0" fontId="18" fillId="17" borderId="1" xfId="0" applyNumberFormat="1" applyFont="1" applyFill="1" applyBorder="1"/>
    <xf numFmtId="172" fontId="18" fillId="17" borderId="1" xfId="0" applyNumberFormat="1" applyFont="1" applyFill="1" applyBorder="1"/>
    <xf numFmtId="172" fontId="92" fillId="5" borderId="1" xfId="0" applyNumberFormat="1" applyFont="1" applyFill="1" applyBorder="1" applyAlignment="1">
      <alignment horizontal="center" vertical="center"/>
    </xf>
    <xf numFmtId="172" fontId="92" fillId="9" borderId="1" xfId="0" applyNumberFormat="1" applyFont="1" applyFill="1" applyBorder="1" applyAlignment="1">
      <alignment horizontal="center" vertical="center"/>
    </xf>
    <xf numFmtId="172" fontId="18" fillId="8" borderId="1" xfId="0" applyNumberFormat="1" applyFont="1" applyFill="1" applyBorder="1"/>
    <xf numFmtId="0" fontId="131" fillId="17" borderId="1" xfId="0" applyFont="1" applyFill="1" applyBorder="1" applyAlignment="1">
      <alignment horizontal="left" vertical="center"/>
    </xf>
    <xf numFmtId="172" fontId="26" fillId="5" borderId="1" xfId="0" applyNumberFormat="1" applyFont="1" applyFill="1" applyBorder="1" applyAlignment="1">
      <alignment horizontal="center" vertical="center"/>
    </xf>
    <xf numFmtId="172" fontId="26" fillId="9" borderId="1" xfId="0" applyNumberFormat="1" applyFont="1" applyFill="1" applyBorder="1" applyAlignment="1">
      <alignment horizontal="center" vertical="center"/>
    </xf>
    <xf numFmtId="0" fontId="18" fillId="21" borderId="1" xfId="0" applyFont="1" applyFill="1" applyBorder="1"/>
    <xf numFmtId="0" fontId="18" fillId="21" borderId="1" xfId="0" applyNumberFormat="1" applyFont="1" applyFill="1" applyBorder="1"/>
    <xf numFmtId="0" fontId="18" fillId="0" borderId="0" xfId="0" applyNumberFormat="1" applyFont="1"/>
    <xf numFmtId="0" fontId="18" fillId="9" borderId="0" xfId="0" applyFont="1" applyFill="1"/>
    <xf numFmtId="0" fontId="18" fillId="8" borderId="0" xfId="0" applyFont="1" applyFill="1"/>
    <xf numFmtId="0" fontId="134" fillId="11" borderId="1" xfId="0" applyFont="1" applyFill="1" applyBorder="1" applyAlignment="1">
      <alignment horizontal="center" vertical="center" textRotation="90" wrapText="1"/>
    </xf>
    <xf numFmtId="0" fontId="33" fillId="3" borderId="4"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03" fillId="3" borderId="4" xfId="0" applyFont="1" applyFill="1" applyBorder="1" applyAlignment="1">
      <alignment horizontal="center" vertical="center" wrapText="1"/>
    </xf>
    <xf numFmtId="168" fontId="33" fillId="6" borderId="4" xfId="1" applyNumberFormat="1" applyFont="1" applyFill="1" applyBorder="1" applyAlignment="1">
      <alignment horizontal="center" vertical="center" wrapText="1"/>
    </xf>
    <xf numFmtId="0" fontId="33" fillId="6" borderId="4" xfId="0" applyFont="1" applyFill="1" applyBorder="1" applyAlignment="1">
      <alignment horizontal="center" vertical="center" wrapText="1"/>
    </xf>
    <xf numFmtId="0" fontId="33" fillId="6" borderId="4" xfId="0" applyFont="1" applyFill="1" applyBorder="1" applyAlignment="1">
      <alignment horizontal="center" vertical="center" textRotation="90" wrapText="1"/>
    </xf>
    <xf numFmtId="0" fontId="55" fillId="6" borderId="1" xfId="0" applyFont="1" applyFill="1" applyBorder="1" applyAlignment="1">
      <alignment horizontal="center" vertical="center"/>
    </xf>
    <xf numFmtId="0" fontId="55" fillId="6" borderId="4" xfId="0" applyFont="1" applyFill="1" applyBorder="1" applyAlignment="1">
      <alignment horizontal="center" vertical="center" wrapText="1"/>
    </xf>
    <xf numFmtId="0" fontId="33" fillId="6" borderId="1" xfId="0" applyFont="1" applyFill="1" applyBorder="1" applyAlignment="1">
      <alignment horizontal="center" vertical="center" textRotation="90" wrapText="1"/>
    </xf>
    <xf numFmtId="0" fontId="33" fillId="6"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67" fillId="6" borderId="4" xfId="0" applyFont="1" applyFill="1" applyBorder="1" applyAlignment="1">
      <alignment horizontal="center" vertical="center" textRotation="90" wrapText="1"/>
    </xf>
    <xf numFmtId="0" fontId="55" fillId="6" borderId="4" xfId="0" applyFont="1" applyFill="1" applyBorder="1" applyAlignment="1">
      <alignment horizontal="center" vertical="center"/>
    </xf>
    <xf numFmtId="0" fontId="35" fillId="3" borderId="1" xfId="0" applyFont="1" applyFill="1" applyBorder="1" applyAlignment="1">
      <alignment horizontal="center" vertical="center" wrapText="1"/>
    </xf>
    <xf numFmtId="0" fontId="35" fillId="3" borderId="7" xfId="0" applyFont="1" applyFill="1" applyBorder="1" applyAlignment="1">
      <alignment horizontal="center" vertical="center" wrapText="1"/>
    </xf>
    <xf numFmtId="168" fontId="103" fillId="6" borderId="4" xfId="1" applyNumberFormat="1" applyFont="1" applyFill="1" applyBorder="1" applyAlignment="1">
      <alignment horizontal="center" vertical="center" wrapText="1"/>
    </xf>
    <xf numFmtId="0" fontId="55" fillId="6" borderId="0" xfId="0" applyFont="1" applyFill="1" applyAlignment="1">
      <alignment horizontal="center" vertical="center"/>
    </xf>
    <xf numFmtId="0" fontId="67" fillId="6" borderId="2" xfId="0" applyFont="1" applyFill="1" applyBorder="1" applyAlignment="1">
      <alignment horizontal="center" vertical="center" textRotation="90" wrapText="1"/>
    </xf>
    <xf numFmtId="0" fontId="67" fillId="6" borderId="1" xfId="0" applyFont="1" applyFill="1" applyBorder="1" applyAlignment="1">
      <alignment horizontal="center" vertical="center" textRotation="90" wrapText="1"/>
    </xf>
    <xf numFmtId="2" fontId="101" fillId="6" borderId="4" xfId="0" applyNumberFormat="1" applyFont="1" applyFill="1" applyBorder="1" applyAlignment="1">
      <alignment vertical="center" wrapText="1"/>
    </xf>
    <xf numFmtId="0" fontId="32" fillId="3" borderId="1" xfId="0" applyFont="1" applyFill="1" applyBorder="1" applyAlignment="1">
      <alignment horizontal="center" vertical="center" wrapText="1"/>
    </xf>
    <xf numFmtId="168" fontId="93" fillId="6" borderId="1" xfId="1" applyNumberFormat="1" applyFont="1" applyFill="1" applyBorder="1" applyAlignment="1">
      <alignment horizontal="center" vertical="center" wrapText="1"/>
    </xf>
    <xf numFmtId="0" fontId="32"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1" xfId="0" applyFont="1" applyFill="1" applyBorder="1" applyAlignment="1">
      <alignment horizontal="center" vertical="top" wrapText="1"/>
    </xf>
    <xf numFmtId="168" fontId="93" fillId="5" borderId="1" xfId="1" applyNumberFormat="1" applyFont="1" applyFill="1" applyBorder="1" applyAlignment="1">
      <alignment horizontal="center" vertical="center" wrapText="1"/>
    </xf>
    <xf numFmtId="3" fontId="93" fillId="5" borderId="1" xfId="0" applyNumberFormat="1" applyFont="1" applyFill="1" applyBorder="1" applyAlignment="1">
      <alignment horizontal="center" vertical="center" wrapText="1"/>
    </xf>
    <xf numFmtId="168" fontId="11" fillId="5" borderId="1" xfId="1" applyNumberFormat="1" applyFont="1" applyFill="1" applyBorder="1" applyAlignment="1">
      <alignment horizontal="center" vertical="center" wrapText="1"/>
    </xf>
    <xf numFmtId="14" fontId="32" fillId="5" borderId="1" xfId="0" applyNumberFormat="1" applyFont="1" applyFill="1" applyBorder="1" applyAlignment="1">
      <alignment horizontal="center" vertical="center" wrapText="1"/>
    </xf>
    <xf numFmtId="168" fontId="32" fillId="5" borderId="1" xfId="0" applyNumberFormat="1" applyFont="1" applyFill="1" applyBorder="1" applyAlignment="1">
      <alignment horizontal="center" vertical="center" wrapText="1"/>
    </xf>
    <xf numFmtId="14" fontId="0" fillId="5" borderId="1" xfId="0" applyNumberFormat="1" applyFill="1" applyBorder="1" applyAlignment="1">
      <alignment horizontal="center" vertical="center" wrapText="1"/>
    </xf>
    <xf numFmtId="1" fontId="32"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168" fontId="32" fillId="5" borderId="1" xfId="0" applyNumberFormat="1" applyFont="1" applyFill="1" applyBorder="1" applyAlignment="1">
      <alignment vertical="center" wrapText="1"/>
    </xf>
    <xf numFmtId="169" fontId="32" fillId="5" borderId="1" xfId="0" applyNumberFormat="1" applyFont="1" applyFill="1" applyBorder="1" applyAlignment="1">
      <alignment horizontal="center" vertical="center" wrapText="1"/>
    </xf>
    <xf numFmtId="168" fontId="93" fillId="3" borderId="1" xfId="1" applyNumberFormat="1" applyFont="1" applyFill="1" applyBorder="1" applyAlignment="1">
      <alignment horizontal="center" vertical="center" wrapText="1"/>
    </xf>
    <xf numFmtId="0" fontId="32" fillId="3" borderId="1" xfId="0" applyFont="1" applyFill="1" applyBorder="1" applyAlignment="1">
      <alignment horizontal="center" vertical="top" wrapText="1"/>
    </xf>
    <xf numFmtId="0" fontId="6" fillId="0" borderId="4" xfId="0" applyFont="1" applyBorder="1" applyAlignment="1">
      <alignment horizontal="center" vertical="center" wrapText="1"/>
    </xf>
    <xf numFmtId="0" fontId="11" fillId="3" borderId="1" xfId="0" applyFont="1" applyFill="1" applyBorder="1" applyAlignment="1">
      <alignment horizontal="center" vertical="center" wrapText="1"/>
    </xf>
    <xf numFmtId="0" fontId="138" fillId="3" borderId="1" xfId="0" applyFont="1" applyFill="1" applyBorder="1" applyAlignment="1">
      <alignment horizontal="center" vertical="center" wrapText="1"/>
    </xf>
    <xf numFmtId="168" fontId="32" fillId="3" borderId="1" xfId="0" applyNumberFormat="1" applyFont="1" applyFill="1" applyBorder="1" applyAlignment="1">
      <alignment vertical="center" wrapText="1"/>
    </xf>
    <xf numFmtId="0" fontId="0" fillId="3" borderId="1" xfId="0" applyFont="1" applyFill="1" applyBorder="1" applyAlignment="1">
      <alignment horizontal="center" vertical="center" wrapText="1"/>
    </xf>
    <xf numFmtId="168" fontId="32" fillId="3" borderId="1" xfId="1" applyNumberFormat="1" applyFont="1" applyFill="1" applyBorder="1" applyAlignment="1">
      <alignment horizontal="center" vertical="center" wrapText="1"/>
    </xf>
    <xf numFmtId="3" fontId="17" fillId="3" borderId="1" xfId="0" applyNumberFormat="1" applyFont="1" applyFill="1" applyBorder="1" applyAlignment="1">
      <alignment vertical="center" wrapText="1"/>
    </xf>
    <xf numFmtId="169" fontId="32" fillId="3" borderId="1" xfId="0" applyNumberFormat="1" applyFont="1" applyFill="1" applyBorder="1" applyAlignment="1">
      <alignment vertical="center" wrapText="1"/>
    </xf>
    <xf numFmtId="169" fontId="32" fillId="3" borderId="1" xfId="0" applyNumberFormat="1" applyFont="1" applyFill="1" applyBorder="1" applyAlignment="1">
      <alignment horizontal="center" vertical="top" wrapText="1"/>
    </xf>
    <xf numFmtId="168" fontId="32" fillId="3" borderId="1" xfId="0" applyNumberFormat="1" applyFont="1" applyFill="1" applyBorder="1" applyAlignment="1">
      <alignment horizontal="center" vertical="center" wrapText="1"/>
    </xf>
    <xf numFmtId="168" fontId="23" fillId="3" borderId="1" xfId="1" applyNumberFormat="1" applyFont="1" applyFill="1" applyBorder="1" applyAlignment="1">
      <alignment horizontal="center" vertical="center" wrapText="1"/>
    </xf>
    <xf numFmtId="3" fontId="22" fillId="3" borderId="1" xfId="0" applyNumberFormat="1" applyFont="1" applyFill="1" applyBorder="1" applyAlignment="1">
      <alignment vertical="center" wrapText="1"/>
    </xf>
    <xf numFmtId="168" fontId="32" fillId="3" borderId="1" xfId="0" applyNumberFormat="1" applyFont="1" applyFill="1" applyBorder="1" applyAlignment="1">
      <alignment horizontal="center" vertical="top" wrapText="1"/>
    </xf>
    <xf numFmtId="0" fontId="0" fillId="3" borderId="1" xfId="0" applyFont="1" applyFill="1" applyBorder="1" applyAlignment="1">
      <alignment horizontal="center" vertical="center"/>
    </xf>
    <xf numFmtId="0" fontId="81" fillId="3" borderId="1" xfId="0" applyFont="1" applyFill="1" applyBorder="1" applyAlignment="1">
      <alignment horizontal="center" vertical="center" wrapText="1"/>
    </xf>
    <xf numFmtId="0" fontId="39" fillId="3" borderId="1" xfId="0" applyFont="1" applyFill="1" applyBorder="1" applyAlignment="1">
      <alignment vertical="center"/>
    </xf>
    <xf numFmtId="2" fontId="81" fillId="3" borderId="1" xfId="0" applyNumberFormat="1" applyFont="1" applyFill="1" applyBorder="1" applyAlignment="1">
      <alignment horizontal="right" vertical="center"/>
    </xf>
    <xf numFmtId="0" fontId="81" fillId="3" borderId="1" xfId="0" applyFont="1" applyFill="1" applyBorder="1" applyAlignment="1">
      <alignment horizontal="center" vertical="center"/>
    </xf>
    <xf numFmtId="2" fontId="81" fillId="3" borderId="0" xfId="0" applyNumberFormat="1" applyFont="1" applyFill="1" applyBorder="1" applyAlignment="1">
      <alignment vertical="center"/>
    </xf>
    <xf numFmtId="0" fontId="32" fillId="3" borderId="1" xfId="0" applyFont="1" applyFill="1" applyBorder="1" applyAlignment="1">
      <alignment horizontal="center" vertical="center"/>
    </xf>
    <xf numFmtId="0" fontId="32" fillId="0" borderId="1" xfId="0" applyFont="1" applyBorder="1" applyAlignment="1">
      <alignment horizontal="center" vertical="center" wrapText="1"/>
    </xf>
    <xf numFmtId="2" fontId="32" fillId="0" borderId="1" xfId="1" applyNumberFormat="1" applyFont="1" applyBorder="1" applyAlignment="1">
      <alignment horizontal="center" vertical="center"/>
    </xf>
    <xf numFmtId="14" fontId="32" fillId="3" borderId="1" xfId="0" applyNumberFormat="1" applyFont="1" applyFill="1" applyBorder="1" applyAlignment="1">
      <alignment vertical="center"/>
    </xf>
    <xf numFmtId="14" fontId="32" fillId="3" borderId="1" xfId="0" applyNumberFormat="1" applyFont="1" applyFill="1" applyBorder="1" applyAlignment="1">
      <alignment horizontal="center" vertical="center" wrapText="1"/>
    </xf>
    <xf numFmtId="169" fontId="32" fillId="0" borderId="1" xfId="0" applyNumberFormat="1" applyFont="1" applyBorder="1" applyAlignment="1">
      <alignment vertical="center"/>
    </xf>
    <xf numFmtId="2" fontId="32" fillId="3" borderId="1" xfId="0" applyNumberFormat="1" applyFont="1" applyFill="1" applyBorder="1" applyAlignment="1">
      <alignment horizontal="right" vertical="center" wrapText="1"/>
    </xf>
    <xf numFmtId="2" fontId="32" fillId="3" borderId="1" xfId="0" applyNumberFormat="1" applyFont="1" applyFill="1" applyBorder="1" applyAlignment="1">
      <alignment vertical="center" wrapText="1"/>
    </xf>
    <xf numFmtId="2" fontId="32" fillId="3" borderId="1" xfId="0" applyNumberFormat="1" applyFont="1" applyFill="1" applyBorder="1" applyAlignment="1">
      <alignment horizontal="center" vertical="center" wrapText="1"/>
    </xf>
    <xf numFmtId="0" fontId="32" fillId="5"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2" fontId="32" fillId="0" borderId="1" xfId="0" applyNumberFormat="1" applyFont="1" applyBorder="1" applyAlignment="1">
      <alignment vertical="center"/>
    </xf>
    <xf numFmtId="0" fontId="42" fillId="5" borderId="5" xfId="4" applyFont="1" applyFill="1" applyBorder="1" applyAlignment="1" applyProtection="1">
      <alignment horizontal="center" vertical="center" wrapText="1"/>
      <protection locked="0"/>
    </xf>
    <xf numFmtId="2" fontId="93" fillId="0" borderId="1" xfId="1" applyNumberFormat="1" applyFont="1" applyBorder="1" applyAlignment="1">
      <alignment horizontal="center" vertical="center"/>
    </xf>
    <xf numFmtId="14" fontId="139" fillId="6" borderId="1" xfId="0" applyNumberFormat="1" applyFont="1" applyFill="1" applyBorder="1" applyAlignment="1">
      <alignment horizontal="center" vertical="center"/>
    </xf>
    <xf numFmtId="2" fontId="139" fillId="3" borderId="1" xfId="0" applyNumberFormat="1" applyFont="1" applyFill="1" applyBorder="1" applyAlignment="1">
      <alignment horizontal="center" vertical="center"/>
    </xf>
    <xf numFmtId="0" fontId="55" fillId="5" borderId="1" xfId="0" applyFont="1" applyFill="1" applyBorder="1" applyAlignment="1">
      <alignment horizontal="center" vertical="center" wrapText="1"/>
    </xf>
    <xf numFmtId="0" fontId="35" fillId="6" borderId="7" xfId="0" applyFont="1" applyFill="1" applyBorder="1" applyAlignment="1">
      <alignment horizontal="center" vertical="center" wrapText="1"/>
    </xf>
    <xf numFmtId="2" fontId="139" fillId="0" borderId="1" xfId="0" applyNumberFormat="1" applyFont="1" applyBorder="1" applyAlignment="1">
      <alignment horizontal="center" vertical="center"/>
    </xf>
    <xf numFmtId="0" fontId="140" fillId="0" borderId="1" xfId="0" applyFont="1" applyBorder="1" applyAlignment="1">
      <alignment vertical="center"/>
    </xf>
    <xf numFmtId="0" fontId="140" fillId="0" borderId="1" xfId="0" applyFont="1" applyBorder="1" applyAlignment="1">
      <alignment horizontal="center" vertical="center"/>
    </xf>
    <xf numFmtId="0" fontId="42" fillId="5" borderId="1" xfId="0" applyFont="1" applyFill="1" applyBorder="1" applyAlignment="1" applyProtection="1">
      <alignment horizontal="center" vertical="center" wrapText="1"/>
      <protection locked="0"/>
    </xf>
    <xf numFmtId="0" fontId="141" fillId="8" borderId="1" xfId="7" applyFont="1" applyFill="1" applyBorder="1" applyAlignment="1">
      <alignment horizontal="center" vertical="center" wrapText="1"/>
    </xf>
    <xf numFmtId="0" fontId="140" fillId="3" borderId="1" xfId="0" applyFont="1" applyFill="1" applyBorder="1" applyAlignment="1">
      <alignment vertical="center"/>
    </xf>
    <xf numFmtId="0" fontId="140" fillId="3" borderId="1" xfId="0" applyFont="1" applyFill="1" applyBorder="1" applyAlignment="1">
      <alignment horizontal="center" vertical="center"/>
    </xf>
    <xf numFmtId="0" fontId="142" fillId="5" borderId="2" xfId="0" applyFont="1" applyFill="1" applyBorder="1" applyAlignment="1">
      <alignment horizontal="center" vertical="top" wrapText="1"/>
    </xf>
    <xf numFmtId="0" fontId="142" fillId="5" borderId="1" xfId="0" applyFont="1" applyFill="1" applyBorder="1" applyAlignment="1">
      <alignment horizontal="center" vertical="center" wrapText="1"/>
    </xf>
    <xf numFmtId="0" fontId="142" fillId="20" borderId="0" xfId="0" applyFont="1" applyFill="1" applyAlignment="1">
      <alignment horizontal="center" vertical="center" wrapText="1"/>
    </xf>
    <xf numFmtId="0" fontId="32" fillId="20" borderId="1" xfId="0" applyFont="1" applyFill="1" applyBorder="1" applyAlignment="1">
      <alignment horizontal="center" vertical="center" wrapText="1"/>
    </xf>
    <xf numFmtId="0" fontId="142" fillId="5" borderId="0" xfId="0" applyFont="1" applyFill="1" applyAlignment="1">
      <alignment horizontal="center" vertical="center" wrapText="1"/>
    </xf>
    <xf numFmtId="0" fontId="142" fillId="5" borderId="1" xfId="0" applyFont="1" applyFill="1" applyBorder="1" applyAlignment="1">
      <alignment horizontal="left" vertical="top" wrapText="1"/>
    </xf>
    <xf numFmtId="0" fontId="142" fillId="5" borderId="0" xfId="0" applyFont="1" applyFill="1" applyAlignment="1">
      <alignment horizontal="left" vertical="top" wrapText="1"/>
    </xf>
    <xf numFmtId="0" fontId="143" fillId="5" borderId="1" xfId="0" applyFont="1" applyFill="1" applyBorder="1" applyAlignment="1">
      <alignment horizontal="left" vertical="center" wrapText="1"/>
    </xf>
    <xf numFmtId="0" fontId="35" fillId="5" borderId="1" xfId="0" applyFont="1" applyFill="1" applyBorder="1" applyAlignment="1">
      <alignment horizontal="center" vertical="center" wrapText="1"/>
    </xf>
    <xf numFmtId="0" fontId="35" fillId="5" borderId="0" xfId="0" applyFont="1" applyFill="1" applyBorder="1" applyAlignment="1">
      <alignment horizontal="left" vertical="center" wrapText="1"/>
    </xf>
    <xf numFmtId="0" fontId="35" fillId="5" borderId="1" xfId="0" applyFont="1" applyFill="1" applyBorder="1" applyAlignment="1">
      <alignment horizontal="left" vertical="center" wrapText="1"/>
    </xf>
    <xf numFmtId="0" fontId="55" fillId="5" borderId="0" xfId="0" applyFont="1" applyFill="1" applyBorder="1" applyAlignment="1">
      <alignment horizontal="left" vertical="center" wrapText="1"/>
    </xf>
    <xf numFmtId="0" fontId="55" fillId="5" borderId="1" xfId="0" applyFont="1" applyFill="1" applyBorder="1" applyAlignment="1">
      <alignment horizontal="left" vertical="center" wrapText="1"/>
    </xf>
    <xf numFmtId="0" fontId="144" fillId="5" borderId="0" xfId="0" applyFont="1" applyFill="1" applyBorder="1" applyAlignment="1">
      <alignment horizontal="left" vertical="center" wrapText="1"/>
    </xf>
    <xf numFmtId="0" fontId="144" fillId="5" borderId="1" xfId="0" applyFont="1" applyFill="1" applyBorder="1" applyAlignment="1">
      <alignment horizontal="left" vertical="center" wrapText="1"/>
    </xf>
    <xf numFmtId="0" fontId="42" fillId="5" borderId="1" xfId="0" applyFont="1" applyFill="1" applyBorder="1" applyAlignment="1">
      <alignment horizontal="left" vertical="center" wrapText="1"/>
    </xf>
    <xf numFmtId="0" fontId="42" fillId="5" borderId="1" xfId="0" applyFont="1" applyFill="1" applyBorder="1" applyAlignment="1" applyProtection="1">
      <alignment horizontal="left" vertical="center" wrapText="1"/>
      <protection locked="0"/>
    </xf>
    <xf numFmtId="14" fontId="139" fillId="3" borderId="1" xfId="0" applyNumberFormat="1" applyFont="1" applyFill="1" applyBorder="1" applyAlignment="1">
      <alignment horizontal="center" vertical="center"/>
    </xf>
    <xf numFmtId="0" fontId="1" fillId="5" borderId="1" xfId="0" applyFont="1" applyFill="1" applyBorder="1" applyAlignment="1">
      <alignment vertical="center" wrapText="1"/>
    </xf>
    <xf numFmtId="0" fontId="1" fillId="5" borderId="1" xfId="0" applyFont="1" applyFill="1" applyBorder="1" applyAlignment="1">
      <alignment horizontal="left" vertical="center" wrapText="1"/>
    </xf>
    <xf numFmtId="1" fontId="23" fillId="0" borderId="1" xfId="1" applyNumberFormat="1" applyFont="1" applyBorder="1" applyAlignment="1">
      <alignment horizontal="center" vertical="center"/>
    </xf>
    <xf numFmtId="0" fontId="145" fillId="0" borderId="1" xfId="0" applyFont="1" applyBorder="1" applyAlignment="1">
      <alignment vertical="center"/>
    </xf>
    <xf numFmtId="0" fontId="145" fillId="0" borderId="1" xfId="0" applyFont="1" applyBorder="1" applyAlignment="1">
      <alignment horizontal="center" vertical="center"/>
    </xf>
    <xf numFmtId="168" fontId="32" fillId="0" borderId="1" xfId="0" applyNumberFormat="1" applyFont="1" applyBorder="1" applyAlignment="1">
      <alignment vertical="center"/>
    </xf>
    <xf numFmtId="2" fontId="0" fillId="0" borderId="0" xfId="0" applyNumberFormat="1" applyBorder="1"/>
    <xf numFmtId="0" fontId="32" fillId="6" borderId="1" xfId="0" applyFont="1" applyFill="1" applyBorder="1" applyAlignment="1">
      <alignment horizontal="center" vertical="center"/>
    </xf>
    <xf numFmtId="2" fontId="0" fillId="9" borderId="1" xfId="0" applyNumberFormat="1" applyFont="1" applyFill="1" applyBorder="1" applyAlignment="1">
      <alignment horizontal="center" vertical="center"/>
    </xf>
    <xf numFmtId="2" fontId="37" fillId="0" borderId="1" xfId="1" applyNumberFormat="1" applyFont="1" applyBorder="1" applyAlignment="1">
      <alignment horizontal="center" vertical="center"/>
    </xf>
    <xf numFmtId="2" fontId="0" fillId="0" borderId="1" xfId="0" applyNumberFormat="1" applyBorder="1"/>
    <xf numFmtId="0" fontId="146" fillId="0" borderId="1" xfId="0" applyFont="1" applyBorder="1" applyAlignment="1">
      <alignment horizontal="center" vertical="center" wrapText="1"/>
    </xf>
    <xf numFmtId="2" fontId="147" fillId="0" borderId="1" xfId="0" applyNumberFormat="1" applyFont="1" applyBorder="1" applyAlignment="1">
      <alignment horizontal="center" vertical="center" wrapText="1"/>
    </xf>
    <xf numFmtId="14" fontId="0" fillId="6" borderId="1" xfId="0" applyNumberFormat="1" applyFill="1" applyBorder="1" applyAlignment="1">
      <alignment horizontal="center" vertical="center"/>
    </xf>
    <xf numFmtId="2" fontId="0" fillId="0" borderId="1" xfId="0" applyNumberFormat="1" applyBorder="1" applyAlignment="1">
      <alignment horizontal="center" vertical="center"/>
    </xf>
    <xf numFmtId="168" fontId="93" fillId="3" borderId="1" xfId="1" applyNumberFormat="1" applyFont="1" applyFill="1" applyBorder="1" applyAlignment="1">
      <alignment vertical="center" wrapText="1"/>
    </xf>
    <xf numFmtId="14" fontId="0" fillId="0" borderId="1" xfId="0" applyNumberFormat="1" applyBorder="1" applyAlignment="1">
      <alignment horizontal="center" vertical="center"/>
    </xf>
    <xf numFmtId="0" fontId="134" fillId="8" borderId="1" xfId="0" applyFont="1" applyFill="1" applyBorder="1" applyAlignment="1">
      <alignment horizontal="center" vertical="center" textRotation="90" wrapText="1"/>
    </xf>
    <xf numFmtId="0" fontId="33" fillId="8" borderId="1" xfId="0" applyFont="1" applyFill="1" applyBorder="1" applyAlignment="1">
      <alignment horizontal="center" vertical="center" textRotation="90" wrapText="1"/>
    </xf>
    <xf numFmtId="2" fontId="33" fillId="8" borderId="4" xfId="0" applyNumberFormat="1" applyFont="1" applyFill="1" applyBorder="1" applyAlignment="1">
      <alignment horizontal="center" vertical="center" wrapText="1"/>
    </xf>
    <xf numFmtId="2" fontId="103" fillId="8" borderId="4" xfId="0" applyNumberFormat="1" applyFont="1" applyFill="1" applyBorder="1" applyAlignment="1">
      <alignment horizontal="center" vertical="center" wrapText="1"/>
    </xf>
    <xf numFmtId="0" fontId="67" fillId="8" borderId="2" xfId="0" applyFont="1" applyFill="1" applyBorder="1" applyAlignment="1">
      <alignment horizontal="center" vertical="center" textRotation="90" wrapText="1"/>
    </xf>
    <xf numFmtId="0" fontId="11" fillId="8" borderId="1" xfId="0" applyFont="1" applyFill="1" applyBorder="1" applyAlignment="1">
      <alignment horizontal="center" vertical="center" wrapText="1"/>
    </xf>
    <xf numFmtId="3" fontId="93" fillId="8" borderId="1" xfId="0" applyNumberFormat="1" applyFont="1" applyFill="1" applyBorder="1" applyAlignment="1">
      <alignment horizontal="right" vertical="center" wrapText="1"/>
    </xf>
    <xf numFmtId="168" fontId="93" fillId="8" borderId="1" xfId="1" applyNumberFormat="1" applyFont="1" applyFill="1" applyBorder="1" applyAlignment="1">
      <alignment horizontal="center" vertical="center" wrapText="1"/>
    </xf>
    <xf numFmtId="168" fontId="93" fillId="8" borderId="4" xfId="1" applyNumberFormat="1" applyFont="1" applyFill="1" applyBorder="1" applyAlignment="1">
      <alignment horizontal="center" vertical="center" wrapText="1"/>
    </xf>
    <xf numFmtId="170" fontId="92" fillId="8" borderId="4" xfId="1" applyNumberFormat="1" applyFont="1" applyFill="1" applyBorder="1" applyAlignment="1">
      <alignment vertical="center" wrapText="1"/>
    </xf>
    <xf numFmtId="168" fontId="32" fillId="8" borderId="1" xfId="1" applyNumberFormat="1" applyFont="1" applyFill="1" applyBorder="1" applyAlignment="1">
      <alignment horizontal="center" vertical="center" wrapText="1"/>
    </xf>
    <xf numFmtId="168" fontId="23" fillId="8" borderId="1" xfId="1" applyNumberFormat="1" applyFont="1" applyFill="1" applyBorder="1" applyAlignment="1">
      <alignment horizontal="center" vertical="center" wrapText="1"/>
    </xf>
    <xf numFmtId="2" fontId="81" fillId="8" borderId="1" xfId="0" applyNumberFormat="1" applyFont="1" applyFill="1" applyBorder="1" applyAlignment="1">
      <alignment horizontal="right" vertical="center"/>
    </xf>
    <xf numFmtId="2" fontId="32" fillId="8" borderId="1" xfId="1" applyNumberFormat="1" applyFont="1" applyFill="1" applyBorder="1" applyAlignment="1">
      <alignment horizontal="center" vertical="center"/>
    </xf>
    <xf numFmtId="2" fontId="93" fillId="8" borderId="1" xfId="1" applyNumberFormat="1" applyFont="1" applyFill="1" applyBorder="1" applyAlignment="1">
      <alignment horizontal="center" vertical="center" wrapText="1"/>
    </xf>
    <xf numFmtId="2" fontId="32" fillId="8" borderId="1" xfId="1" applyNumberFormat="1" applyFont="1" applyFill="1" applyBorder="1" applyAlignment="1">
      <alignment horizontal="right" vertical="center"/>
    </xf>
    <xf numFmtId="2" fontId="11" fillId="8" borderId="1" xfId="1" applyNumberFormat="1" applyFont="1" applyFill="1" applyBorder="1" applyAlignment="1">
      <alignment horizontal="center" vertical="center"/>
    </xf>
    <xf numFmtId="2" fontId="140" fillId="8" borderId="1" xfId="1" applyNumberFormat="1" applyFont="1" applyFill="1" applyBorder="1" applyAlignment="1">
      <alignment horizontal="center" vertical="center"/>
    </xf>
    <xf numFmtId="2" fontId="93" fillId="8" borderId="1" xfId="1" applyNumberFormat="1" applyFont="1" applyFill="1" applyBorder="1" applyAlignment="1">
      <alignment horizontal="center" vertical="center"/>
    </xf>
    <xf numFmtId="168" fontId="23" fillId="8" borderId="1" xfId="1" applyNumberFormat="1" applyFont="1" applyFill="1" applyBorder="1" applyAlignment="1">
      <alignment vertical="center"/>
    </xf>
    <xf numFmtId="0" fontId="11" fillId="8" borderId="1" xfId="0" applyFont="1" applyFill="1" applyBorder="1" applyAlignment="1">
      <alignment horizontal="right" vertical="center"/>
    </xf>
    <xf numFmtId="2" fontId="37" fillId="8" borderId="1" xfId="1" applyNumberFormat="1" applyFont="1" applyFill="1" applyBorder="1"/>
    <xf numFmtId="0" fontId="134" fillId="9" borderId="1" xfId="0" applyFont="1" applyFill="1" applyBorder="1" applyAlignment="1">
      <alignment horizontal="center" vertical="center" textRotation="90" wrapText="1"/>
    </xf>
    <xf numFmtId="168" fontId="33" fillId="9" borderId="1" xfId="1" applyNumberFormat="1" applyFont="1" applyFill="1" applyBorder="1" applyAlignment="1">
      <alignment horizontal="center" vertical="center" textRotation="90" wrapText="1"/>
    </xf>
    <xf numFmtId="168" fontId="33" fillId="9" borderId="4" xfId="1" applyNumberFormat="1" applyFont="1" applyFill="1" applyBorder="1" applyAlignment="1">
      <alignment horizontal="center" vertical="center" wrapText="1"/>
    </xf>
    <xf numFmtId="168" fontId="103" fillId="9" borderId="4" xfId="1" applyNumberFormat="1" applyFont="1" applyFill="1" applyBorder="1" applyAlignment="1">
      <alignment horizontal="center" vertical="center" wrapText="1"/>
    </xf>
    <xf numFmtId="168" fontId="67" fillId="9" borderId="1" xfId="1" applyNumberFormat="1" applyFont="1" applyFill="1" applyBorder="1" applyAlignment="1">
      <alignment horizontal="center" vertical="center" textRotation="90" wrapText="1"/>
    </xf>
    <xf numFmtId="168" fontId="93" fillId="9" borderId="1" xfId="1" applyNumberFormat="1" applyFont="1" applyFill="1" applyBorder="1" applyAlignment="1">
      <alignment horizontal="center" vertical="center" wrapText="1"/>
    </xf>
    <xf numFmtId="168" fontId="93" fillId="9" borderId="1" xfId="1" applyNumberFormat="1" applyFont="1" applyFill="1" applyBorder="1" applyAlignment="1">
      <alignment horizontal="left" vertical="center" wrapText="1"/>
    </xf>
    <xf numFmtId="168" fontId="137" fillId="9" borderId="1" xfId="1" applyNumberFormat="1" applyFont="1" applyFill="1" applyBorder="1" applyAlignment="1">
      <alignment horizontal="center" vertical="center" wrapText="1"/>
    </xf>
    <xf numFmtId="168" fontId="137" fillId="9" borderId="1" xfId="1" applyNumberFormat="1" applyFont="1" applyFill="1" applyBorder="1" applyAlignment="1">
      <alignment horizontal="right" vertical="center" wrapText="1"/>
    </xf>
    <xf numFmtId="168" fontId="22" fillId="9" borderId="1" xfId="1" applyNumberFormat="1" applyFont="1" applyFill="1" applyBorder="1" applyAlignment="1">
      <alignment horizontal="center" vertical="center" wrapText="1"/>
    </xf>
    <xf numFmtId="2" fontId="39" fillId="9" borderId="1" xfId="0" applyNumberFormat="1" applyFont="1" applyFill="1" applyBorder="1" applyAlignment="1">
      <alignment vertical="center"/>
    </xf>
    <xf numFmtId="2" fontId="32" fillId="9" borderId="1" xfId="1" applyNumberFormat="1" applyFont="1" applyFill="1" applyBorder="1" applyAlignment="1">
      <alignment horizontal="center" vertical="center"/>
    </xf>
    <xf numFmtId="2" fontId="93" fillId="9" borderId="1" xfId="1" applyNumberFormat="1" applyFont="1" applyFill="1" applyBorder="1" applyAlignment="1">
      <alignment horizontal="center" vertical="center" wrapText="1"/>
    </xf>
    <xf numFmtId="2" fontId="32" fillId="9" borderId="1" xfId="1" applyNumberFormat="1" applyFont="1" applyFill="1" applyBorder="1" applyAlignment="1">
      <alignment horizontal="right" vertical="center"/>
    </xf>
    <xf numFmtId="2" fontId="4" fillId="9" borderId="1" xfId="0" applyNumberFormat="1" applyFont="1" applyFill="1" applyBorder="1" applyAlignment="1">
      <alignment horizontal="center" vertical="center"/>
    </xf>
    <xf numFmtId="2" fontId="139" fillId="9" borderId="1" xfId="0" applyNumberFormat="1" applyFont="1" applyFill="1" applyBorder="1" applyAlignment="1">
      <alignment horizontal="center" vertical="center"/>
    </xf>
    <xf numFmtId="168" fontId="23" fillId="9" borderId="1" xfId="1" applyNumberFormat="1" applyFont="1" applyFill="1" applyBorder="1" applyAlignment="1">
      <alignment vertical="center"/>
    </xf>
    <xf numFmtId="2" fontId="37" fillId="9" borderId="1" xfId="1" applyNumberFormat="1" applyFont="1" applyFill="1" applyBorder="1"/>
    <xf numFmtId="0" fontId="0" fillId="9" borderId="1" xfId="0" applyFill="1" applyBorder="1"/>
    <xf numFmtId="2" fontId="0" fillId="9" borderId="1" xfId="0" applyNumberFormat="1" applyFill="1" applyBorder="1" applyAlignment="1">
      <alignment horizontal="center" vertical="center"/>
    </xf>
    <xf numFmtId="0" fontId="134" fillId="5" borderId="1" xfId="0" applyFont="1" applyFill="1" applyBorder="1" applyAlignment="1">
      <alignment horizontal="center" vertical="center" textRotation="90" wrapText="1"/>
    </xf>
    <xf numFmtId="168" fontId="33" fillId="5" borderId="4" xfId="1" applyNumberFormat="1" applyFont="1" applyFill="1" applyBorder="1" applyAlignment="1">
      <alignment horizontal="center" vertical="center" wrapText="1"/>
    </xf>
    <xf numFmtId="168" fontId="103" fillId="5" borderId="4" xfId="1" applyNumberFormat="1" applyFont="1" applyFill="1" applyBorder="1" applyAlignment="1">
      <alignment horizontal="center" vertical="center" wrapText="1"/>
    </xf>
    <xf numFmtId="168" fontId="11" fillId="5" borderId="1" xfId="1" applyNumberFormat="1" applyFont="1" applyFill="1" applyBorder="1" applyAlignment="1">
      <alignment horizontal="right" vertical="center" wrapText="1"/>
    </xf>
    <xf numFmtId="168" fontId="23" fillId="5" borderId="1" xfId="1" applyNumberFormat="1" applyFont="1" applyFill="1" applyBorder="1" applyAlignment="1">
      <alignment horizontal="center" vertical="center" wrapText="1"/>
    </xf>
    <xf numFmtId="2" fontId="39" fillId="5" borderId="1" xfId="0" applyNumberFormat="1" applyFont="1" applyFill="1" applyBorder="1" applyAlignment="1">
      <alignment vertical="center"/>
    </xf>
    <xf numFmtId="2" fontId="32" fillId="5" borderId="1" xfId="1" applyNumberFormat="1" applyFont="1" applyFill="1" applyBorder="1" applyAlignment="1">
      <alignment horizontal="center" vertical="center"/>
    </xf>
    <xf numFmtId="2" fontId="11" fillId="5" borderId="1" xfId="1" applyNumberFormat="1" applyFont="1" applyFill="1" applyBorder="1" applyAlignment="1">
      <alignment horizontal="center" vertical="center" wrapText="1"/>
    </xf>
    <xf numFmtId="2" fontId="11" fillId="5" borderId="1" xfId="1" applyNumberFormat="1" applyFont="1" applyFill="1" applyBorder="1" applyAlignment="1">
      <alignment horizontal="right" vertical="center" wrapText="1"/>
    </xf>
    <xf numFmtId="2" fontId="93" fillId="5" borderId="1" xfId="1" applyNumberFormat="1" applyFont="1" applyFill="1" applyBorder="1" applyAlignment="1">
      <alignment horizontal="center" vertical="center"/>
    </xf>
    <xf numFmtId="2" fontId="140" fillId="5" borderId="1" xfId="1" applyNumberFormat="1" applyFont="1" applyFill="1" applyBorder="1" applyAlignment="1">
      <alignment horizontal="center" vertical="center"/>
    </xf>
    <xf numFmtId="168" fontId="23" fillId="5" borderId="1" xfId="1" applyNumberFormat="1" applyFont="1" applyFill="1" applyBorder="1" applyAlignment="1">
      <alignment vertical="center"/>
    </xf>
    <xf numFmtId="2" fontId="37" fillId="5" borderId="1" xfId="1" applyNumberFormat="1" applyFont="1" applyFill="1" applyBorder="1" applyAlignment="1">
      <alignment horizontal="center" vertical="center"/>
    </xf>
    <xf numFmtId="2" fontId="147" fillId="5" borderId="1" xfId="0" applyNumberFormat="1" applyFont="1" applyFill="1" applyBorder="1" applyAlignment="1">
      <alignment horizontal="center" vertical="center" wrapText="1"/>
    </xf>
    <xf numFmtId="2" fontId="0" fillId="5" borderId="1" xfId="0" applyNumberFormat="1" applyFill="1" applyBorder="1" applyAlignment="1">
      <alignment horizontal="center" vertical="center"/>
    </xf>
    <xf numFmtId="4" fontId="141" fillId="5" borderId="1" xfId="0" applyNumberFormat="1" applyFont="1" applyFill="1" applyBorder="1" applyAlignment="1">
      <alignment horizontal="center" vertical="center" wrapText="1"/>
    </xf>
    <xf numFmtId="0" fontId="44" fillId="12" borderId="1" xfId="0" applyFont="1" applyFill="1" applyBorder="1" applyAlignment="1">
      <alignment vertical="top" wrapText="1"/>
    </xf>
    <xf numFmtId="0" fontId="6" fillId="2" borderId="20" xfId="0" applyFont="1" applyFill="1" applyBorder="1" applyAlignment="1">
      <alignment horizontal="center" vertical="center" textRotation="90" wrapText="1"/>
    </xf>
    <xf numFmtId="0" fontId="6" fillId="0" borderId="20" xfId="0" applyFont="1" applyBorder="1" applyAlignment="1">
      <alignment horizontal="center" vertical="center" wrapText="1"/>
    </xf>
    <xf numFmtId="0" fontId="6" fillId="0" borderId="20" xfId="0" applyFont="1" applyBorder="1" applyAlignment="1">
      <alignment horizontal="left" vertical="top" wrapText="1"/>
    </xf>
    <xf numFmtId="0" fontId="7" fillId="0" borderId="20" xfId="0" applyFont="1" applyBorder="1" applyAlignment="1">
      <alignment horizontal="center" vertical="center" textRotation="90" wrapText="1"/>
    </xf>
    <xf numFmtId="0" fontId="7" fillId="0"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9" fillId="0" borderId="20" xfId="0" applyFont="1" applyBorder="1" applyAlignment="1">
      <alignment horizontal="left" vertical="center" wrapText="1"/>
    </xf>
    <xf numFmtId="0" fontId="10" fillId="3" borderId="20" xfId="0" applyFont="1" applyFill="1" applyBorder="1" applyAlignment="1">
      <alignment horizontal="left" vertical="top" wrapText="1"/>
    </xf>
    <xf numFmtId="0" fontId="10" fillId="3" borderId="20" xfId="0" applyFont="1" applyFill="1" applyBorder="1" applyAlignment="1">
      <alignment horizontal="justify" vertical="top"/>
    </xf>
    <xf numFmtId="3" fontId="10" fillId="4" borderId="20" xfId="0" applyNumberFormat="1" applyFont="1" applyFill="1" applyBorder="1" applyAlignment="1">
      <alignment vertical="top" wrapText="1"/>
    </xf>
    <xf numFmtId="0" fontId="10" fillId="3" borderId="20" xfId="0" applyFont="1" applyFill="1" applyBorder="1" applyAlignment="1">
      <alignment vertical="top" textRotation="90" wrapText="1"/>
    </xf>
    <xf numFmtId="0" fontId="12" fillId="3" borderId="20" xfId="0" applyFont="1" applyFill="1" applyBorder="1" applyAlignment="1">
      <alignment vertical="top" textRotation="90" wrapText="1"/>
    </xf>
    <xf numFmtId="49" fontId="12" fillId="0" borderId="20" xfId="0" applyNumberFormat="1" applyFont="1" applyFill="1" applyBorder="1" applyAlignment="1">
      <alignment vertical="top" textRotation="90" wrapText="1"/>
    </xf>
    <xf numFmtId="3" fontId="12" fillId="0" borderId="20" xfId="0" applyNumberFormat="1" applyFont="1" applyFill="1" applyBorder="1" applyAlignment="1">
      <alignment vertical="top" wrapText="1"/>
    </xf>
    <xf numFmtId="0" fontId="9" fillId="0" borderId="20" xfId="0" applyFont="1" applyBorder="1" applyAlignment="1">
      <alignment vertical="top" wrapText="1"/>
    </xf>
    <xf numFmtId="0" fontId="10" fillId="3" borderId="20" xfId="0" applyFont="1" applyFill="1" applyBorder="1" applyAlignment="1">
      <alignment vertical="top" wrapText="1"/>
    </xf>
    <xf numFmtId="0" fontId="13" fillId="3" borderId="20" xfId="0" applyFont="1" applyFill="1" applyBorder="1" applyAlignment="1">
      <alignment vertical="top" textRotation="90" wrapText="1"/>
    </xf>
    <xf numFmtId="3" fontId="10" fillId="0" borderId="20" xfId="0" applyNumberFormat="1" applyFont="1" applyFill="1" applyBorder="1" applyAlignment="1">
      <alignment vertical="top" wrapText="1"/>
    </xf>
    <xf numFmtId="0" fontId="10" fillId="3" borderId="20" xfId="0" applyFont="1" applyFill="1" applyBorder="1" applyAlignment="1">
      <alignment horizontal="justify" vertical="top" wrapText="1"/>
    </xf>
    <xf numFmtId="0" fontId="12" fillId="3" borderId="20" xfId="0" applyFont="1" applyFill="1" applyBorder="1" applyAlignment="1">
      <alignment vertical="top" wrapText="1"/>
    </xf>
    <xf numFmtId="0" fontId="15" fillId="5" borderId="20" xfId="2" applyFont="1" applyFill="1" applyBorder="1" applyAlignment="1">
      <alignment horizontal="center" vertical="center" wrapText="1"/>
    </xf>
    <xf numFmtId="3" fontId="11" fillId="5" borderId="4" xfId="0" applyNumberFormat="1" applyFont="1" applyFill="1" applyBorder="1" applyAlignment="1">
      <alignment vertical="top"/>
    </xf>
    <xf numFmtId="0" fontId="11" fillId="5" borderId="20" xfId="0" applyFont="1" applyFill="1" applyBorder="1" applyAlignment="1">
      <alignment horizontal="left" vertical="top" wrapText="1"/>
    </xf>
    <xf numFmtId="0" fontId="10" fillId="5" borderId="20" xfId="0" applyFont="1" applyFill="1" applyBorder="1" applyAlignment="1">
      <alignment horizontal="left" vertical="top" wrapText="1"/>
    </xf>
    <xf numFmtId="0" fontId="16" fillId="5" borderId="20" xfId="3" applyFont="1" applyFill="1" applyBorder="1" applyAlignment="1">
      <alignment vertical="top" wrapText="1"/>
    </xf>
    <xf numFmtId="0" fontId="11" fillId="5" borderId="20" xfId="0" applyFont="1" applyFill="1" applyBorder="1" applyAlignment="1">
      <alignment vertical="center" textRotation="90"/>
    </xf>
    <xf numFmtId="0" fontId="11" fillId="5" borderId="20" xfId="0" applyFont="1" applyFill="1" applyBorder="1" applyAlignment="1">
      <alignment vertical="top"/>
    </xf>
    <xf numFmtId="0" fontId="11" fillId="5" borderId="20" xfId="0" applyFont="1" applyFill="1" applyBorder="1" applyAlignment="1">
      <alignment vertical="top" textRotation="90"/>
    </xf>
    <xf numFmtId="16" fontId="11" fillId="5" borderId="20" xfId="0" applyNumberFormat="1" applyFont="1" applyFill="1" applyBorder="1" applyAlignment="1">
      <alignment vertical="top" textRotation="90"/>
    </xf>
    <xf numFmtId="3" fontId="11" fillId="5" borderId="20" xfId="0" applyNumberFormat="1" applyFont="1" applyFill="1" applyBorder="1" applyAlignment="1">
      <alignment vertical="top"/>
    </xf>
    <xf numFmtId="0" fontId="11" fillId="5" borderId="20" xfId="0" applyFont="1" applyFill="1" applyBorder="1" applyAlignment="1">
      <alignment vertical="center"/>
    </xf>
    <xf numFmtId="0" fontId="11" fillId="5" borderId="21" xfId="0" applyFont="1" applyFill="1" applyBorder="1" applyAlignment="1">
      <alignment vertical="top" textRotation="90"/>
    </xf>
    <xf numFmtId="0" fontId="11" fillId="5" borderId="21" xfId="0" applyFont="1" applyFill="1" applyBorder="1" applyAlignment="1">
      <alignment vertical="top"/>
    </xf>
    <xf numFmtId="0" fontId="11" fillId="5" borderId="21" xfId="0" applyFont="1" applyFill="1" applyBorder="1" applyAlignment="1">
      <alignment vertical="center"/>
    </xf>
    <xf numFmtId="3" fontId="15" fillId="5" borderId="11" xfId="2" applyNumberFormat="1" applyFont="1" applyFill="1" applyBorder="1" applyAlignment="1">
      <alignment horizontal="right" vertical="top"/>
    </xf>
    <xf numFmtId="3" fontId="11" fillId="5" borderId="20" xfId="0" applyNumberFormat="1" applyFont="1" applyFill="1" applyBorder="1" applyAlignment="1">
      <alignment horizontal="right" vertical="top"/>
    </xf>
    <xf numFmtId="0" fontId="18" fillId="0" borderId="0" xfId="0" applyFont="1" applyFill="1"/>
    <xf numFmtId="0" fontId="10" fillId="5" borderId="20" xfId="0" applyFont="1" applyFill="1" applyBorder="1" applyAlignment="1">
      <alignment horizontal="center" vertical="center" wrapText="1"/>
    </xf>
    <xf numFmtId="0" fontId="11" fillId="0" borderId="20" xfId="0" applyFont="1" applyFill="1" applyBorder="1" applyAlignment="1">
      <alignment vertical="center" textRotation="90"/>
    </xf>
    <xf numFmtId="3" fontId="11" fillId="0" borderId="20" xfId="0" applyNumberFormat="1" applyFont="1" applyFill="1" applyBorder="1" applyAlignment="1">
      <alignment vertical="top"/>
    </xf>
    <xf numFmtId="0" fontId="11" fillId="0" borderId="20" xfId="0" applyFont="1" applyFill="1" applyBorder="1" applyAlignment="1">
      <alignment vertical="top"/>
    </xf>
    <xf numFmtId="0" fontId="11" fillId="0" borderId="20" xfId="0" applyFont="1" applyFill="1" applyBorder="1" applyAlignment="1">
      <alignment vertical="top" textRotation="90"/>
    </xf>
    <xf numFmtId="16" fontId="11" fillId="0" borderId="20" xfId="0" applyNumberFormat="1" applyFont="1" applyFill="1" applyBorder="1" applyAlignment="1">
      <alignment vertical="top" textRotation="90"/>
    </xf>
    <xf numFmtId="3" fontId="11" fillId="0" borderId="20" xfId="0" applyNumberFormat="1" applyFont="1" applyFill="1" applyBorder="1" applyAlignment="1">
      <alignment horizontal="right" vertical="top"/>
    </xf>
    <xf numFmtId="0" fontId="11" fillId="0" borderId="21" xfId="0" applyFont="1" applyFill="1" applyBorder="1" applyAlignment="1">
      <alignment vertical="center"/>
    </xf>
    <xf numFmtId="3" fontId="0" fillId="0" borderId="20" xfId="0" applyNumberFormat="1" applyFill="1" applyBorder="1" applyAlignment="1">
      <alignment horizontal="center" vertical="center" wrapText="1"/>
    </xf>
    <xf numFmtId="0" fontId="12" fillId="5" borderId="20"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1" fillId="0" borderId="20" xfId="0" applyFont="1" applyBorder="1" applyAlignment="1">
      <alignment vertical="center" textRotation="90"/>
    </xf>
    <xf numFmtId="0" fontId="11" fillId="0" borderId="20" xfId="0" applyFont="1" applyBorder="1" applyAlignment="1">
      <alignment vertical="top"/>
    </xf>
    <xf numFmtId="0" fontId="11" fillId="0" borderId="20" xfId="0" applyFont="1" applyBorder="1" applyAlignment="1">
      <alignment vertical="top" textRotation="90"/>
    </xf>
    <xf numFmtId="3" fontId="11" fillId="0" borderId="20" xfId="0" applyNumberFormat="1" applyFont="1" applyBorder="1" applyAlignment="1">
      <alignment vertical="top"/>
    </xf>
    <xf numFmtId="16" fontId="11" fillId="0" borderId="20" xfId="0" applyNumberFormat="1" applyFont="1" applyBorder="1" applyAlignment="1">
      <alignment vertical="top" textRotation="90"/>
    </xf>
    <xf numFmtId="0" fontId="11" fillId="0" borderId="20" xfId="0" applyFont="1" applyBorder="1" applyAlignment="1">
      <alignment horizontal="center" vertical="center"/>
    </xf>
    <xf numFmtId="0" fontId="22" fillId="0" borderId="20" xfId="0" applyFont="1" applyBorder="1" applyAlignment="1">
      <alignment vertical="center" textRotation="90"/>
    </xf>
    <xf numFmtId="3" fontId="23" fillId="0" borderId="20" xfId="0" applyNumberFormat="1" applyFont="1" applyBorder="1" applyAlignment="1">
      <alignment vertical="top"/>
    </xf>
    <xf numFmtId="0" fontId="23" fillId="0" borderId="20" xfId="0" applyFont="1" applyBorder="1" applyAlignment="1">
      <alignment vertical="top"/>
    </xf>
    <xf numFmtId="0" fontId="23" fillId="0" borderId="20" xfId="0" applyFont="1" applyBorder="1" applyAlignment="1">
      <alignment vertical="top" textRotation="90"/>
    </xf>
    <xf numFmtId="3" fontId="23" fillId="0" borderId="20" xfId="0" applyNumberFormat="1" applyFont="1" applyFill="1" applyBorder="1" applyAlignment="1">
      <alignment vertical="top"/>
    </xf>
    <xf numFmtId="166" fontId="23" fillId="0" borderId="20" xfId="1" applyNumberFormat="1" applyFont="1" applyBorder="1" applyAlignment="1">
      <alignment horizontal="right" vertical="top"/>
    </xf>
    <xf numFmtId="16" fontId="23" fillId="0" borderId="20" xfId="0" applyNumberFormat="1" applyFont="1" applyBorder="1" applyAlignment="1">
      <alignment vertical="top" textRotation="90"/>
    </xf>
    <xf numFmtId="3" fontId="23" fillId="5" borderId="20" xfId="0" applyNumberFormat="1" applyFont="1" applyFill="1" applyBorder="1" applyAlignment="1">
      <alignment vertical="top"/>
    </xf>
    <xf numFmtId="0" fontId="11" fillId="0" borderId="20" xfId="0" applyFont="1" applyBorder="1" applyAlignment="1">
      <alignment vertical="center"/>
    </xf>
    <xf numFmtId="0" fontId="24" fillId="2" borderId="26" xfId="0" applyFont="1" applyFill="1" applyBorder="1" applyAlignment="1">
      <alignment horizontal="center" vertical="center"/>
    </xf>
    <xf numFmtId="0" fontId="24" fillId="2" borderId="20" xfId="0" applyFont="1" applyFill="1" applyBorder="1" applyAlignment="1">
      <alignment horizontal="center" vertical="center"/>
    </xf>
    <xf numFmtId="3" fontId="10" fillId="3" borderId="20" xfId="0" applyNumberFormat="1" applyFont="1" applyFill="1" applyBorder="1" applyAlignment="1">
      <alignment horizontal="right" vertical="top" wrapText="1"/>
    </xf>
    <xf numFmtId="166" fontId="10" fillId="3" borderId="20" xfId="1" applyNumberFormat="1" applyFont="1" applyFill="1" applyBorder="1" applyAlignment="1">
      <alignment horizontal="right" vertical="top" wrapText="1"/>
    </xf>
    <xf numFmtId="166" fontId="12" fillId="3" borderId="20" xfId="1" applyNumberFormat="1" applyFont="1" applyFill="1" applyBorder="1" applyAlignment="1">
      <alignment horizontal="right" vertical="top" wrapText="1"/>
    </xf>
    <xf numFmtId="0" fontId="18" fillId="0" borderId="20" xfId="0" applyFont="1" applyBorder="1"/>
    <xf numFmtId="166" fontId="12" fillId="0" borderId="20" xfId="1" applyNumberFormat="1" applyFont="1" applyFill="1" applyBorder="1" applyAlignment="1">
      <alignment horizontal="right" vertical="top" wrapText="1"/>
    </xf>
    <xf numFmtId="0" fontId="25" fillId="0" borderId="20" xfId="0" applyFont="1" applyBorder="1" applyAlignment="1">
      <alignment vertical="center"/>
    </xf>
    <xf numFmtId="166" fontId="12" fillId="0" borderId="20" xfId="1" applyNumberFormat="1" applyFont="1" applyFill="1" applyBorder="1" applyAlignment="1">
      <alignment horizontal="right" vertical="top" textRotation="90" wrapText="1"/>
    </xf>
    <xf numFmtId="166" fontId="10" fillId="0" borderId="20" xfId="1" applyNumberFormat="1" applyFont="1" applyFill="1" applyBorder="1" applyAlignment="1">
      <alignment horizontal="right" vertical="top" textRotation="90" wrapText="1"/>
    </xf>
    <xf numFmtId="166" fontId="10" fillId="0" borderId="20" xfId="1" applyNumberFormat="1" applyFont="1" applyFill="1" applyBorder="1" applyAlignment="1">
      <alignment horizontal="right" vertical="top" wrapText="1"/>
    </xf>
    <xf numFmtId="0" fontId="10" fillId="0" borderId="20" xfId="0" applyFont="1" applyBorder="1" applyAlignment="1">
      <alignment horizontal="left" vertical="top" wrapText="1"/>
    </xf>
    <xf numFmtId="1" fontId="7" fillId="0" borderId="20" xfId="0" applyNumberFormat="1" applyFont="1" applyBorder="1" applyAlignment="1">
      <alignment horizontal="right" vertical="top"/>
    </xf>
    <xf numFmtId="166" fontId="7" fillId="0" borderId="20" xfId="1" applyNumberFormat="1" applyFont="1" applyBorder="1" applyAlignment="1">
      <alignment horizontal="right" vertical="top"/>
    </xf>
    <xf numFmtId="166" fontId="7" fillId="0" borderId="20" xfId="1" applyNumberFormat="1" applyFont="1" applyFill="1" applyBorder="1" applyAlignment="1">
      <alignment horizontal="right" vertical="top" textRotation="90" wrapText="1"/>
    </xf>
    <xf numFmtId="166" fontId="10" fillId="0" borderId="20" xfId="1" applyNumberFormat="1" applyFont="1" applyFill="1" applyBorder="1" applyAlignment="1">
      <alignment horizontal="right" vertical="top"/>
    </xf>
    <xf numFmtId="166" fontId="7" fillId="0" borderId="20" xfId="1" applyNumberFormat="1" applyFont="1" applyFill="1" applyBorder="1" applyAlignment="1">
      <alignment horizontal="right" vertical="top" wrapText="1"/>
    </xf>
    <xf numFmtId="0" fontId="7" fillId="3" borderId="25" xfId="0" applyFont="1" applyFill="1" applyBorder="1" applyAlignment="1">
      <alignment horizontal="left" vertical="top" wrapText="1"/>
    </xf>
    <xf numFmtId="0" fontId="10" fillId="0" borderId="20" xfId="0" applyFont="1" applyFill="1" applyBorder="1" applyAlignment="1">
      <alignment horizontal="left" vertical="top" wrapText="1"/>
    </xf>
    <xf numFmtId="166" fontId="10" fillId="6" borderId="20" xfId="1" applyNumberFormat="1" applyFont="1" applyFill="1" applyBorder="1" applyAlignment="1">
      <alignment horizontal="right" vertical="top" wrapText="1"/>
    </xf>
    <xf numFmtId="3" fontId="21" fillId="3" borderId="20" xfId="0" applyNumberFormat="1" applyFont="1" applyFill="1" applyBorder="1" applyAlignment="1">
      <alignment horizontal="right" vertical="top" wrapText="1"/>
    </xf>
    <xf numFmtId="0" fontId="7" fillId="0" borderId="20" xfId="0" applyFont="1" applyBorder="1" applyAlignment="1">
      <alignment horizontal="right" vertical="top"/>
    </xf>
    <xf numFmtId="20" fontId="10" fillId="0" borderId="20" xfId="0" applyNumberFormat="1" applyFont="1" applyFill="1" applyBorder="1" applyAlignment="1">
      <alignment horizontal="right" vertical="top" textRotation="90" wrapText="1"/>
    </xf>
    <xf numFmtId="16" fontId="10" fillId="0" borderId="20" xfId="0" applyNumberFormat="1" applyFont="1" applyFill="1" applyBorder="1" applyAlignment="1">
      <alignment horizontal="right" vertical="top" textRotation="90" wrapText="1"/>
    </xf>
    <xf numFmtId="3" fontId="21" fillId="0" borderId="20" xfId="0" applyNumberFormat="1" applyFont="1" applyFill="1" applyBorder="1" applyAlignment="1">
      <alignment horizontal="right" vertical="top" wrapText="1"/>
    </xf>
    <xf numFmtId="0" fontId="7" fillId="0" borderId="20" xfId="0" applyFont="1" applyFill="1" applyBorder="1" applyAlignment="1">
      <alignment horizontal="right" vertical="top" wrapText="1"/>
    </xf>
    <xf numFmtId="0" fontId="10" fillId="0" borderId="20" xfId="0" applyFont="1" applyFill="1" applyBorder="1" applyAlignment="1">
      <alignment horizontal="right" vertical="top" wrapText="1"/>
    </xf>
    <xf numFmtId="0" fontId="18" fillId="0" borderId="20" xfId="0" applyFont="1" applyBorder="1" applyAlignment="1">
      <alignment horizontal="center" vertical="center"/>
    </xf>
    <xf numFmtId="0" fontId="11" fillId="0" borderId="20" xfId="0" applyFont="1" applyBorder="1" applyAlignment="1">
      <alignment horizontal="left" vertical="top" wrapText="1"/>
    </xf>
    <xf numFmtId="0" fontId="18" fillId="0" borderId="20" xfId="0" applyFont="1" applyBorder="1" applyAlignment="1">
      <alignment horizontal="left" vertical="top" wrapText="1"/>
    </xf>
    <xf numFmtId="0" fontId="27" fillId="0" borderId="20" xfId="0" applyFont="1" applyFill="1" applyBorder="1" applyAlignment="1">
      <alignment horizontal="center" vertical="center" wrapText="1"/>
    </xf>
    <xf numFmtId="166" fontId="27" fillId="0" borderId="20" xfId="1" applyNumberFormat="1" applyFont="1" applyBorder="1" applyAlignment="1">
      <alignment horizontal="right" vertical="top" wrapText="1"/>
    </xf>
    <xf numFmtId="166" fontId="18" fillId="0" borderId="20" xfId="1" applyNumberFormat="1" applyFont="1" applyBorder="1" applyAlignment="1">
      <alignment horizontal="right" vertical="top"/>
    </xf>
    <xf numFmtId="166" fontId="18" fillId="0" borderId="20" xfId="1" applyNumberFormat="1" applyFont="1" applyBorder="1" applyAlignment="1">
      <alignment horizontal="right" vertical="top" textRotation="90"/>
    </xf>
    <xf numFmtId="166" fontId="27" fillId="0" borderId="20" xfId="1" applyNumberFormat="1" applyFont="1" applyFill="1" applyBorder="1" applyAlignment="1">
      <alignment horizontal="right" vertical="top" wrapText="1"/>
    </xf>
    <xf numFmtId="0" fontId="18" fillId="0" borderId="20" xfId="0" applyFont="1" applyBorder="1" applyAlignment="1">
      <alignment vertical="top" wrapText="1"/>
    </xf>
    <xf numFmtId="0" fontId="6" fillId="7" borderId="20" xfId="0" applyFont="1" applyFill="1" applyBorder="1" applyAlignment="1">
      <alignment horizontal="left" vertical="top" wrapText="1"/>
    </xf>
    <xf numFmtId="166" fontId="27" fillId="0" borderId="11" xfId="1" applyNumberFormat="1" applyFont="1" applyBorder="1" applyAlignment="1">
      <alignment horizontal="right" vertical="top" wrapText="1"/>
    </xf>
    <xf numFmtId="166" fontId="27" fillId="0" borderId="11" xfId="1" applyNumberFormat="1" applyFont="1" applyFill="1" applyBorder="1" applyAlignment="1">
      <alignment horizontal="right" vertical="top" wrapText="1"/>
    </xf>
    <xf numFmtId="166" fontId="28" fillId="0" borderId="20" xfId="1" applyNumberFormat="1" applyFont="1" applyBorder="1" applyAlignment="1">
      <alignment horizontal="right" vertical="top"/>
    </xf>
    <xf numFmtId="166" fontId="21" fillId="3" borderId="20" xfId="1" applyNumberFormat="1" applyFont="1" applyFill="1" applyBorder="1" applyAlignment="1">
      <alignment horizontal="right" vertical="top" wrapText="1"/>
    </xf>
    <xf numFmtId="166" fontId="21" fillId="0" borderId="20" xfId="1" applyNumberFormat="1" applyFont="1" applyFill="1" applyBorder="1" applyAlignment="1">
      <alignment horizontal="right" vertical="top" wrapText="1"/>
    </xf>
    <xf numFmtId="3" fontId="11" fillId="0" borderId="4" xfId="0" applyNumberFormat="1" applyFont="1" applyBorder="1" applyAlignment="1">
      <alignment vertical="top"/>
    </xf>
    <xf numFmtId="0" fontId="11" fillId="0" borderId="4" xfId="0" applyFont="1" applyFill="1" applyBorder="1" applyAlignment="1">
      <alignment vertical="top"/>
    </xf>
    <xf numFmtId="0" fontId="18" fillId="0" borderId="4" xfId="0" applyFont="1" applyBorder="1" applyAlignment="1">
      <alignment vertical="top"/>
    </xf>
    <xf numFmtId="0" fontId="11" fillId="0" borderId="4" xfId="0" applyFont="1" applyBorder="1" applyAlignment="1">
      <alignment vertical="center"/>
    </xf>
    <xf numFmtId="0" fontId="10" fillId="3" borderId="20" xfId="0" applyFont="1" applyFill="1" applyBorder="1" applyAlignment="1">
      <alignment horizontal="center" vertical="center" wrapText="1"/>
    </xf>
    <xf numFmtId="16" fontId="10" fillId="3" borderId="20" xfId="0" applyNumberFormat="1" applyFont="1" applyFill="1" applyBorder="1" applyAlignment="1">
      <alignment horizontal="left" vertical="top" wrapText="1"/>
    </xf>
    <xf numFmtId="3" fontId="24" fillId="0" borderId="20" xfId="0" applyNumberFormat="1" applyFont="1" applyBorder="1"/>
    <xf numFmtId="0" fontId="18" fillId="0" borderId="20" xfId="0" applyFont="1" applyBorder="1" applyAlignment="1">
      <alignment textRotation="90"/>
    </xf>
    <xf numFmtId="0" fontId="18" fillId="0" borderId="20" xfId="0" applyFont="1" applyFill="1" applyBorder="1"/>
    <xf numFmtId="3" fontId="18" fillId="0" borderId="20" xfId="0" applyNumberFormat="1" applyFont="1" applyBorder="1"/>
    <xf numFmtId="0" fontId="18" fillId="0" borderId="0" xfId="0" applyFont="1" applyAlignment="1">
      <alignment horizontal="center" vertical="center"/>
    </xf>
    <xf numFmtId="0" fontId="18" fillId="0" borderId="0" xfId="0" applyFont="1" applyAlignment="1">
      <alignment horizontal="left" vertical="top" wrapText="1"/>
    </xf>
    <xf numFmtId="0" fontId="9" fillId="12" borderId="20" xfId="0" applyFont="1" applyFill="1" applyBorder="1" applyAlignment="1">
      <alignment horizontal="left" vertical="center" wrapText="1"/>
    </xf>
    <xf numFmtId="0" fontId="11" fillId="12" borderId="4" xfId="0" applyFont="1" applyFill="1" applyBorder="1" applyAlignment="1">
      <alignment horizontal="left" vertical="top" wrapText="1"/>
    </xf>
    <xf numFmtId="0" fontId="10" fillId="12" borderId="4" xfId="0" applyFont="1" applyFill="1" applyBorder="1" applyAlignment="1">
      <alignment horizontal="left" vertical="top" wrapText="1"/>
    </xf>
    <xf numFmtId="0" fontId="19" fillId="12" borderId="20" xfId="0" applyFont="1" applyFill="1" applyBorder="1" applyAlignment="1">
      <alignment horizontal="center" vertical="center" wrapText="1"/>
    </xf>
    <xf numFmtId="0" fontId="16" fillId="12" borderId="4" xfId="3" applyFont="1" applyFill="1" applyBorder="1" applyAlignment="1">
      <alignment vertical="top" wrapText="1"/>
    </xf>
    <xf numFmtId="0" fontId="11" fillId="12" borderId="20" xfId="0" applyFont="1" applyFill="1" applyBorder="1" applyAlignment="1">
      <alignment vertical="center" textRotation="90"/>
    </xf>
    <xf numFmtId="3" fontId="11" fillId="12" borderId="12" xfId="0" applyNumberFormat="1" applyFont="1" applyFill="1" applyBorder="1" applyAlignment="1">
      <alignment vertical="top"/>
    </xf>
    <xf numFmtId="3" fontId="11" fillId="12" borderId="20" xfId="0" applyNumberFormat="1" applyFont="1" applyFill="1" applyBorder="1" applyAlignment="1">
      <alignment vertical="top"/>
    </xf>
    <xf numFmtId="0" fontId="11" fillId="12" borderId="12" xfId="0" applyFont="1" applyFill="1" applyBorder="1" applyAlignment="1">
      <alignment vertical="top"/>
    </xf>
    <xf numFmtId="0" fontId="11" fillId="12" borderId="20" xfId="0" applyFont="1" applyFill="1" applyBorder="1" applyAlignment="1">
      <alignment vertical="top"/>
    </xf>
    <xf numFmtId="0" fontId="11" fillId="12" borderId="20" xfId="0" applyFont="1" applyFill="1" applyBorder="1" applyAlignment="1">
      <alignment vertical="top" textRotation="90"/>
    </xf>
    <xf numFmtId="16" fontId="11" fillId="12" borderId="20" xfId="0" applyNumberFormat="1" applyFont="1" applyFill="1" applyBorder="1" applyAlignment="1">
      <alignment vertical="top" textRotation="90"/>
    </xf>
    <xf numFmtId="3" fontId="11" fillId="12" borderId="20" xfId="0" applyNumberFormat="1" applyFont="1" applyFill="1" applyBorder="1" applyAlignment="1">
      <alignment horizontal="right" vertical="top"/>
    </xf>
    <xf numFmtId="0" fontId="11" fillId="12" borderId="21" xfId="0" applyFont="1" applyFill="1" applyBorder="1" applyAlignment="1">
      <alignment vertical="center"/>
    </xf>
    <xf numFmtId="0" fontId="40" fillId="11" borderId="20" xfId="0" applyFont="1" applyFill="1" applyBorder="1" applyAlignment="1">
      <alignment horizontal="center" vertical="center" textRotation="90" wrapText="1"/>
    </xf>
    <xf numFmtId="0" fontId="43" fillId="9" borderId="20" xfId="0" applyFont="1" applyFill="1" applyBorder="1" applyAlignment="1">
      <alignment horizontal="center" vertical="center" textRotation="90" wrapText="1"/>
    </xf>
    <xf numFmtId="0" fontId="40" fillId="6" borderId="20" xfId="0" applyFont="1" applyFill="1" applyBorder="1" applyAlignment="1">
      <alignment horizontal="center" vertical="center" textRotation="90" wrapText="1"/>
    </xf>
    <xf numFmtId="0" fontId="40"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44" fillId="9" borderId="20"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46" fillId="0" borderId="20" xfId="0" applyFont="1" applyBorder="1" applyAlignment="1">
      <alignment horizontal="left" vertical="top" wrapText="1"/>
    </xf>
    <xf numFmtId="0" fontId="47" fillId="0" borderId="20" xfId="0" applyFont="1" applyBorder="1" applyAlignment="1">
      <alignment horizontal="left" vertical="top" wrapText="1"/>
    </xf>
    <xf numFmtId="168" fontId="43" fillId="0" borderId="20" xfId="1" applyNumberFormat="1" applyFont="1" applyBorder="1" applyAlignment="1">
      <alignment horizontal="right" vertical="top" wrapText="1"/>
    </xf>
    <xf numFmtId="0" fontId="43" fillId="0" borderId="20" xfId="0" applyFont="1" applyBorder="1" applyAlignment="1">
      <alignment vertical="center" wrapText="1"/>
    </xf>
    <xf numFmtId="49" fontId="43" fillId="0" borderId="20" xfId="0" applyNumberFormat="1" applyFont="1" applyBorder="1" applyAlignment="1">
      <alignment horizontal="right" vertical="top" wrapText="1"/>
    </xf>
    <xf numFmtId="168" fontId="43" fillId="5" borderId="20" xfId="1" applyNumberFormat="1" applyFont="1" applyFill="1" applyBorder="1" applyAlignment="1">
      <alignment horizontal="right" vertical="top" wrapText="1"/>
    </xf>
    <xf numFmtId="49" fontId="43" fillId="3" borderId="20" xfId="0" applyNumberFormat="1" applyFont="1" applyFill="1" applyBorder="1" applyAlignment="1">
      <alignment horizontal="right" vertical="top" wrapText="1"/>
    </xf>
    <xf numFmtId="168" fontId="43" fillId="6" borderId="20" xfId="1" applyNumberFormat="1" applyFont="1" applyFill="1" applyBorder="1" applyAlignment="1">
      <alignment horizontal="right" vertical="top" wrapText="1"/>
    </xf>
    <xf numFmtId="0" fontId="0" fillId="0" borderId="20" xfId="0" applyBorder="1" applyAlignment="1">
      <alignment textRotation="90" wrapText="1"/>
    </xf>
    <xf numFmtId="0" fontId="43" fillId="0" borderId="20" xfId="0" applyFont="1" applyBorder="1" applyAlignment="1">
      <alignment horizontal="left" vertical="top" wrapText="1"/>
    </xf>
    <xf numFmtId="0" fontId="46" fillId="5" borderId="20" xfId="0" applyFont="1" applyFill="1" applyBorder="1" applyAlignment="1">
      <alignment horizontal="left" vertical="top" wrapText="1"/>
    </xf>
    <xf numFmtId="0" fontId="43" fillId="5" borderId="20" xfId="0" applyFont="1" applyFill="1" applyBorder="1" applyAlignment="1">
      <alignment horizontal="left" vertical="top" wrapText="1"/>
    </xf>
    <xf numFmtId="169" fontId="43" fillId="5" borderId="20" xfId="0" applyNumberFormat="1" applyFont="1" applyFill="1" applyBorder="1" applyAlignment="1">
      <alignment horizontal="right" vertical="top" wrapText="1"/>
    </xf>
    <xf numFmtId="49" fontId="43" fillId="5" borderId="20" xfId="0" applyNumberFormat="1" applyFont="1" applyFill="1" applyBorder="1" applyAlignment="1">
      <alignment horizontal="right" vertical="top" wrapText="1"/>
    </xf>
    <xf numFmtId="168" fontId="43" fillId="9" borderId="20" xfId="1" applyNumberFormat="1" applyFont="1" applyFill="1" applyBorder="1" applyAlignment="1">
      <alignment horizontal="right" vertical="top" wrapText="1"/>
    </xf>
    <xf numFmtId="49" fontId="43" fillId="6" borderId="20" xfId="0" applyNumberFormat="1" applyFont="1" applyFill="1" applyBorder="1" applyAlignment="1">
      <alignment horizontal="right" vertical="top" wrapText="1"/>
    </xf>
    <xf numFmtId="0" fontId="0" fillId="5" borderId="20" xfId="0" applyFill="1" applyBorder="1" applyAlignment="1">
      <alignment textRotation="90" wrapText="1"/>
    </xf>
    <xf numFmtId="0" fontId="43" fillId="5" borderId="20" xfId="0" applyFont="1" applyFill="1" applyBorder="1" applyAlignment="1">
      <alignment vertical="center" wrapText="1"/>
    </xf>
    <xf numFmtId="0" fontId="44" fillId="5" borderId="20" xfId="0" applyFont="1" applyFill="1" applyBorder="1" applyAlignment="1">
      <alignment horizontal="left" vertical="top" wrapText="1"/>
    </xf>
    <xf numFmtId="0" fontId="0" fillId="5" borderId="20" xfId="0" applyFill="1" applyBorder="1" applyAlignment="1">
      <alignment horizontal="right" textRotation="90" wrapText="1"/>
    </xf>
    <xf numFmtId="0" fontId="48" fillId="5" borderId="20" xfId="0" applyFont="1" applyFill="1" applyBorder="1" applyAlignment="1">
      <alignment horizontal="left" vertical="top" wrapText="1"/>
    </xf>
    <xf numFmtId="0" fontId="50" fillId="5" borderId="20" xfId="0" applyFont="1" applyFill="1" applyBorder="1" applyAlignment="1">
      <alignment horizontal="left" vertical="top" wrapText="1"/>
    </xf>
    <xf numFmtId="0" fontId="47" fillId="5" borderId="20" xfId="0" applyFont="1" applyFill="1" applyBorder="1" applyAlignment="1">
      <alignment horizontal="left" vertical="top" wrapText="1"/>
    </xf>
    <xf numFmtId="168" fontId="40" fillId="6" borderId="20" xfId="1" applyNumberFormat="1" applyFont="1" applyFill="1" applyBorder="1" applyAlignment="1">
      <alignment horizontal="right" vertical="top" wrapText="1"/>
    </xf>
    <xf numFmtId="0" fontId="48" fillId="22" borderId="20" xfId="0" applyFont="1" applyFill="1" applyBorder="1" applyAlignment="1">
      <alignment horizontal="left" vertical="top" wrapText="1"/>
    </xf>
    <xf numFmtId="0" fontId="48" fillId="22" borderId="27" xfId="0" applyFont="1" applyFill="1" applyBorder="1" applyAlignment="1">
      <alignment horizontal="left" vertical="top" wrapText="1"/>
    </xf>
    <xf numFmtId="0" fontId="47" fillId="22" borderId="12" xfId="0" applyFont="1" applyFill="1" applyBorder="1" applyAlignment="1">
      <alignment horizontal="left" vertical="top" wrapText="1"/>
    </xf>
    <xf numFmtId="169" fontId="43" fillId="22" borderId="20" xfId="0" applyNumberFormat="1" applyFont="1" applyFill="1" applyBorder="1" applyAlignment="1">
      <alignment horizontal="right" vertical="top" wrapText="1"/>
    </xf>
    <xf numFmtId="168" fontId="43" fillId="22" borderId="20" xfId="1" applyNumberFormat="1" applyFont="1" applyFill="1" applyBorder="1" applyAlignment="1">
      <alignment horizontal="right" vertical="top" wrapText="1"/>
    </xf>
    <xf numFmtId="49" fontId="43" fillId="22" borderId="20" xfId="0" applyNumberFormat="1" applyFont="1" applyFill="1" applyBorder="1" applyAlignment="1">
      <alignment horizontal="right" vertical="top" wrapText="1"/>
    </xf>
    <xf numFmtId="168" fontId="40" fillId="22" borderId="20" xfId="1" applyNumberFormat="1" applyFont="1" applyFill="1" applyBorder="1" applyAlignment="1">
      <alignment horizontal="right" vertical="top" wrapText="1"/>
    </xf>
    <xf numFmtId="0" fontId="0" fillId="22" borderId="20" xfId="0" applyFill="1" applyBorder="1" applyAlignment="1">
      <alignment textRotation="90" wrapText="1"/>
    </xf>
    <xf numFmtId="0" fontId="43" fillId="22" borderId="20" xfId="0" applyFont="1" applyFill="1" applyBorder="1" applyAlignment="1">
      <alignment horizontal="left" vertical="top" wrapText="1"/>
    </xf>
    <xf numFmtId="0" fontId="50" fillId="22" borderId="9" xfId="0" applyFont="1" applyFill="1" applyBorder="1" applyAlignment="1">
      <alignment horizontal="left" vertical="top" wrapText="1"/>
    </xf>
    <xf numFmtId="0" fontId="46" fillId="22" borderId="0" xfId="0" applyFont="1" applyFill="1" applyBorder="1" applyAlignment="1">
      <alignment horizontal="left" vertical="top" wrapText="1"/>
    </xf>
    <xf numFmtId="169" fontId="43" fillId="0" borderId="20" xfId="0" applyNumberFormat="1" applyFont="1" applyBorder="1" applyAlignment="1">
      <alignment horizontal="right" vertical="top" wrapText="1"/>
    </xf>
    <xf numFmtId="168" fontId="43" fillId="14" borderId="20" xfId="1" applyNumberFormat="1" applyFont="1" applyFill="1" applyBorder="1" applyAlignment="1">
      <alignment horizontal="right" vertical="top" wrapText="1"/>
    </xf>
    <xf numFmtId="0" fontId="0" fillId="6" borderId="20" xfId="0" applyFill="1" applyBorder="1" applyAlignment="1">
      <alignment textRotation="90" wrapText="1"/>
    </xf>
    <xf numFmtId="0" fontId="53" fillId="0" borderId="20" xfId="0" applyFont="1" applyBorder="1" applyAlignment="1">
      <alignment vertical="center" wrapText="1"/>
    </xf>
    <xf numFmtId="168" fontId="54" fillId="0" borderId="20" xfId="1" applyNumberFormat="1" applyFont="1" applyBorder="1" applyAlignment="1">
      <alignment vertical="center" wrapText="1"/>
    </xf>
    <xf numFmtId="169" fontId="54" fillId="0" borderId="20" xfId="0" applyNumberFormat="1" applyFont="1" applyBorder="1" applyAlignment="1">
      <alignment vertical="center" wrapText="1"/>
    </xf>
    <xf numFmtId="0" fontId="54" fillId="0" borderId="20" xfId="0" applyFont="1" applyBorder="1" applyAlignment="1">
      <alignment vertical="center" wrapText="1"/>
    </xf>
    <xf numFmtId="168" fontId="54" fillId="9" borderId="20" xfId="1" applyNumberFormat="1" applyFont="1" applyFill="1" applyBorder="1" applyAlignment="1">
      <alignment vertical="center" wrapText="1"/>
    </xf>
    <xf numFmtId="168" fontId="54" fillId="6" borderId="20" xfId="1" applyNumberFormat="1" applyFont="1" applyFill="1" applyBorder="1" applyAlignment="1">
      <alignment vertical="center" wrapText="1"/>
    </xf>
    <xf numFmtId="168" fontId="53" fillId="0" borderId="20" xfId="0" applyNumberFormat="1" applyFont="1" applyBorder="1" applyAlignment="1">
      <alignment vertical="center" wrapText="1"/>
    </xf>
    <xf numFmtId="0" fontId="53" fillId="0" borderId="26" xfId="0" applyFont="1" applyBorder="1" applyAlignment="1">
      <alignment vertical="center" wrapText="1"/>
    </xf>
    <xf numFmtId="0" fontId="40" fillId="0" borderId="26" xfId="0" applyFont="1" applyBorder="1" applyAlignment="1">
      <alignment horizontal="center" vertical="center" wrapText="1"/>
    </xf>
    <xf numFmtId="168" fontId="54" fillId="0" borderId="26" xfId="1" applyNumberFormat="1" applyFont="1" applyBorder="1" applyAlignment="1">
      <alignment vertical="center" wrapText="1"/>
    </xf>
    <xf numFmtId="0" fontId="54" fillId="0" borderId="26" xfId="0" applyFont="1" applyBorder="1" applyAlignment="1">
      <alignment vertical="center" wrapText="1"/>
    </xf>
    <xf numFmtId="168" fontId="54" fillId="6" borderId="26" xfId="1" applyNumberFormat="1" applyFont="1" applyFill="1" applyBorder="1" applyAlignment="1">
      <alignment vertical="center" wrapText="1"/>
    </xf>
    <xf numFmtId="168" fontId="53" fillId="0" borderId="26" xfId="0" applyNumberFormat="1" applyFont="1" applyBorder="1" applyAlignment="1">
      <alignment vertical="center" wrapText="1"/>
    </xf>
    <xf numFmtId="0" fontId="53" fillId="13" borderId="26" xfId="0" applyFont="1" applyFill="1" applyBorder="1" applyAlignment="1">
      <alignment horizontal="center" vertical="center" wrapText="1"/>
    </xf>
    <xf numFmtId="0" fontId="53" fillId="9" borderId="26" xfId="0" applyFont="1" applyFill="1" applyBorder="1" applyAlignment="1">
      <alignment horizontal="center" vertical="center" wrapText="1"/>
    </xf>
    <xf numFmtId="0" fontId="53" fillId="6" borderId="26" xfId="0" applyFont="1" applyFill="1" applyBorder="1" applyAlignment="1">
      <alignment horizontal="center" vertical="center" wrapText="1"/>
    </xf>
    <xf numFmtId="0" fontId="43" fillId="0" borderId="20" xfId="0" applyFont="1" applyBorder="1" applyAlignment="1">
      <alignment vertical="top" wrapText="1"/>
    </xf>
    <xf numFmtId="0" fontId="40" fillId="0" borderId="20" xfId="0" applyFont="1" applyBorder="1" applyAlignment="1">
      <alignment vertical="center" wrapText="1"/>
    </xf>
    <xf numFmtId="2" fontId="43" fillId="9" borderId="20" xfId="0" applyNumberFormat="1" applyFont="1" applyFill="1" applyBorder="1" applyAlignment="1">
      <alignment horizontal="right" vertical="top" wrapText="1"/>
    </xf>
    <xf numFmtId="2" fontId="43" fillId="6" borderId="20" xfId="0" applyNumberFormat="1" applyFont="1" applyFill="1" applyBorder="1" applyAlignment="1">
      <alignment horizontal="right" vertical="top" wrapText="1"/>
    </xf>
    <xf numFmtId="0" fontId="0" fillId="0" borderId="20" xfId="0" applyBorder="1" applyAlignment="1">
      <alignment horizontal="left" vertical="top" textRotation="90" wrapText="1"/>
    </xf>
    <xf numFmtId="0" fontId="46" fillId="0" borderId="20" xfId="0" applyFont="1" applyBorder="1" applyAlignment="1">
      <alignment horizontal="left" vertical="top"/>
    </xf>
    <xf numFmtId="0" fontId="19" fillId="0" borderId="20" xfId="0" applyFont="1" applyBorder="1"/>
    <xf numFmtId="0" fontId="46" fillId="3" borderId="20" xfId="0" applyFont="1" applyFill="1" applyBorder="1" applyAlignment="1">
      <alignment horizontal="left" vertical="top" wrapText="1"/>
    </xf>
    <xf numFmtId="0" fontId="44" fillId="0" borderId="20" xfId="0" applyFont="1" applyBorder="1" applyAlignment="1">
      <alignment vertical="top" wrapText="1"/>
    </xf>
    <xf numFmtId="0" fontId="44" fillId="0" borderId="20" xfId="0" applyFont="1" applyBorder="1" applyAlignment="1">
      <alignment horizontal="left" vertical="top" wrapText="1"/>
    </xf>
    <xf numFmtId="0" fontId="44" fillId="3" borderId="20" xfId="0" applyFont="1" applyFill="1" applyBorder="1" applyAlignment="1">
      <alignment horizontal="left" vertical="top" wrapText="1"/>
    </xf>
    <xf numFmtId="0" fontId="55" fillId="3" borderId="20" xfId="0" applyFont="1" applyFill="1" applyBorder="1" applyAlignment="1">
      <alignment horizontal="left" vertical="top" wrapText="1"/>
    </xf>
    <xf numFmtId="0" fontId="56" fillId="3" borderId="20" xfId="0" applyFont="1" applyFill="1" applyBorder="1" applyAlignment="1">
      <alignment horizontal="left" vertical="top" wrapText="1"/>
    </xf>
    <xf numFmtId="0" fontId="57" fillId="3" borderId="20" xfId="0" applyFont="1" applyFill="1" applyBorder="1" applyAlignment="1">
      <alignment horizontal="left" vertical="top" wrapText="1"/>
    </xf>
    <xf numFmtId="0" fontId="58" fillId="0" borderId="20" xfId="0" applyFont="1" applyBorder="1"/>
    <xf numFmtId="49" fontId="40" fillId="0" borderId="20" xfId="0" applyNumberFormat="1" applyFont="1" applyBorder="1" applyAlignment="1">
      <alignment horizontal="right" vertical="top" wrapText="1"/>
    </xf>
    <xf numFmtId="168" fontId="54" fillId="9" borderId="26" xfId="1" applyNumberFormat="1" applyFont="1" applyFill="1" applyBorder="1" applyAlignment="1">
      <alignment vertical="center" wrapText="1"/>
    </xf>
    <xf numFmtId="168" fontId="44" fillId="9" borderId="20" xfId="1" applyNumberFormat="1" applyFont="1" applyFill="1" applyBorder="1"/>
    <xf numFmtId="0" fontId="19" fillId="3" borderId="20" xfId="0" applyFont="1" applyFill="1" applyBorder="1"/>
    <xf numFmtId="0" fontId="48" fillId="0" borderId="20" xfId="0" applyFont="1" applyBorder="1" applyAlignment="1">
      <alignment horizontal="left" vertical="top" wrapText="1"/>
    </xf>
    <xf numFmtId="0" fontId="50" fillId="0" borderId="20" xfId="0" applyFont="1" applyBorder="1" applyAlignment="1">
      <alignment horizontal="left" vertical="top" wrapText="1"/>
    </xf>
    <xf numFmtId="0" fontId="46" fillId="0" borderId="20" xfId="0" applyNumberFormat="1" applyFont="1" applyBorder="1" applyAlignment="1">
      <alignment horizontal="left" vertical="top" wrapText="1"/>
    </xf>
    <xf numFmtId="0" fontId="46" fillId="0" borderId="20" xfId="0" applyFont="1" applyBorder="1" applyAlignment="1">
      <alignment vertical="top"/>
    </xf>
    <xf numFmtId="0" fontId="46" fillId="0" borderId="20" xfId="0" applyFont="1" applyBorder="1" applyAlignment="1"/>
    <xf numFmtId="49" fontId="46" fillId="0" borderId="20" xfId="0" applyNumberFormat="1" applyFont="1" applyBorder="1" applyAlignment="1">
      <alignment horizontal="right" vertical="top"/>
    </xf>
    <xf numFmtId="168" fontId="46" fillId="0" borderId="20" xfId="1" applyNumberFormat="1" applyFont="1" applyBorder="1" applyAlignment="1">
      <alignment horizontal="right" vertical="top"/>
    </xf>
    <xf numFmtId="168" fontId="59" fillId="9" borderId="20" xfId="1" applyNumberFormat="1" applyFont="1" applyFill="1" applyBorder="1" applyAlignment="1">
      <alignment horizontal="right" vertical="top"/>
    </xf>
    <xf numFmtId="168" fontId="46" fillId="6" borderId="20" xfId="1" applyNumberFormat="1" applyFont="1" applyFill="1" applyBorder="1" applyAlignment="1">
      <alignment horizontal="right" vertical="top"/>
    </xf>
    <xf numFmtId="2" fontId="43" fillId="0" borderId="20" xfId="0" applyNumberFormat="1" applyFont="1" applyBorder="1" applyAlignment="1">
      <alignment horizontal="right" vertical="top" wrapText="1"/>
    </xf>
    <xf numFmtId="168" fontId="19" fillId="0" borderId="20" xfId="1" applyNumberFormat="1" applyFont="1" applyBorder="1"/>
    <xf numFmtId="168" fontId="53" fillId="0" borderId="20" xfId="1" applyNumberFormat="1" applyFont="1" applyBorder="1" applyAlignment="1">
      <alignment vertical="center" wrapText="1"/>
    </xf>
    <xf numFmtId="168" fontId="60" fillId="9" borderId="20" xfId="1" applyNumberFormat="1" applyFont="1" applyFill="1" applyBorder="1" applyAlignment="1">
      <alignment vertical="center" wrapText="1"/>
    </xf>
    <xf numFmtId="168" fontId="61" fillId="0" borderId="20" xfId="1" applyNumberFormat="1" applyFont="1" applyBorder="1"/>
    <xf numFmtId="0" fontId="56" fillId="13" borderId="27" xfId="0" applyFont="1" applyFill="1" applyBorder="1" applyAlignment="1">
      <alignment horizontal="center" wrapText="1"/>
    </xf>
    <xf numFmtId="0" fontId="40" fillId="13" borderId="20" xfId="0" applyFont="1" applyFill="1" applyBorder="1" applyAlignment="1">
      <alignment horizontal="center" vertical="center" wrapText="1"/>
    </xf>
    <xf numFmtId="0" fontId="48" fillId="12" borderId="20" xfId="0" applyFont="1" applyFill="1" applyBorder="1" applyAlignment="1">
      <alignment horizontal="left" vertical="top" wrapText="1"/>
    </xf>
    <xf numFmtId="0" fontId="50" fillId="12" borderId="20" xfId="0" applyFont="1" applyFill="1" applyBorder="1" applyAlignment="1">
      <alignment horizontal="left" vertical="top" wrapText="1"/>
    </xf>
    <xf numFmtId="0" fontId="44" fillId="23" borderId="1" xfId="0" applyFont="1" applyFill="1" applyBorder="1" applyAlignment="1">
      <alignment vertical="top" wrapText="1"/>
    </xf>
    <xf numFmtId="0" fontId="118" fillId="23" borderId="1" xfId="0" applyFont="1" applyFill="1" applyBorder="1" applyAlignment="1">
      <alignment vertical="top" wrapText="1"/>
    </xf>
    <xf numFmtId="0" fontId="118" fillId="23" borderId="1" xfId="0" applyFont="1" applyFill="1" applyBorder="1" applyAlignment="1">
      <alignment vertical="center"/>
    </xf>
    <xf numFmtId="168" fontId="75" fillId="23" borderId="1" xfId="1" applyNumberFormat="1" applyFont="1" applyFill="1" applyBorder="1" applyAlignment="1">
      <alignment horizontal="right" vertical="top"/>
    </xf>
    <xf numFmtId="171" fontId="75" fillId="23" borderId="1" xfId="0" applyNumberFormat="1" applyFont="1" applyFill="1" applyBorder="1" applyAlignment="1">
      <alignment horizontal="right" vertical="top"/>
    </xf>
    <xf numFmtId="0" fontId="75" fillId="23" borderId="1" xfId="0" applyFont="1" applyFill="1" applyBorder="1" applyAlignment="1">
      <alignment horizontal="right" vertical="top"/>
    </xf>
    <xf numFmtId="0" fontId="75" fillId="23" borderId="1" xfId="0" applyFont="1" applyFill="1" applyBorder="1" applyAlignment="1">
      <alignment vertical="center"/>
    </xf>
    <xf numFmtId="168" fontId="75" fillId="23" borderId="1" xfId="1" applyNumberFormat="1" applyFont="1" applyFill="1" applyBorder="1" applyAlignment="1">
      <alignment horizontal="center" vertical="center"/>
    </xf>
    <xf numFmtId="0" fontId="75" fillId="23" borderId="20" xfId="0" applyFont="1" applyFill="1" applyBorder="1" applyAlignment="1">
      <alignment horizontal="center" vertical="center"/>
    </xf>
    <xf numFmtId="0" fontId="118" fillId="23" borderId="1" xfId="0" applyFont="1" applyFill="1" applyBorder="1" applyAlignment="1">
      <alignment horizontal="left" vertical="top" wrapText="1"/>
    </xf>
    <xf numFmtId="0" fontId="75" fillId="23" borderId="1" xfId="0" applyFont="1" applyFill="1" applyBorder="1" applyAlignment="1">
      <alignment horizontal="center" vertical="center"/>
    </xf>
    <xf numFmtId="0" fontId="116" fillId="23" borderId="1" xfId="0" applyFont="1" applyFill="1" applyBorder="1" applyAlignment="1">
      <alignment horizontal="center" vertical="center"/>
    </xf>
    <xf numFmtId="0" fontId="10" fillId="23" borderId="20" xfId="0" applyFont="1" applyFill="1" applyBorder="1" applyAlignment="1">
      <alignment horizontal="left" vertical="top" wrapText="1"/>
    </xf>
    <xf numFmtId="0" fontId="10" fillId="23" borderId="20" xfId="0" applyFont="1" applyFill="1" applyBorder="1" applyAlignment="1">
      <alignment horizontal="center" vertical="center" wrapText="1"/>
    </xf>
    <xf numFmtId="0" fontId="11" fillId="23" borderId="20" xfId="0" applyFont="1" applyFill="1" applyBorder="1" applyAlignment="1">
      <alignment vertical="center" textRotation="90"/>
    </xf>
    <xf numFmtId="3" fontId="11" fillId="23" borderId="20" xfId="0" applyNumberFormat="1" applyFont="1" applyFill="1" applyBorder="1" applyAlignment="1">
      <alignment horizontal="right" vertical="center"/>
    </xf>
    <xf numFmtId="0" fontId="11" fillId="23" borderId="20" xfId="0" applyFont="1" applyFill="1" applyBorder="1" applyAlignment="1">
      <alignment vertical="top"/>
    </xf>
    <xf numFmtId="0" fontId="11" fillId="23" borderId="0" xfId="0" applyFont="1" applyFill="1" applyBorder="1" applyAlignment="1">
      <alignment vertical="top"/>
    </xf>
    <xf numFmtId="0" fontId="11" fillId="23" borderId="20" xfId="0" applyFont="1" applyFill="1" applyBorder="1" applyAlignment="1">
      <alignment vertical="top" textRotation="90"/>
    </xf>
    <xf numFmtId="16" fontId="11" fillId="23" borderId="20" xfId="0" applyNumberFormat="1" applyFont="1" applyFill="1" applyBorder="1" applyAlignment="1">
      <alignment vertical="top" textRotation="90"/>
    </xf>
    <xf numFmtId="3" fontId="11" fillId="23" borderId="20" xfId="0" applyNumberFormat="1" applyFont="1" applyFill="1" applyBorder="1" applyAlignment="1">
      <alignment vertical="top"/>
    </xf>
    <xf numFmtId="0" fontId="11" fillId="23" borderId="20" xfId="0" applyFont="1" applyFill="1" applyBorder="1" applyAlignment="1">
      <alignment vertical="center"/>
    </xf>
    <xf numFmtId="0" fontId="32" fillId="23" borderId="20" xfId="0" applyFont="1" applyFill="1" applyBorder="1" applyAlignment="1">
      <alignment horizontal="right" vertical="center"/>
    </xf>
    <xf numFmtId="0" fontId="33" fillId="23" borderId="4" xfId="0" applyFont="1" applyFill="1" applyBorder="1" applyAlignment="1">
      <alignment horizontal="left" vertical="top" wrapText="1"/>
    </xf>
    <xf numFmtId="0" fontId="0" fillId="23" borderId="20" xfId="0" applyFont="1" applyFill="1" applyBorder="1" applyAlignment="1">
      <alignment horizontal="left" vertical="top" wrapText="1"/>
    </xf>
    <xf numFmtId="0" fontId="35" fillId="23" borderId="20" xfId="0" applyFont="1" applyFill="1" applyBorder="1" applyAlignment="1">
      <alignment vertical="top" wrapText="1"/>
    </xf>
    <xf numFmtId="0" fontId="10" fillId="23" borderId="4" xfId="0" applyFont="1" applyFill="1" applyBorder="1" applyAlignment="1">
      <alignment horizontal="left" vertical="top" wrapText="1"/>
    </xf>
    <xf numFmtId="0" fontId="32" fillId="23" borderId="20" xfId="0" applyFont="1" applyFill="1" applyBorder="1" applyAlignment="1">
      <alignment vertical="center" wrapText="1"/>
    </xf>
    <xf numFmtId="168" fontId="32" fillId="23" borderId="20" xfId="1" applyNumberFormat="1" applyFont="1" applyFill="1" applyBorder="1" applyAlignment="1">
      <alignment horizontal="right" vertical="top"/>
    </xf>
    <xf numFmtId="168" fontId="11" fillId="23" borderId="20" xfId="1" applyNumberFormat="1" applyFont="1" applyFill="1" applyBorder="1" applyAlignment="1">
      <alignment horizontal="right" vertical="top"/>
    </xf>
    <xf numFmtId="0" fontId="32" fillId="23" borderId="20" xfId="0" applyFont="1" applyFill="1" applyBorder="1" applyAlignment="1">
      <alignment horizontal="left" vertical="top" wrapText="1"/>
    </xf>
    <xf numFmtId="0" fontId="32" fillId="23" borderId="20" xfId="0" applyFont="1" applyFill="1" applyBorder="1" applyAlignment="1">
      <alignment vertical="center"/>
    </xf>
    <xf numFmtId="168" fontId="32" fillId="23" borderId="1" xfId="1" applyNumberFormat="1" applyFont="1" applyFill="1" applyBorder="1" applyAlignment="1">
      <alignment horizontal="right" vertical="top"/>
    </xf>
    <xf numFmtId="0" fontId="92" fillId="23" borderId="20" xfId="0" applyFont="1" applyFill="1" applyBorder="1" applyAlignment="1">
      <alignment vertical="top" wrapText="1"/>
    </xf>
    <xf numFmtId="0" fontId="48" fillId="23" borderId="27" xfId="0" applyFont="1" applyFill="1" applyBorder="1" applyAlignment="1">
      <alignment horizontal="left" vertical="top" wrapText="1"/>
    </xf>
    <xf numFmtId="0" fontId="47" fillId="23" borderId="12" xfId="0" applyFont="1" applyFill="1" applyBorder="1" applyAlignment="1">
      <alignment horizontal="left" vertical="top" wrapText="1"/>
    </xf>
    <xf numFmtId="169" fontId="43" fillId="23" borderId="20" xfId="0" applyNumberFormat="1" applyFont="1" applyFill="1" applyBorder="1" applyAlignment="1">
      <alignment horizontal="right" vertical="top" wrapText="1"/>
    </xf>
    <xf numFmtId="168" fontId="43" fillId="23" borderId="20" xfId="1" applyNumberFormat="1" applyFont="1" applyFill="1" applyBorder="1" applyAlignment="1">
      <alignment horizontal="right" vertical="top" wrapText="1"/>
    </xf>
    <xf numFmtId="49" fontId="43" fillId="23" borderId="20" xfId="0" applyNumberFormat="1" applyFont="1" applyFill="1" applyBorder="1" applyAlignment="1">
      <alignment horizontal="right" vertical="top" wrapText="1"/>
    </xf>
    <xf numFmtId="168" fontId="40" fillId="23" borderId="20" xfId="1" applyNumberFormat="1" applyFont="1" applyFill="1" applyBorder="1" applyAlignment="1">
      <alignment horizontal="right" vertical="top" wrapText="1"/>
    </xf>
    <xf numFmtId="0" fontId="0" fillId="23" borderId="20" xfId="0" applyFill="1" applyBorder="1" applyAlignment="1">
      <alignment textRotation="90" wrapText="1"/>
    </xf>
    <xf numFmtId="0" fontId="43" fillId="23" borderId="20" xfId="0" applyFont="1" applyFill="1" applyBorder="1" applyAlignment="1">
      <alignment horizontal="left" vertical="top" wrapText="1"/>
    </xf>
    <xf numFmtId="0" fontId="129" fillId="13" borderId="6" xfId="0" applyFont="1" applyFill="1" applyBorder="1" applyAlignment="1">
      <alignment horizontal="center" vertical="center"/>
    </xf>
    <xf numFmtId="0" fontId="23" fillId="2" borderId="1" xfId="0" applyFont="1" applyFill="1" applyBorder="1" applyAlignment="1">
      <alignment horizontal="center" vertical="center"/>
    </xf>
    <xf numFmtId="0" fontId="132" fillId="13" borderId="5" xfId="0" applyFont="1" applyFill="1" applyBorder="1" applyAlignment="1">
      <alignment horizontal="center" vertical="center"/>
    </xf>
    <xf numFmtId="0" fontId="132" fillId="13" borderId="6" xfId="0" applyFont="1" applyFill="1" applyBorder="1" applyAlignment="1">
      <alignment horizontal="center" vertical="center"/>
    </xf>
    <xf numFmtId="0" fontId="132" fillId="13" borderId="7" xfId="0" applyFont="1" applyFill="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23" fillId="16" borderId="1" xfId="0" applyFont="1" applyFill="1" applyBorder="1" applyAlignment="1">
      <alignment horizontal="center" vertical="center"/>
    </xf>
    <xf numFmtId="0" fontId="56" fillId="16" borderId="14" xfId="0" applyFont="1" applyFill="1" applyBorder="1" applyAlignment="1">
      <alignment horizontal="center" vertical="center" wrapText="1"/>
    </xf>
    <xf numFmtId="0" fontId="56" fillId="16" borderId="9" xfId="0" applyFont="1" applyFill="1" applyBorder="1" applyAlignment="1">
      <alignment horizontal="center" vertical="center" wrapText="1"/>
    </xf>
    <xf numFmtId="0" fontId="56" fillId="16" borderId="15" xfId="0" applyFont="1" applyFill="1" applyBorder="1" applyAlignment="1">
      <alignment horizontal="center" vertical="center" wrapText="1"/>
    </xf>
    <xf numFmtId="0" fontId="127" fillId="3" borderId="5" xfId="0" applyFont="1" applyFill="1" applyBorder="1" applyAlignment="1">
      <alignment horizontal="center" vertical="center" wrapText="1"/>
    </xf>
    <xf numFmtId="0" fontId="127" fillId="3" borderId="6" xfId="0" applyFont="1" applyFill="1" applyBorder="1" applyAlignment="1">
      <alignment horizontal="center" vertical="center" wrapText="1"/>
    </xf>
    <xf numFmtId="0" fontId="127" fillId="3" borderId="7" xfId="0" applyFont="1" applyFill="1" applyBorder="1" applyAlignment="1">
      <alignment horizontal="center" vertical="center" wrapText="1"/>
    </xf>
    <xf numFmtId="0" fontId="30" fillId="11" borderId="2" xfId="0" applyFont="1" applyFill="1" applyBorder="1" applyAlignment="1">
      <alignment horizontal="center" vertical="center" textRotation="90" wrapText="1"/>
    </xf>
    <xf numFmtId="0" fontId="30" fillId="11" borderId="3" xfId="0" applyFont="1" applyFill="1" applyBorder="1" applyAlignment="1">
      <alignment horizontal="center" vertical="center" textRotation="90" wrapText="1"/>
    </xf>
    <xf numFmtId="0" fontId="30" fillId="11" borderId="4" xfId="0" applyFont="1" applyFill="1" applyBorder="1" applyAlignment="1">
      <alignment horizontal="center" vertical="center" textRotation="90" wrapText="1"/>
    </xf>
    <xf numFmtId="0" fontId="113" fillId="11" borderId="1" xfId="0" applyFont="1" applyFill="1" applyBorder="1" applyAlignment="1">
      <alignment horizontal="center" vertical="center" wrapText="1"/>
    </xf>
    <xf numFmtId="0" fontId="30" fillId="11" borderId="1" xfId="0" applyFont="1" applyFill="1" applyBorder="1" applyAlignment="1">
      <alignment horizontal="center" vertical="center" textRotation="90" wrapText="1"/>
    </xf>
    <xf numFmtId="0" fontId="23" fillId="0" borderId="5" xfId="0" applyFont="1" applyBorder="1" applyAlignment="1">
      <alignment horizontal="center" vertical="top"/>
    </xf>
    <xf numFmtId="0" fontId="23" fillId="0" borderId="7" xfId="0" applyFont="1" applyBorder="1" applyAlignment="1">
      <alignment horizontal="center" vertical="top"/>
    </xf>
    <xf numFmtId="0" fontId="30" fillId="11" borderId="1" xfId="0" applyFont="1" applyFill="1" applyBorder="1" applyAlignment="1">
      <alignment horizontal="center" vertical="center" wrapText="1"/>
    </xf>
    <xf numFmtId="0" fontId="44" fillId="11" borderId="1" xfId="0" applyFont="1" applyFill="1" applyBorder="1" applyAlignment="1">
      <alignment horizontal="center" vertical="center" textRotation="90" wrapText="1"/>
    </xf>
    <xf numFmtId="0" fontId="30" fillId="11" borderId="1" xfId="0" applyNumberFormat="1" applyFont="1" applyFill="1" applyBorder="1" applyAlignment="1">
      <alignment vertical="center" textRotation="90" wrapText="1"/>
    </xf>
    <xf numFmtId="0" fontId="30" fillId="11" borderId="1" xfId="0" applyFont="1" applyFill="1" applyBorder="1" applyAlignment="1">
      <alignment vertical="center" textRotation="90" wrapText="1"/>
    </xf>
    <xf numFmtId="0" fontId="114" fillId="11" borderId="1" xfId="0" applyFont="1" applyFill="1" applyBorder="1" applyAlignment="1">
      <alignment vertical="center" textRotation="90" wrapText="1"/>
    </xf>
    <xf numFmtId="0" fontId="30" fillId="13" borderId="1" xfId="0" applyFont="1" applyFill="1" applyBorder="1" applyAlignment="1">
      <alignment horizontal="center" vertical="center" wrapText="1"/>
    </xf>
    <xf numFmtId="0" fontId="115" fillId="13" borderId="5" xfId="0" applyFont="1" applyFill="1" applyBorder="1" applyAlignment="1">
      <alignment horizontal="center" vertical="center" wrapText="1"/>
    </xf>
    <xf numFmtId="0" fontId="115" fillId="13" borderId="6" xfId="0" applyFont="1" applyFill="1" applyBorder="1" applyAlignment="1">
      <alignment horizontal="center" vertical="center" wrapText="1"/>
    </xf>
    <xf numFmtId="0" fontId="115" fillId="13" borderId="7" xfId="0" applyFont="1" applyFill="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6" fillId="2" borderId="25"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27" xfId="0" applyFont="1" applyFill="1" applyBorder="1" applyAlignment="1">
      <alignment horizontal="center" vertical="center"/>
    </xf>
    <xf numFmtId="0" fontId="6" fillId="2" borderId="20" xfId="0" applyFont="1" applyFill="1" applyBorder="1" applyAlignment="1">
      <alignment horizontal="center" vertical="center" wrapText="1"/>
    </xf>
    <xf numFmtId="0" fontId="7" fillId="2" borderId="20" xfId="0" applyFont="1" applyFill="1" applyBorder="1" applyAlignment="1">
      <alignment horizontal="center" vertical="center" textRotation="90" wrapText="1"/>
    </xf>
    <xf numFmtId="0" fontId="6" fillId="2" borderId="20" xfId="0" applyFont="1" applyFill="1" applyBorder="1" applyAlignment="1">
      <alignment horizontal="center" vertical="center" textRotation="90" wrapText="1"/>
    </xf>
    <xf numFmtId="0" fontId="6" fillId="2" borderId="21"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6" fillId="2" borderId="4" xfId="0" applyFont="1" applyFill="1" applyBorder="1" applyAlignment="1">
      <alignment horizontal="center" vertical="center" textRotation="90" wrapText="1"/>
    </xf>
    <xf numFmtId="0" fontId="6" fillId="2" borderId="20" xfId="0" applyFont="1" applyFill="1" applyBorder="1" applyAlignment="1">
      <alignment vertical="center" textRotation="90" wrapText="1"/>
    </xf>
    <xf numFmtId="0" fontId="24" fillId="2" borderId="26" xfId="0" applyFont="1" applyFill="1" applyBorder="1" applyAlignment="1">
      <alignment horizontal="center" vertical="center"/>
    </xf>
    <xf numFmtId="0" fontId="24" fillId="0" borderId="20" xfId="0" applyFont="1" applyBorder="1" applyAlignment="1">
      <alignment horizontal="center" vertical="center"/>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1" fillId="3" borderId="25" xfId="0" applyFont="1" applyFill="1" applyBorder="1" applyAlignment="1">
      <alignment horizontal="left" vertical="top" wrapText="1"/>
    </xf>
    <xf numFmtId="0" fontId="21" fillId="3" borderId="26" xfId="0" applyFont="1" applyFill="1" applyBorder="1" applyAlignment="1">
      <alignment horizontal="left" vertical="top" wrapText="1"/>
    </xf>
    <xf numFmtId="0" fontId="21" fillId="3" borderId="27" xfId="0" applyFont="1" applyFill="1" applyBorder="1" applyAlignment="1">
      <alignment horizontal="left" vertical="top" wrapText="1"/>
    </xf>
    <xf numFmtId="0" fontId="5" fillId="2" borderId="20" xfId="0" applyFont="1" applyFill="1" applyBorder="1" applyAlignment="1">
      <alignment horizontal="center" vertical="center" wrapText="1"/>
    </xf>
    <xf numFmtId="0" fontId="6" fillId="2" borderId="21"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2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4" fillId="2" borderId="20" xfId="0" applyFont="1" applyFill="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37" fillId="0" borderId="5" xfId="0" applyFont="1" applyBorder="1" applyAlignment="1">
      <alignment horizontal="left"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7" xfId="0" applyFont="1" applyBorder="1" applyAlignment="1">
      <alignment horizont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29" fillId="11" borderId="1" xfId="0" applyFont="1" applyFill="1" applyBorder="1" applyAlignment="1">
      <alignment horizontal="center" vertical="center" wrapText="1"/>
    </xf>
    <xf numFmtId="0" fontId="6" fillId="11" borderId="1" xfId="0" applyFont="1" applyFill="1" applyBorder="1" applyAlignment="1">
      <alignment horizontal="center" vertical="center" textRotation="90" wrapText="1"/>
    </xf>
    <xf numFmtId="0" fontId="23" fillId="0" borderId="12" xfId="0" applyFont="1" applyBorder="1" applyAlignment="1">
      <alignment horizontal="left" vertical="center"/>
    </xf>
    <xf numFmtId="0" fontId="39" fillId="0" borderId="6" xfId="0" applyFont="1" applyBorder="1" applyAlignment="1">
      <alignment horizontal="center" vertical="center"/>
    </xf>
    <xf numFmtId="0" fontId="6" fillId="11" borderId="1" xfId="0" applyFont="1" applyFill="1" applyBorder="1" applyAlignment="1">
      <alignment horizontal="center" vertical="center" wrapText="1"/>
    </xf>
    <xf numFmtId="0" fontId="7" fillId="11" borderId="1" xfId="0" applyFont="1" applyFill="1" applyBorder="1" applyAlignment="1">
      <alignment horizontal="center" vertical="center" textRotation="90" wrapText="1"/>
    </xf>
    <xf numFmtId="0" fontId="45" fillId="13" borderId="25" xfId="0" applyFont="1" applyFill="1" applyBorder="1" applyAlignment="1">
      <alignment horizontal="center" vertical="center" wrapText="1"/>
    </xf>
    <xf numFmtId="0" fontId="45" fillId="13" borderId="26" xfId="0" applyFont="1" applyFill="1" applyBorder="1" applyAlignment="1">
      <alignment horizontal="center" vertical="center" wrapText="1"/>
    </xf>
    <xf numFmtId="0" fontId="45" fillId="13" borderId="27" xfId="0" applyFont="1" applyFill="1" applyBorder="1" applyAlignment="1">
      <alignment horizontal="center" vertical="center" wrapText="1"/>
    </xf>
    <xf numFmtId="0" fontId="40" fillId="11" borderId="20" xfId="0" applyFont="1" applyFill="1" applyBorder="1" applyAlignment="1">
      <alignment horizontal="center" vertical="center" wrapText="1"/>
    </xf>
    <xf numFmtId="0" fontId="40" fillId="11" borderId="20" xfId="0" applyFont="1" applyFill="1" applyBorder="1" applyAlignment="1">
      <alignment horizontal="center" vertical="center" textRotation="90" wrapText="1"/>
    </xf>
    <xf numFmtId="0" fontId="56" fillId="13" borderId="25" xfId="0" applyFont="1" applyFill="1" applyBorder="1" applyAlignment="1">
      <alignment horizontal="center" wrapText="1"/>
    </xf>
    <xf numFmtId="0" fontId="56" fillId="13" borderId="26" xfId="0" applyFont="1" applyFill="1" applyBorder="1" applyAlignment="1">
      <alignment horizontal="center" wrapText="1"/>
    </xf>
    <xf numFmtId="0" fontId="56" fillId="13" borderId="27" xfId="0" applyFont="1" applyFill="1" applyBorder="1" applyAlignment="1">
      <alignment horizont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3" fillId="0" borderId="12" xfId="0" applyFont="1" applyBorder="1" applyAlignment="1">
      <alignment horizontal="left" vertical="center" wrapText="1"/>
    </xf>
    <xf numFmtId="0" fontId="53" fillId="0" borderId="26" xfId="0" applyFont="1" applyBorder="1" applyAlignment="1">
      <alignment horizontal="center" vertical="center" wrapText="1"/>
    </xf>
    <xf numFmtId="0" fontId="53" fillId="13" borderId="26" xfId="0" applyFont="1" applyFill="1" applyBorder="1" applyAlignment="1">
      <alignment horizontal="center" vertical="center"/>
    </xf>
    <xf numFmtId="168" fontId="53" fillId="0" borderId="20" xfId="1" applyNumberFormat="1" applyFont="1" applyBorder="1" applyAlignment="1">
      <alignment horizontal="left" vertical="center" wrapText="1"/>
    </xf>
    <xf numFmtId="0" fontId="19" fillId="11" borderId="20" xfId="0" applyFont="1" applyFill="1" applyBorder="1" applyAlignment="1">
      <alignment horizontal="center" vertical="center" textRotation="90" wrapText="1"/>
    </xf>
    <xf numFmtId="0" fontId="40" fillId="11" borderId="21" xfId="0" applyFont="1" applyFill="1" applyBorder="1" applyAlignment="1">
      <alignment horizontal="center" vertical="center" textRotation="90" wrapText="1"/>
    </xf>
    <xf numFmtId="0" fontId="40" fillId="11" borderId="3" xfId="0" applyFont="1" applyFill="1" applyBorder="1" applyAlignment="1">
      <alignment horizontal="center" vertical="center" textRotation="90" wrapText="1"/>
    </xf>
    <xf numFmtId="0" fontId="40" fillId="11" borderId="4" xfId="0" applyFont="1" applyFill="1" applyBorder="1" applyAlignment="1">
      <alignment horizontal="center" vertical="center" textRotation="90" wrapText="1"/>
    </xf>
    <xf numFmtId="0" fontId="40" fillId="11" borderId="20" xfId="0" applyFont="1" applyFill="1" applyBorder="1" applyAlignment="1">
      <alignment vertical="center" textRotation="90" wrapText="1"/>
    </xf>
    <xf numFmtId="0" fontId="62" fillId="0" borderId="5"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62" fillId="0" borderId="16" xfId="0" applyFont="1" applyBorder="1" applyAlignment="1">
      <alignment horizontal="center" vertical="center"/>
    </xf>
    <xf numFmtId="0" fontId="62" fillId="0" borderId="12" xfId="0" applyFont="1" applyBorder="1" applyAlignment="1">
      <alignment horizontal="center" vertical="center"/>
    </xf>
    <xf numFmtId="0" fontId="68" fillId="0" borderId="5" xfId="0" applyFont="1" applyBorder="1" applyAlignment="1">
      <alignment horizontal="center" vertical="center"/>
    </xf>
    <xf numFmtId="0" fontId="68" fillId="0" borderId="6" xfId="0" applyFont="1" applyBorder="1" applyAlignment="1">
      <alignment horizontal="center" vertical="center"/>
    </xf>
    <xf numFmtId="0" fontId="68" fillId="0" borderId="7" xfId="0" applyFont="1" applyBorder="1" applyAlignment="1">
      <alignment horizontal="center" vertical="center"/>
    </xf>
    <xf numFmtId="0" fontId="19" fillId="11" borderId="1" xfId="0" applyFont="1" applyFill="1" applyBorder="1" applyAlignment="1">
      <alignment horizontal="center" vertical="center" textRotation="90" wrapText="1"/>
    </xf>
    <xf numFmtId="0" fontId="9" fillId="13" borderId="5"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79" fillId="3" borderId="5" xfId="0" applyFont="1" applyFill="1" applyBorder="1" applyAlignment="1">
      <alignment horizontal="center" vertical="center" wrapText="1"/>
    </xf>
    <xf numFmtId="0" fontId="79" fillId="3" borderId="6" xfId="0" applyFont="1" applyFill="1" applyBorder="1" applyAlignment="1">
      <alignment horizontal="center" vertical="center" wrapText="1"/>
    </xf>
    <xf numFmtId="0" fontId="79" fillId="3" borderId="7" xfId="0" applyFont="1" applyFill="1" applyBorder="1" applyAlignment="1">
      <alignment horizontal="center" vertical="center" wrapText="1"/>
    </xf>
    <xf numFmtId="0" fontId="79" fillId="3" borderId="5" xfId="0" applyFont="1" applyFill="1" applyBorder="1" applyAlignment="1">
      <alignment horizontal="center" vertical="center"/>
    </xf>
    <xf numFmtId="0" fontId="79" fillId="3" borderId="6" xfId="0" applyFont="1" applyFill="1" applyBorder="1" applyAlignment="1">
      <alignment horizontal="center" vertical="center"/>
    </xf>
    <xf numFmtId="0" fontId="79" fillId="3" borderId="7" xfId="0" applyFont="1" applyFill="1" applyBorder="1" applyAlignment="1">
      <alignment horizontal="center" vertical="center"/>
    </xf>
    <xf numFmtId="0" fontId="80" fillId="3" borderId="5" xfId="0" applyFont="1" applyFill="1" applyBorder="1" applyAlignment="1">
      <alignment horizontal="left" vertical="center" wrapText="1"/>
    </xf>
    <xf numFmtId="0" fontId="80" fillId="3" borderId="6" xfId="0" applyFont="1" applyFill="1" applyBorder="1" applyAlignment="1">
      <alignment horizontal="left" vertical="center" wrapText="1"/>
    </xf>
    <xf numFmtId="0" fontId="80" fillId="3" borderId="7" xfId="0" applyFont="1" applyFill="1" applyBorder="1" applyAlignment="1">
      <alignment horizontal="left" vertical="center" wrapText="1"/>
    </xf>
    <xf numFmtId="0" fontId="7" fillId="11" borderId="1"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0" fillId="11" borderId="3" xfId="0" applyFont="1" applyFill="1" applyBorder="1" applyAlignment="1">
      <alignment horizontal="center" vertical="center" wrapText="1"/>
    </xf>
    <xf numFmtId="0" fontId="30" fillId="11" borderId="4" xfId="0" applyFont="1" applyFill="1" applyBorder="1" applyAlignment="1">
      <alignment horizontal="center" vertical="center" wrapText="1"/>
    </xf>
    <xf numFmtId="0" fontId="30" fillId="11" borderId="1" xfId="0" applyFont="1" applyFill="1" applyBorder="1" applyAlignment="1">
      <alignment vertical="center" wrapText="1"/>
    </xf>
    <xf numFmtId="0" fontId="40" fillId="11" borderId="1" xfId="0" applyFont="1" applyFill="1" applyBorder="1" applyAlignment="1">
      <alignment horizontal="center" vertical="center" textRotation="90" wrapText="1"/>
    </xf>
    <xf numFmtId="0" fontId="40" fillId="11" borderId="2" xfId="0" applyFont="1" applyFill="1" applyBorder="1" applyAlignment="1">
      <alignment horizontal="center" vertical="center" textRotation="90" wrapText="1"/>
    </xf>
    <xf numFmtId="0" fontId="40" fillId="11" borderId="1" xfId="0" applyFont="1" applyFill="1" applyBorder="1" applyAlignment="1">
      <alignment vertical="center" textRotation="90" wrapText="1"/>
    </xf>
    <xf numFmtId="0" fontId="40" fillId="11" borderId="1" xfId="0" applyFont="1" applyFill="1" applyBorder="1" applyAlignment="1">
      <alignment horizontal="center" vertical="center" wrapText="1"/>
    </xf>
    <xf numFmtId="0" fontId="69" fillId="0" borderId="1" xfId="0" applyFont="1" applyBorder="1" applyAlignment="1">
      <alignment horizontal="left" vertical="center" wrapText="1"/>
    </xf>
    <xf numFmtId="0" fontId="72" fillId="13" borderId="5" xfId="0" applyFont="1" applyFill="1" applyBorder="1" applyAlignment="1">
      <alignment horizontal="center" vertical="center" wrapText="1"/>
    </xf>
    <xf numFmtId="0" fontId="72" fillId="13" borderId="6" xfId="0" applyFont="1" applyFill="1" applyBorder="1" applyAlignment="1">
      <alignment horizontal="center" vertical="center" wrapText="1"/>
    </xf>
    <xf numFmtId="0" fontId="72" fillId="13" borderId="7" xfId="0" applyFont="1" applyFill="1" applyBorder="1" applyAlignment="1">
      <alignment horizontal="center" vertical="center" wrapText="1"/>
    </xf>
    <xf numFmtId="0" fontId="87" fillId="3" borderId="5" xfId="0" applyFont="1" applyFill="1" applyBorder="1" applyAlignment="1">
      <alignment horizontal="center" vertical="center" wrapText="1"/>
    </xf>
    <xf numFmtId="0" fontId="87" fillId="3" borderId="6" xfId="0" applyFont="1" applyFill="1" applyBorder="1" applyAlignment="1">
      <alignment horizontal="center" vertical="center" wrapText="1"/>
    </xf>
    <xf numFmtId="0" fontId="87" fillId="3" borderId="7" xfId="0" applyFont="1" applyFill="1" applyBorder="1" applyAlignment="1">
      <alignment horizontal="center" vertical="center" wrapText="1"/>
    </xf>
    <xf numFmtId="0" fontId="69" fillId="0" borderId="12" xfId="0" applyFont="1" applyBorder="1" applyAlignment="1">
      <alignment horizontal="left" vertical="center" wrapText="1"/>
    </xf>
    <xf numFmtId="0" fontId="69" fillId="13" borderId="6" xfId="0" applyFont="1" applyFill="1" applyBorder="1" applyAlignment="1">
      <alignment horizontal="center" vertical="center" wrapText="1"/>
    </xf>
    <xf numFmtId="0" fontId="90" fillId="11" borderId="1" xfId="0" applyFont="1" applyFill="1" applyBorder="1" applyAlignment="1">
      <alignment horizontal="center" vertical="center" wrapText="1"/>
    </xf>
    <xf numFmtId="0" fontId="91" fillId="11" borderId="1" xfId="0" applyFont="1" applyFill="1" applyBorder="1" applyAlignment="1">
      <alignment horizontal="center" vertical="center" textRotation="90" wrapText="1"/>
    </xf>
    <xf numFmtId="0" fontId="90" fillId="11" borderId="1" xfId="0" applyFont="1" applyFill="1" applyBorder="1" applyAlignment="1">
      <alignment horizontal="center" vertical="center" textRotation="90" wrapText="1"/>
    </xf>
    <xf numFmtId="0" fontId="90" fillId="11" borderId="2" xfId="0" applyFont="1" applyFill="1" applyBorder="1" applyAlignment="1">
      <alignment horizontal="center" vertical="center" textRotation="90" wrapText="1"/>
    </xf>
    <xf numFmtId="0" fontId="90" fillId="11" borderId="3" xfId="0" applyFont="1" applyFill="1" applyBorder="1" applyAlignment="1">
      <alignment horizontal="center" vertical="center" textRotation="90" wrapText="1"/>
    </xf>
    <xf numFmtId="0" fontId="90" fillId="11" borderId="4" xfId="0" applyFont="1" applyFill="1" applyBorder="1" applyAlignment="1">
      <alignment horizontal="center" vertical="center" textRotation="90" wrapText="1"/>
    </xf>
    <xf numFmtId="0" fontId="90" fillId="11" borderId="1" xfId="0" applyFont="1" applyFill="1" applyBorder="1" applyAlignment="1">
      <alignment vertical="center" textRotation="90" wrapText="1"/>
    </xf>
    <xf numFmtId="49" fontId="22" fillId="0" borderId="5" xfId="0" applyNumberFormat="1" applyFont="1" applyBorder="1" applyAlignment="1">
      <alignment horizontal="center" vertical="top" wrapText="1"/>
    </xf>
    <xf numFmtId="49" fontId="22" fillId="0" borderId="6" xfId="0" applyNumberFormat="1" applyFont="1" applyBorder="1" applyAlignment="1">
      <alignment horizontal="center" vertical="top" wrapText="1"/>
    </xf>
    <xf numFmtId="49" fontId="22" fillId="0" borderId="7" xfId="0" applyNumberFormat="1" applyFont="1" applyBorder="1" applyAlignment="1">
      <alignment horizontal="center" vertical="top" wrapText="1"/>
    </xf>
    <xf numFmtId="49" fontId="38" fillId="0" borderId="5" xfId="0" applyNumberFormat="1" applyFont="1" applyBorder="1" applyAlignment="1">
      <alignment horizontal="center" vertical="center" wrapText="1"/>
    </xf>
    <xf numFmtId="49" fontId="38" fillId="0" borderId="6" xfId="0" applyNumberFormat="1" applyFont="1" applyBorder="1" applyAlignment="1">
      <alignment horizontal="center" vertical="center" wrapText="1"/>
    </xf>
    <xf numFmtId="49" fontId="38" fillId="0" borderId="7"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8" fillId="13" borderId="5" xfId="0" applyFont="1" applyFill="1" applyBorder="1" applyAlignment="1">
      <alignment horizontal="left" vertical="center" wrapText="1"/>
    </xf>
    <xf numFmtId="0" fontId="8" fillId="13" borderId="6" xfId="0" applyFont="1" applyFill="1" applyBorder="1" applyAlignment="1">
      <alignment horizontal="left" vertical="center" wrapText="1"/>
    </xf>
    <xf numFmtId="0" fontId="8" fillId="13" borderId="7" xfId="0" applyFont="1" applyFill="1" applyBorder="1" applyAlignment="1">
      <alignment horizontal="left" vertical="center" wrapText="1"/>
    </xf>
    <xf numFmtId="0" fontId="96" fillId="3" borderId="5" xfId="0" applyFont="1" applyFill="1" applyBorder="1" applyAlignment="1">
      <alignment horizontal="center" vertical="center" wrapText="1"/>
    </xf>
    <xf numFmtId="0" fontId="96" fillId="3" borderId="6" xfId="0" applyFont="1" applyFill="1" applyBorder="1" applyAlignment="1">
      <alignment horizontal="center" vertical="center" wrapText="1"/>
    </xf>
    <xf numFmtId="0" fontId="96" fillId="3" borderId="7"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89" fillId="11" borderId="1" xfId="0" applyFont="1" applyFill="1" applyBorder="1" applyAlignment="1">
      <alignment horizontal="center" vertical="center" wrapText="1"/>
    </xf>
    <xf numFmtId="0" fontId="69" fillId="16" borderId="5" xfId="0" applyFont="1" applyFill="1" applyBorder="1" applyAlignment="1">
      <alignment horizontal="center" vertical="center" wrapText="1"/>
    </xf>
    <xf numFmtId="0" fontId="69" fillId="16" borderId="6" xfId="0" applyFont="1" applyFill="1" applyBorder="1" applyAlignment="1">
      <alignment horizontal="center" vertical="center" wrapText="1"/>
    </xf>
    <xf numFmtId="0" fontId="69" fillId="16" borderId="7" xfId="0" applyFont="1" applyFill="1" applyBorder="1" applyAlignment="1">
      <alignment horizontal="center" vertical="center" wrapText="1"/>
    </xf>
    <xf numFmtId="0" fontId="105" fillId="16" borderId="5" xfId="2" applyFont="1" applyFill="1" applyBorder="1" applyAlignment="1">
      <alignment horizontal="left" vertical="center" wrapText="1"/>
    </xf>
    <xf numFmtId="0" fontId="105" fillId="16" borderId="6" xfId="2" applyFont="1" applyFill="1" applyBorder="1" applyAlignment="1">
      <alignment horizontal="left" vertical="center" wrapText="1"/>
    </xf>
    <xf numFmtId="0" fontId="105" fillId="16" borderId="7" xfId="2" applyFont="1" applyFill="1" applyBorder="1" applyAlignment="1">
      <alignment horizontal="left" vertical="center" wrapText="1"/>
    </xf>
    <xf numFmtId="0" fontId="63" fillId="16" borderId="3" xfId="0" applyFont="1" applyFill="1" applyBorder="1" applyAlignment="1">
      <alignment horizontal="center" vertical="center" textRotation="90" wrapText="1"/>
    </xf>
    <xf numFmtId="0" fontId="63" fillId="16" borderId="4" xfId="0" applyFont="1" applyFill="1" applyBorder="1" applyAlignment="1">
      <alignment horizontal="center" vertical="center" textRotation="90" wrapText="1"/>
    </xf>
    <xf numFmtId="0" fontId="63" fillId="16" borderId="5" xfId="0" applyFont="1" applyFill="1" applyBorder="1" applyAlignment="1">
      <alignment horizontal="center" wrapText="1"/>
    </xf>
    <xf numFmtId="0" fontId="63" fillId="16" borderId="6" xfId="0" applyFont="1" applyFill="1" applyBorder="1" applyAlignment="1">
      <alignment horizontal="center" wrapText="1"/>
    </xf>
    <xf numFmtId="0" fontId="63" fillId="16" borderId="7" xfId="0" applyFont="1" applyFill="1" applyBorder="1" applyAlignment="1">
      <alignment horizontal="center" wrapText="1"/>
    </xf>
    <xf numFmtId="2" fontId="63" fillId="16" borderId="2" xfId="0" applyNumberFormat="1" applyFont="1" applyFill="1" applyBorder="1" applyAlignment="1">
      <alignment horizontal="center" vertical="center" wrapText="1"/>
    </xf>
    <xf numFmtId="2" fontId="101" fillId="16" borderId="3" xfId="0" applyNumberFormat="1" applyFont="1" applyFill="1" applyBorder="1" applyAlignment="1">
      <alignment vertical="center" wrapText="1"/>
    </xf>
    <xf numFmtId="2" fontId="101" fillId="16" borderId="4" xfId="0" applyNumberFormat="1" applyFont="1" applyFill="1" applyBorder="1" applyAlignment="1">
      <alignment vertical="center" wrapText="1"/>
    </xf>
    <xf numFmtId="0" fontId="63" fillId="16" borderId="2" xfId="0" applyFont="1" applyFill="1" applyBorder="1" applyAlignment="1">
      <alignment horizontal="center" vertical="center" textRotation="90" wrapText="1"/>
    </xf>
    <xf numFmtId="0" fontId="63" fillId="16" borderId="5" xfId="0" applyFont="1" applyFill="1" applyBorder="1" applyAlignment="1">
      <alignment horizontal="center" vertical="center" wrapText="1"/>
    </xf>
    <xf numFmtId="0" fontId="63" fillId="16" borderId="6" xfId="0" applyFont="1" applyFill="1" applyBorder="1" applyAlignment="1">
      <alignment horizontal="center" vertical="center" wrapText="1"/>
    </xf>
    <xf numFmtId="0" fontId="63" fillId="16" borderId="7" xfId="0" applyFont="1" applyFill="1" applyBorder="1" applyAlignment="1">
      <alignment horizontal="center" vertical="center" wrapText="1"/>
    </xf>
    <xf numFmtId="0" fontId="39" fillId="3" borderId="5" xfId="0" applyFont="1" applyFill="1" applyBorder="1" applyAlignment="1">
      <alignment horizontal="center" vertical="center"/>
    </xf>
    <xf numFmtId="0" fontId="39" fillId="3" borderId="6" xfId="0" applyFont="1" applyFill="1" applyBorder="1" applyAlignment="1">
      <alignment horizontal="center" vertical="center"/>
    </xf>
    <xf numFmtId="0" fontId="39" fillId="3" borderId="7" xfId="0" applyFont="1" applyFill="1" applyBorder="1" applyAlignment="1">
      <alignment horizontal="center" vertical="center"/>
    </xf>
    <xf numFmtId="0" fontId="33" fillId="16" borderId="3" xfId="0" applyFont="1" applyFill="1" applyBorder="1" applyAlignment="1">
      <alignment horizontal="center" vertical="center" wrapText="1"/>
    </xf>
    <xf numFmtId="0" fontId="33" fillId="16" borderId="4" xfId="0" applyFont="1" applyFill="1" applyBorder="1" applyAlignment="1">
      <alignment horizontal="center" vertical="center" wrapText="1"/>
    </xf>
    <xf numFmtId="0" fontId="63" fillId="16" borderId="14" xfId="0" applyFont="1" applyFill="1" applyBorder="1" applyAlignment="1">
      <alignment horizontal="center" wrapText="1"/>
    </xf>
    <xf numFmtId="0" fontId="63" fillId="16" borderId="9" xfId="0" applyFont="1" applyFill="1" applyBorder="1" applyAlignment="1">
      <alignment horizontal="center" wrapText="1"/>
    </xf>
    <xf numFmtId="0" fontId="63" fillId="16" borderId="15" xfId="0" applyFont="1" applyFill="1" applyBorder="1" applyAlignment="1">
      <alignment horizontal="center" wrapText="1"/>
    </xf>
    <xf numFmtId="0" fontId="63" fillId="16" borderId="17" xfId="0" applyFont="1" applyFill="1" applyBorder="1" applyAlignment="1">
      <alignment horizontal="center" vertical="center" wrapText="1"/>
    </xf>
    <xf numFmtId="0" fontId="63" fillId="16" borderId="0" xfId="0" applyFont="1" applyFill="1" applyBorder="1" applyAlignment="1">
      <alignment horizontal="center" vertical="center" wrapText="1"/>
    </xf>
    <xf numFmtId="0" fontId="63" fillId="16" borderId="18" xfId="0" applyFont="1" applyFill="1" applyBorder="1" applyAlignment="1">
      <alignment horizontal="center" vertical="center" wrapText="1"/>
    </xf>
    <xf numFmtId="0" fontId="63" fillId="16" borderId="14" xfId="0" applyFont="1" applyFill="1" applyBorder="1" applyAlignment="1">
      <alignment horizontal="center" vertical="center" wrapText="1"/>
    </xf>
    <xf numFmtId="0" fontId="63" fillId="16" borderId="9" xfId="0" applyFont="1" applyFill="1" applyBorder="1" applyAlignment="1">
      <alignment horizontal="center" vertical="center" wrapText="1"/>
    </xf>
    <xf numFmtId="0" fontId="63" fillId="16" borderId="15" xfId="0" applyFont="1" applyFill="1" applyBorder="1" applyAlignment="1">
      <alignment horizontal="center" vertical="center" wrapText="1"/>
    </xf>
    <xf numFmtId="0" fontId="23" fillId="0" borderId="1" xfId="0" applyFont="1" applyBorder="1" applyAlignment="1">
      <alignment horizontal="center" vertical="center" wrapText="1"/>
    </xf>
    <xf numFmtId="0" fontId="37" fillId="13" borderId="6" xfId="0" applyFont="1" applyFill="1" applyBorder="1" applyAlignment="1">
      <alignment horizontal="center" vertical="center"/>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134" fillId="11" borderId="1" xfId="0" applyFont="1" applyFill="1" applyBorder="1" applyAlignment="1">
      <alignment horizontal="center" vertical="center" wrapText="1"/>
    </xf>
    <xf numFmtId="0" fontId="135" fillId="0" borderId="5" xfId="0" applyFont="1" applyBorder="1" applyAlignment="1">
      <alignment horizontal="center" vertical="center" wrapText="1"/>
    </xf>
    <xf numFmtId="0" fontId="135" fillId="0" borderId="6" xfId="0" applyFont="1" applyBorder="1" applyAlignment="1">
      <alignment horizontal="center" vertical="center" wrapText="1"/>
    </xf>
    <xf numFmtId="0" fontId="135" fillId="0" borderId="7" xfId="0" applyFont="1" applyBorder="1" applyAlignment="1">
      <alignment horizontal="center" vertical="center" wrapText="1"/>
    </xf>
    <xf numFmtId="0" fontId="71" fillId="3" borderId="5" xfId="0" applyFont="1" applyFill="1"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23" fillId="3" borderId="1" xfId="0" applyFont="1" applyFill="1" applyBorder="1" applyAlignment="1">
      <alignment horizontal="center" vertical="center" wrapText="1"/>
    </xf>
    <xf numFmtId="0" fontId="134" fillId="11" borderId="1" xfId="0" applyFont="1" applyFill="1" applyBorder="1" applyAlignment="1">
      <alignment horizontal="center" vertical="center" textRotation="90" wrapText="1"/>
    </xf>
    <xf numFmtId="0" fontId="39" fillId="13" borderId="6" xfId="0" applyFont="1" applyFill="1" applyBorder="1" applyAlignment="1">
      <alignment horizontal="center" vertical="center"/>
    </xf>
    <xf numFmtId="0" fontId="134" fillId="9" borderId="1" xfId="0" applyFont="1" applyFill="1" applyBorder="1" applyAlignment="1">
      <alignment horizontal="center" vertical="center" wrapText="1"/>
    </xf>
    <xf numFmtId="0" fontId="55" fillId="11" borderId="1" xfId="0" applyFont="1" applyFill="1" applyBorder="1" applyAlignment="1">
      <alignment horizontal="center" vertical="center" textRotation="90" wrapText="1"/>
    </xf>
    <xf numFmtId="0" fontId="134" fillId="11" borderId="2" xfId="0" applyFont="1" applyFill="1" applyBorder="1" applyAlignment="1">
      <alignment horizontal="center" vertical="center" textRotation="90" wrapText="1"/>
    </xf>
    <xf numFmtId="0" fontId="134" fillId="11" borderId="3" xfId="0" applyFont="1" applyFill="1" applyBorder="1" applyAlignment="1">
      <alignment horizontal="center" vertical="center" textRotation="90" wrapText="1"/>
    </xf>
    <xf numFmtId="0" fontId="134" fillId="11" borderId="4" xfId="0" applyFont="1" applyFill="1" applyBorder="1" applyAlignment="1">
      <alignment horizontal="center" vertical="center" textRotation="90" wrapText="1"/>
    </xf>
  </cellXfs>
  <cellStyles count="8">
    <cellStyle name="Normal 2" xfId="2"/>
    <cellStyle name="Normal 3" xfId="3"/>
    <cellStyle name="Вычисление" xfId="6" builtinId="22"/>
    <cellStyle name="Обычный" xfId="0" builtinId="0"/>
    <cellStyle name="Обычный 2" xfId="4"/>
    <cellStyle name="Процентный" xfId="5" builtinId="5"/>
    <cellStyle name="Финансовый" xfId="1" builtinId="3"/>
    <cellStyle name="ჩვეულებრივი 1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1"/>
  <sheetViews>
    <sheetView tabSelected="1" zoomScale="66" zoomScaleNormal="66" workbookViewId="0">
      <selection activeCell="A8" sqref="A8"/>
    </sheetView>
  </sheetViews>
  <sheetFormatPr defaultColWidth="8.85546875" defaultRowHeight="12.75"/>
  <cols>
    <col min="1" max="1" width="5.7109375" style="666" customWidth="1"/>
    <col min="2" max="2" width="0.140625" style="666" customWidth="1"/>
    <col min="3" max="3" width="36.5703125" style="666" customWidth="1"/>
    <col min="4" max="4" width="52.85546875" style="666" customWidth="1"/>
    <col min="5" max="5" width="35.140625" style="666" customWidth="1"/>
    <col min="6" max="6" width="19.42578125" style="666" customWidth="1"/>
    <col min="7" max="7" width="20.42578125" style="887" customWidth="1"/>
    <col min="8" max="8" width="17.28515625" style="666" customWidth="1"/>
    <col min="9" max="9" width="15" style="666" customWidth="1"/>
    <col min="10" max="10" width="17.28515625" style="666" customWidth="1"/>
    <col min="11" max="12" width="14.28515625" style="666" customWidth="1"/>
    <col min="13" max="13" width="14.28515625" style="733" customWidth="1"/>
    <col min="14" max="15" width="14.28515625" style="666" customWidth="1"/>
    <col min="16" max="16" width="14.28515625" style="888" customWidth="1"/>
    <col min="17" max="17" width="16.85546875" style="666" customWidth="1"/>
    <col min="18" max="18" width="16.140625" style="666" customWidth="1"/>
    <col min="19" max="19" width="14.28515625" style="889" customWidth="1"/>
    <col min="20" max="20" width="17.140625" style="666" customWidth="1"/>
    <col min="21" max="21" width="18.5703125" style="666" customWidth="1"/>
    <col min="22" max="22" width="12.7109375" style="666" customWidth="1"/>
    <col min="23" max="23" width="10.5703125" style="666" customWidth="1"/>
    <col min="24" max="16384" width="8.85546875" style="666"/>
  </cols>
  <sheetData>
    <row r="1" spans="1:22" ht="30" customHeight="1">
      <c r="A1" s="1358" t="s">
        <v>0</v>
      </c>
      <c r="B1" s="1359" t="s">
        <v>1</v>
      </c>
      <c r="C1" s="1359" t="s">
        <v>2</v>
      </c>
      <c r="D1" s="1359" t="s">
        <v>3</v>
      </c>
      <c r="E1" s="1359" t="s">
        <v>4</v>
      </c>
      <c r="F1" s="1359" t="s">
        <v>5</v>
      </c>
      <c r="G1" s="1362" t="s">
        <v>6</v>
      </c>
      <c r="H1" s="1362"/>
      <c r="I1" s="1362"/>
      <c r="J1" s="1362"/>
      <c r="K1" s="1362" t="s">
        <v>7</v>
      </c>
      <c r="L1" s="1362"/>
      <c r="M1" s="1362"/>
      <c r="N1" s="1362"/>
      <c r="O1" s="1362"/>
      <c r="P1" s="1362"/>
      <c r="Q1" s="1362"/>
      <c r="R1" s="1362"/>
      <c r="S1" s="1362"/>
      <c r="T1" s="1363" t="s">
        <v>8</v>
      </c>
      <c r="U1" s="1359" t="s">
        <v>9</v>
      </c>
      <c r="V1" s="1355" t="s">
        <v>10</v>
      </c>
    </row>
    <row r="2" spans="1:22" ht="15.75" customHeight="1">
      <c r="A2" s="1358"/>
      <c r="B2" s="1359"/>
      <c r="C2" s="1359"/>
      <c r="D2" s="1359"/>
      <c r="E2" s="1359"/>
      <c r="F2" s="1359"/>
      <c r="G2" s="1364" t="s">
        <v>11</v>
      </c>
      <c r="H2" s="1365" t="s">
        <v>12</v>
      </c>
      <c r="I2" s="1366" t="s">
        <v>13</v>
      </c>
      <c r="J2" s="1365" t="s">
        <v>14</v>
      </c>
      <c r="K2" s="1367" t="s">
        <v>15</v>
      </c>
      <c r="L2" s="1367"/>
      <c r="M2" s="1367"/>
      <c r="N2" s="1367" t="s">
        <v>16</v>
      </c>
      <c r="O2" s="1367"/>
      <c r="P2" s="1367"/>
      <c r="Q2" s="1367" t="s">
        <v>17</v>
      </c>
      <c r="R2" s="1367"/>
      <c r="S2" s="1367"/>
      <c r="T2" s="1363"/>
      <c r="U2" s="1359"/>
      <c r="V2" s="1356"/>
    </row>
    <row r="3" spans="1:22" ht="47.25">
      <c r="A3" s="1358"/>
      <c r="B3" s="1359"/>
      <c r="C3" s="1359"/>
      <c r="D3" s="1359"/>
      <c r="E3" s="1359"/>
      <c r="F3" s="1359"/>
      <c r="G3" s="1364"/>
      <c r="H3" s="1365"/>
      <c r="I3" s="1366"/>
      <c r="J3" s="1365"/>
      <c r="K3" s="45" t="s">
        <v>18</v>
      </c>
      <c r="L3" s="45" t="s">
        <v>19</v>
      </c>
      <c r="M3" s="126" t="s">
        <v>20</v>
      </c>
      <c r="N3" s="45" t="s">
        <v>18</v>
      </c>
      <c r="O3" s="45" t="s">
        <v>19</v>
      </c>
      <c r="P3" s="136" t="s">
        <v>20</v>
      </c>
      <c r="Q3" s="45" t="s">
        <v>18</v>
      </c>
      <c r="R3" s="45" t="s">
        <v>19</v>
      </c>
      <c r="S3" s="146" t="s">
        <v>20</v>
      </c>
      <c r="T3" s="1363"/>
      <c r="U3" s="1359"/>
      <c r="V3" s="1357"/>
    </row>
    <row r="4" spans="1:22">
      <c r="A4" s="46"/>
      <c r="B4" s="46">
        <v>1</v>
      </c>
      <c r="C4" s="46">
        <v>2</v>
      </c>
      <c r="D4" s="46">
        <v>3</v>
      </c>
      <c r="E4" s="46">
        <v>4</v>
      </c>
      <c r="F4" s="46">
        <v>5</v>
      </c>
      <c r="G4" s="667">
        <v>6.1</v>
      </c>
      <c r="H4" s="46">
        <v>6.2</v>
      </c>
      <c r="I4" s="46">
        <v>6.3</v>
      </c>
      <c r="J4" s="46">
        <v>6.4</v>
      </c>
      <c r="K4" s="47" t="s">
        <v>21</v>
      </c>
      <c r="L4" s="47" t="s">
        <v>22</v>
      </c>
      <c r="M4" s="127" t="s">
        <v>23</v>
      </c>
      <c r="N4" s="47" t="s">
        <v>24</v>
      </c>
      <c r="O4" s="47" t="s">
        <v>25</v>
      </c>
      <c r="P4" s="137" t="s">
        <v>26</v>
      </c>
      <c r="Q4" s="47" t="s">
        <v>27</v>
      </c>
      <c r="R4" s="47" t="s">
        <v>28</v>
      </c>
      <c r="S4" s="147" t="s">
        <v>29</v>
      </c>
      <c r="T4" s="46">
        <v>8</v>
      </c>
      <c r="U4" s="46">
        <v>9</v>
      </c>
      <c r="V4" s="46">
        <v>10</v>
      </c>
    </row>
    <row r="5" spans="1:22" ht="45.75" customHeight="1">
      <c r="A5" s="1368" t="s">
        <v>30</v>
      </c>
      <c r="B5" s="1369"/>
      <c r="C5" s="1369"/>
      <c r="D5" s="1369"/>
      <c r="E5" s="1369"/>
      <c r="F5" s="1369"/>
      <c r="G5" s="1369"/>
      <c r="H5" s="1369"/>
      <c r="I5" s="1369"/>
      <c r="J5" s="1369"/>
      <c r="K5" s="1369"/>
      <c r="L5" s="1369"/>
      <c r="M5" s="1369"/>
      <c r="N5" s="1369"/>
      <c r="O5" s="1369"/>
      <c r="P5" s="1369"/>
      <c r="Q5" s="1369"/>
      <c r="R5" s="1369"/>
      <c r="S5" s="1369"/>
      <c r="T5" s="1369"/>
      <c r="U5" s="1369"/>
      <c r="V5" s="1370"/>
    </row>
    <row r="6" spans="1:22" ht="70.5" customHeight="1">
      <c r="A6" s="668">
        <v>1</v>
      </c>
      <c r="B6" s="669" t="s">
        <v>1348</v>
      </c>
      <c r="C6" s="670" t="s">
        <v>1349</v>
      </c>
      <c r="D6" s="671" t="s">
        <v>1350</v>
      </c>
      <c r="E6" s="671" t="s">
        <v>1351</v>
      </c>
      <c r="F6" s="672"/>
      <c r="G6" s="673">
        <f>M6+P6+S6</f>
        <v>154159</v>
      </c>
      <c r="H6" s="674"/>
      <c r="I6" s="674"/>
      <c r="J6" s="674"/>
      <c r="K6" s="674" t="s">
        <v>68</v>
      </c>
      <c r="L6" s="674" t="s">
        <v>42</v>
      </c>
      <c r="M6" s="675">
        <v>154159</v>
      </c>
      <c r="N6" s="676"/>
      <c r="O6" s="676"/>
      <c r="P6" s="677"/>
      <c r="Q6" s="678"/>
      <c r="R6" s="678"/>
      <c r="S6" s="679"/>
      <c r="T6" s="680" t="s">
        <v>1352</v>
      </c>
      <c r="U6" s="672"/>
      <c r="V6" s="672"/>
    </row>
    <row r="7" spans="1:22" ht="53.25" customHeight="1">
      <c r="A7" s="668">
        <v>2</v>
      </c>
      <c r="B7" s="681" t="s">
        <v>948</v>
      </c>
      <c r="C7" s="682" t="s">
        <v>979</v>
      </c>
      <c r="D7" s="671" t="s">
        <v>1353</v>
      </c>
      <c r="E7" s="671" t="s">
        <v>1354</v>
      </c>
      <c r="F7" s="672"/>
      <c r="G7" s="673">
        <f t="shared" ref="G7" si="0">M7+P7+S7</f>
        <v>211000</v>
      </c>
      <c r="H7" s="674"/>
      <c r="I7" s="674"/>
      <c r="J7" s="674"/>
      <c r="K7" s="683" t="s">
        <v>37</v>
      </c>
      <c r="L7" s="674" t="s">
        <v>54</v>
      </c>
      <c r="M7" s="675">
        <v>211000</v>
      </c>
      <c r="N7" s="676"/>
      <c r="O7" s="676"/>
      <c r="P7" s="677"/>
      <c r="Q7" s="678"/>
      <c r="R7" s="678"/>
      <c r="S7" s="679"/>
      <c r="T7" s="680" t="s">
        <v>1352</v>
      </c>
      <c r="U7" s="672"/>
      <c r="V7" s="672"/>
    </row>
    <row r="8" spans="1:22" ht="72" customHeight="1">
      <c r="A8" s="1309">
        <v>3</v>
      </c>
      <c r="B8" s="1067" t="s">
        <v>948</v>
      </c>
      <c r="C8" s="1298" t="s">
        <v>979</v>
      </c>
      <c r="D8" s="1299" t="s">
        <v>1355</v>
      </c>
      <c r="E8" s="1299" t="s">
        <v>1356</v>
      </c>
      <c r="F8" s="1300"/>
      <c r="G8" s="1301">
        <v>149713</v>
      </c>
      <c r="H8" s="1302">
        <v>20000</v>
      </c>
      <c r="I8" s="1303"/>
      <c r="J8" s="1303"/>
      <c r="K8" s="1303"/>
      <c r="L8" s="1303"/>
      <c r="M8" s="1301">
        <v>0</v>
      </c>
      <c r="N8" s="1304"/>
      <c r="O8" s="1304"/>
      <c r="P8" s="1305">
        <v>0</v>
      </c>
      <c r="Q8" s="1306" t="s">
        <v>208</v>
      </c>
      <c r="R8" s="1306" t="s">
        <v>204</v>
      </c>
      <c r="S8" s="1305">
        <v>169713</v>
      </c>
      <c r="T8" s="1307" t="s">
        <v>1352</v>
      </c>
      <c r="U8" s="1300"/>
      <c r="V8" s="1300"/>
    </row>
    <row r="9" spans="1:22" s="740" customFormat="1" ht="75" customHeight="1">
      <c r="A9" s="1309">
        <v>4</v>
      </c>
      <c r="B9" s="1067" t="s">
        <v>948</v>
      </c>
      <c r="C9" s="1298" t="s">
        <v>979</v>
      </c>
      <c r="D9" s="1299" t="s">
        <v>1357</v>
      </c>
      <c r="E9" s="1299" t="s">
        <v>1358</v>
      </c>
      <c r="F9" s="1300"/>
      <c r="G9" s="1305">
        <v>1439999</v>
      </c>
      <c r="H9" s="1308">
        <v>60000</v>
      </c>
      <c r="I9" s="1303"/>
      <c r="J9" s="1303"/>
      <c r="K9" s="1303" t="s">
        <v>68</v>
      </c>
      <c r="L9" s="1303" t="s">
        <v>42</v>
      </c>
      <c r="M9" s="1301">
        <v>399999</v>
      </c>
      <c r="N9" s="1308"/>
      <c r="O9" s="1308"/>
      <c r="P9" s="1305">
        <v>0</v>
      </c>
      <c r="Q9" s="1306" t="s">
        <v>208</v>
      </c>
      <c r="R9" s="1306" t="s">
        <v>204</v>
      </c>
      <c r="S9" s="1305">
        <v>110000</v>
      </c>
      <c r="T9" s="1307" t="s">
        <v>1352</v>
      </c>
      <c r="U9" s="1300"/>
      <c r="V9" s="1300"/>
    </row>
    <row r="10" spans="1:22" ht="71.25" customHeight="1">
      <c r="A10" s="668">
        <v>5</v>
      </c>
      <c r="B10" s="692" t="s">
        <v>1359</v>
      </c>
      <c r="C10" s="693" t="s">
        <v>1360</v>
      </c>
      <c r="D10" s="671" t="s">
        <v>1361</v>
      </c>
      <c r="E10" s="671" t="s">
        <v>1362</v>
      </c>
      <c r="F10" s="672"/>
      <c r="G10" s="694">
        <f>(S10+M10)+(P10-H10)</f>
        <v>500189</v>
      </c>
      <c r="H10" s="694">
        <f>P10*0.05</f>
        <v>0</v>
      </c>
      <c r="I10" s="695"/>
      <c r="J10" s="695"/>
      <c r="K10" s="695" t="s">
        <v>68</v>
      </c>
      <c r="L10" s="695" t="s">
        <v>42</v>
      </c>
      <c r="M10" s="696">
        <v>500189</v>
      </c>
      <c r="N10" s="695" t="s">
        <v>36</v>
      </c>
      <c r="O10" s="695" t="s">
        <v>208</v>
      </c>
      <c r="P10" s="690">
        <v>0</v>
      </c>
      <c r="Q10" s="695" t="s">
        <v>36</v>
      </c>
      <c r="R10" s="695" t="s">
        <v>208</v>
      </c>
      <c r="S10" s="697"/>
      <c r="T10" s="698" t="s">
        <v>1352</v>
      </c>
      <c r="U10" s="699"/>
      <c r="V10" s="699"/>
    </row>
    <row r="11" spans="1:22" ht="138.75" customHeight="1">
      <c r="A11" s="700">
        <v>16</v>
      </c>
      <c r="B11" s="701"/>
      <c r="C11" s="702" t="s">
        <v>1360</v>
      </c>
      <c r="D11" s="703" t="s">
        <v>1363</v>
      </c>
      <c r="E11" s="703" t="s">
        <v>1362</v>
      </c>
      <c r="F11" s="704"/>
      <c r="G11" s="705">
        <v>422000</v>
      </c>
      <c r="H11" s="705">
        <v>130000</v>
      </c>
      <c r="I11" s="706"/>
      <c r="J11" s="707"/>
      <c r="K11" s="707"/>
      <c r="L11" s="707"/>
      <c r="M11" s="696"/>
      <c r="N11" s="707"/>
      <c r="O11" s="707"/>
      <c r="P11" s="690"/>
      <c r="Q11" s="707" t="s">
        <v>208</v>
      </c>
      <c r="R11" s="707" t="s">
        <v>204</v>
      </c>
      <c r="S11" s="708">
        <f>G11+H11</f>
        <v>552000</v>
      </c>
      <c r="T11" s="709"/>
      <c r="U11" s="710"/>
      <c r="V11" s="710"/>
    </row>
    <row r="12" spans="1:22" ht="86.25" customHeight="1">
      <c r="A12" s="668">
        <v>6</v>
      </c>
      <c r="B12" s="681" t="s">
        <v>948</v>
      </c>
      <c r="C12" s="682" t="s">
        <v>979</v>
      </c>
      <c r="D12" s="671" t="s">
        <v>1364</v>
      </c>
      <c r="E12" s="671" t="s">
        <v>1365</v>
      </c>
      <c r="F12" s="672"/>
      <c r="G12" s="673">
        <f t="shared" ref="G12:G38" si="1">M12+P12+S12</f>
        <v>345211</v>
      </c>
      <c r="H12" s="674"/>
      <c r="I12" s="674"/>
      <c r="J12" s="674"/>
      <c r="K12" s="674" t="s">
        <v>208</v>
      </c>
      <c r="L12" s="674" t="s">
        <v>204</v>
      </c>
      <c r="M12" s="675">
        <v>345211</v>
      </c>
      <c r="N12" s="695"/>
      <c r="O12" s="695"/>
      <c r="P12" s="690"/>
      <c r="Q12" s="674"/>
      <c r="R12" s="674"/>
      <c r="S12" s="687"/>
      <c r="T12" s="680" t="s">
        <v>1352</v>
      </c>
      <c r="U12" s="672"/>
      <c r="V12" s="672"/>
    </row>
    <row r="13" spans="1:22" ht="80.25" customHeight="1">
      <c r="A13" s="668">
        <v>7</v>
      </c>
      <c r="B13" s="164" t="s">
        <v>1366</v>
      </c>
      <c r="C13" s="693" t="s">
        <v>1367</v>
      </c>
      <c r="D13" s="671" t="s">
        <v>1368</v>
      </c>
      <c r="E13" s="711" t="s">
        <v>1369</v>
      </c>
      <c r="F13" s="672"/>
      <c r="G13" s="694">
        <f>P13-H13</f>
        <v>0</v>
      </c>
      <c r="H13" s="712">
        <f>P13*0.05</f>
        <v>0</v>
      </c>
      <c r="I13" s="695"/>
      <c r="J13" s="695"/>
      <c r="K13" s="695" t="s">
        <v>68</v>
      </c>
      <c r="L13" s="695" t="s">
        <v>42</v>
      </c>
      <c r="M13" s="696">
        <v>188000</v>
      </c>
      <c r="N13" s="695" t="s">
        <v>36</v>
      </c>
      <c r="O13" s="695" t="s">
        <v>208</v>
      </c>
      <c r="P13" s="690">
        <v>0</v>
      </c>
      <c r="Q13" s="695"/>
      <c r="R13" s="695"/>
      <c r="S13" s="697"/>
      <c r="T13" s="698" t="s">
        <v>1352</v>
      </c>
      <c r="U13" s="699"/>
      <c r="V13" s="699"/>
    </row>
    <row r="14" spans="1:22" ht="80.25" customHeight="1">
      <c r="A14" s="668"/>
      <c r="B14" s="164"/>
      <c r="C14" s="693" t="s">
        <v>1367</v>
      </c>
      <c r="D14" s="671" t="s">
        <v>1370</v>
      </c>
      <c r="E14" s="711" t="s">
        <v>1371</v>
      </c>
      <c r="F14" s="672"/>
      <c r="G14" s="713">
        <v>363950</v>
      </c>
      <c r="H14" s="712">
        <v>19156</v>
      </c>
      <c r="I14" s="695"/>
      <c r="J14" s="695"/>
      <c r="K14" s="695"/>
      <c r="L14" s="695"/>
      <c r="M14" s="696"/>
      <c r="N14" s="695"/>
      <c r="O14" s="695"/>
      <c r="P14" s="690">
        <v>383106</v>
      </c>
      <c r="Q14" s="695"/>
      <c r="R14" s="695"/>
      <c r="S14" s="697"/>
      <c r="T14" s="698"/>
      <c r="U14" s="699"/>
      <c r="V14" s="699"/>
    </row>
    <row r="15" spans="1:22" ht="115.5" customHeight="1">
      <c r="A15" s="668">
        <v>8</v>
      </c>
      <c r="B15" s="714" t="s">
        <v>1372</v>
      </c>
      <c r="C15" s="715" t="s">
        <v>1373</v>
      </c>
      <c r="D15" s="671" t="s">
        <v>1374</v>
      </c>
      <c r="E15" s="671" t="s">
        <v>1375</v>
      </c>
      <c r="F15" s="672"/>
      <c r="G15" s="673">
        <f t="shared" si="1"/>
        <v>178000</v>
      </c>
      <c r="H15" s="674"/>
      <c r="I15" s="674"/>
      <c r="J15" s="674"/>
      <c r="K15" s="674" t="s">
        <v>214</v>
      </c>
      <c r="L15" s="674" t="s">
        <v>204</v>
      </c>
      <c r="M15" s="675">
        <v>178000</v>
      </c>
      <c r="N15" s="674"/>
      <c r="O15" s="674"/>
      <c r="P15" s="690"/>
      <c r="Q15" s="674"/>
      <c r="R15" s="674"/>
      <c r="S15" s="687"/>
      <c r="T15" s="680" t="s">
        <v>1352</v>
      </c>
      <c r="U15" s="672"/>
      <c r="V15" s="672"/>
    </row>
    <row r="16" spans="1:22" ht="61.5" customHeight="1">
      <c r="A16" s="668">
        <v>9</v>
      </c>
      <c r="B16" s="681" t="s">
        <v>948</v>
      </c>
      <c r="C16" s="682" t="s">
        <v>979</v>
      </c>
      <c r="D16" s="671" t="s">
        <v>1376</v>
      </c>
      <c r="E16" s="671" t="s">
        <v>1377</v>
      </c>
      <c r="F16" s="672"/>
      <c r="G16" s="673">
        <f t="shared" si="1"/>
        <v>473357</v>
      </c>
      <c r="H16" s="674"/>
      <c r="I16" s="674"/>
      <c r="J16" s="674"/>
      <c r="K16" s="674" t="s">
        <v>36</v>
      </c>
      <c r="L16" s="674" t="s">
        <v>119</v>
      </c>
      <c r="M16" s="675">
        <v>473357</v>
      </c>
      <c r="N16" s="674"/>
      <c r="O16" s="674"/>
      <c r="P16" s="690"/>
      <c r="Q16" s="674"/>
      <c r="R16" s="674"/>
      <c r="S16" s="687"/>
      <c r="T16" s="680" t="s">
        <v>1352</v>
      </c>
      <c r="U16" s="672"/>
      <c r="V16" s="672"/>
    </row>
    <row r="17" spans="1:23" ht="62.25" customHeight="1">
      <c r="A17" s="668">
        <v>10</v>
      </c>
      <c r="B17" s="681" t="s">
        <v>948</v>
      </c>
      <c r="C17" s="682" t="s">
        <v>979</v>
      </c>
      <c r="D17" s="671" t="s">
        <v>1378</v>
      </c>
      <c r="E17" s="671" t="s">
        <v>1379</v>
      </c>
      <c r="F17" s="672"/>
      <c r="G17" s="673">
        <f t="shared" si="1"/>
        <v>345631</v>
      </c>
      <c r="H17" s="674"/>
      <c r="I17" s="674"/>
      <c r="J17" s="674"/>
      <c r="K17" s="674" t="s">
        <v>36</v>
      </c>
      <c r="L17" s="674" t="s">
        <v>119</v>
      </c>
      <c r="M17" s="675">
        <v>345631</v>
      </c>
      <c r="N17" s="674"/>
      <c r="O17" s="674"/>
      <c r="P17" s="690"/>
      <c r="Q17" s="674"/>
      <c r="R17" s="674"/>
      <c r="S17" s="687"/>
      <c r="T17" s="680" t="s">
        <v>1352</v>
      </c>
      <c r="U17" s="672"/>
      <c r="V17" s="672"/>
    </row>
    <row r="18" spans="1:23" ht="66" customHeight="1">
      <c r="A18" s="668">
        <v>11</v>
      </c>
      <c r="B18" s="681" t="s">
        <v>948</v>
      </c>
      <c r="C18" s="682" t="s">
        <v>979</v>
      </c>
      <c r="D18" s="671" t="s">
        <v>1380</v>
      </c>
      <c r="E18" s="671" t="s">
        <v>1381</v>
      </c>
      <c r="F18" s="672"/>
      <c r="G18" s="694">
        <f>(S18+M18)+(P18-H18)</f>
        <v>472395</v>
      </c>
      <c r="H18" s="712">
        <f>P18*0.05</f>
        <v>0</v>
      </c>
      <c r="I18" s="695"/>
      <c r="J18" s="695"/>
      <c r="K18" s="695" t="s">
        <v>36</v>
      </c>
      <c r="L18" s="695" t="s">
        <v>119</v>
      </c>
      <c r="M18" s="696">
        <v>472395</v>
      </c>
      <c r="N18" s="695" t="s">
        <v>208</v>
      </c>
      <c r="O18" s="695" t="s">
        <v>68</v>
      </c>
      <c r="P18" s="690">
        <v>0</v>
      </c>
      <c r="Q18" s="695" t="s">
        <v>208</v>
      </c>
      <c r="R18" s="695" t="s">
        <v>1382</v>
      </c>
      <c r="S18" s="697"/>
      <c r="T18" s="698" t="s">
        <v>1352</v>
      </c>
      <c r="U18" s="699"/>
      <c r="V18" s="699"/>
    </row>
    <row r="19" spans="1:23" ht="66" customHeight="1">
      <c r="A19" s="668"/>
      <c r="B19" s="681"/>
      <c r="C19" s="682" t="s">
        <v>979</v>
      </c>
      <c r="D19" s="671" t="s">
        <v>1383</v>
      </c>
      <c r="E19" s="716" t="s">
        <v>1384</v>
      </c>
      <c r="F19" s="672"/>
      <c r="G19" s="694">
        <v>412803</v>
      </c>
      <c r="H19" s="712">
        <v>27204</v>
      </c>
      <c r="I19" s="695"/>
      <c r="J19" s="695"/>
      <c r="K19" s="695"/>
      <c r="L19" s="695"/>
      <c r="M19" s="696"/>
      <c r="N19" s="695"/>
      <c r="O19" s="695"/>
      <c r="P19" s="690">
        <v>440007</v>
      </c>
      <c r="Q19" s="695"/>
      <c r="R19" s="695"/>
      <c r="S19" s="697"/>
      <c r="T19" s="698"/>
      <c r="U19" s="699"/>
      <c r="V19" s="699"/>
    </row>
    <row r="20" spans="1:23" ht="138.75" customHeight="1">
      <c r="A20" s="700">
        <v>17</v>
      </c>
      <c r="B20" s="566"/>
      <c r="C20" s="566" t="s">
        <v>979</v>
      </c>
      <c r="D20" s="703" t="s">
        <v>1385</v>
      </c>
      <c r="E20" s="703" t="s">
        <v>1386</v>
      </c>
      <c r="F20" s="704"/>
      <c r="G20" s="705">
        <v>320641</v>
      </c>
      <c r="H20" s="705">
        <v>97000</v>
      </c>
      <c r="I20" s="717"/>
      <c r="J20" s="707"/>
      <c r="K20" s="707"/>
      <c r="L20" s="707"/>
      <c r="M20" s="696"/>
      <c r="N20" s="707"/>
      <c r="O20" s="707"/>
      <c r="P20" s="690"/>
      <c r="Q20" s="707" t="s">
        <v>208</v>
      </c>
      <c r="R20" s="707" t="s">
        <v>204</v>
      </c>
      <c r="S20" s="708">
        <f>G20+H20</f>
        <v>417641</v>
      </c>
      <c r="T20" s="709"/>
      <c r="U20" s="710"/>
      <c r="V20" s="710"/>
    </row>
    <row r="21" spans="1:23" ht="69.75" customHeight="1">
      <c r="A21" s="668">
        <v>12</v>
      </c>
      <c r="B21" s="681" t="s">
        <v>948</v>
      </c>
      <c r="C21" s="682" t="s">
        <v>979</v>
      </c>
      <c r="D21" s="671" t="s">
        <v>1387</v>
      </c>
      <c r="E21" s="718" t="s">
        <v>1388</v>
      </c>
      <c r="F21" s="672"/>
      <c r="G21" s="673">
        <f t="shared" si="1"/>
        <v>168688</v>
      </c>
      <c r="H21" s="674"/>
      <c r="I21" s="674"/>
      <c r="J21" s="674"/>
      <c r="K21" s="674" t="s">
        <v>36</v>
      </c>
      <c r="L21" s="674" t="s">
        <v>119</v>
      </c>
      <c r="M21" s="675">
        <v>168688</v>
      </c>
      <c r="N21" s="674"/>
      <c r="O21" s="674"/>
      <c r="P21" s="690"/>
      <c r="Q21" s="674"/>
      <c r="R21" s="674"/>
      <c r="S21" s="687"/>
      <c r="T21" s="680" t="s">
        <v>1352</v>
      </c>
      <c r="U21" s="672"/>
      <c r="V21" s="672"/>
    </row>
    <row r="22" spans="1:23" ht="78" customHeight="1">
      <c r="A22" s="668">
        <v>13</v>
      </c>
      <c r="B22" s="681" t="s">
        <v>948</v>
      </c>
      <c r="C22" s="682" t="s">
        <v>979</v>
      </c>
      <c r="D22" s="671" t="s">
        <v>1389</v>
      </c>
      <c r="E22" s="719" t="s">
        <v>1390</v>
      </c>
      <c r="F22" s="672"/>
      <c r="G22" s="673">
        <f t="shared" si="1"/>
        <v>378640</v>
      </c>
      <c r="H22" s="674"/>
      <c r="I22" s="674"/>
      <c r="J22" s="674"/>
      <c r="K22" s="674" t="s">
        <v>36</v>
      </c>
      <c r="L22" s="674" t="s">
        <v>119</v>
      </c>
      <c r="M22" s="675">
        <v>378640</v>
      </c>
      <c r="N22" s="674"/>
      <c r="O22" s="674"/>
      <c r="P22" s="690"/>
      <c r="Q22" s="674"/>
      <c r="R22" s="674"/>
      <c r="S22" s="687"/>
      <c r="T22" s="680" t="s">
        <v>1352</v>
      </c>
      <c r="U22" s="672"/>
      <c r="V22" s="672"/>
    </row>
    <row r="23" spans="1:23" ht="51" customHeight="1">
      <c r="A23" s="668">
        <v>14</v>
      </c>
      <c r="B23" s="681" t="s">
        <v>948</v>
      </c>
      <c r="C23" s="682" t="s">
        <v>979</v>
      </c>
      <c r="D23" s="671" t="s">
        <v>1391</v>
      </c>
      <c r="E23" s="671" t="s">
        <v>1392</v>
      </c>
      <c r="F23" s="698"/>
      <c r="G23" s="673">
        <f t="shared" si="1"/>
        <v>43680</v>
      </c>
      <c r="H23" s="674"/>
      <c r="I23" s="674"/>
      <c r="J23" s="674"/>
      <c r="K23" s="674" t="s">
        <v>36</v>
      </c>
      <c r="L23" s="674" t="s">
        <v>119</v>
      </c>
      <c r="M23" s="675">
        <v>43680</v>
      </c>
      <c r="N23" s="674"/>
      <c r="O23" s="674"/>
      <c r="P23" s="690"/>
      <c r="Q23" s="674"/>
      <c r="R23" s="674"/>
      <c r="S23" s="687"/>
      <c r="T23" s="680" t="s">
        <v>1352</v>
      </c>
      <c r="U23" s="672"/>
      <c r="V23" s="672"/>
    </row>
    <row r="24" spans="1:23" ht="79.5" customHeight="1">
      <c r="A24" s="668">
        <v>15</v>
      </c>
      <c r="B24" s="681" t="s">
        <v>948</v>
      </c>
      <c r="C24" s="682" t="s">
        <v>979</v>
      </c>
      <c r="D24" s="671" t="s">
        <v>1393</v>
      </c>
      <c r="E24" s="671" t="s">
        <v>1394</v>
      </c>
      <c r="F24" s="672"/>
      <c r="G24" s="673">
        <f t="shared" si="1"/>
        <v>82728</v>
      </c>
      <c r="H24" s="674"/>
      <c r="I24" s="674"/>
      <c r="J24" s="674"/>
      <c r="K24" s="674" t="s">
        <v>36</v>
      </c>
      <c r="L24" s="674" t="s">
        <v>119</v>
      </c>
      <c r="M24" s="675">
        <v>82728</v>
      </c>
      <c r="N24" s="674"/>
      <c r="O24" s="674"/>
      <c r="P24" s="690"/>
      <c r="Q24" s="674"/>
      <c r="R24" s="674"/>
      <c r="S24" s="687"/>
      <c r="T24" s="680" t="s">
        <v>1352</v>
      </c>
      <c r="U24" s="672"/>
      <c r="V24" s="672"/>
    </row>
    <row r="25" spans="1:23" ht="78" customHeight="1">
      <c r="A25" s="668">
        <v>16</v>
      </c>
      <c r="B25" s="681" t="s">
        <v>948</v>
      </c>
      <c r="C25" s="682" t="s">
        <v>979</v>
      </c>
      <c r="D25" s="671" t="s">
        <v>1395</v>
      </c>
      <c r="E25" s="711" t="s">
        <v>1396</v>
      </c>
      <c r="F25" s="672"/>
      <c r="G25" s="673">
        <f t="shared" si="1"/>
        <v>66121</v>
      </c>
      <c r="H25" s="674"/>
      <c r="I25" s="674"/>
      <c r="J25" s="674"/>
      <c r="K25" s="674" t="s">
        <v>36</v>
      </c>
      <c r="L25" s="674" t="s">
        <v>119</v>
      </c>
      <c r="M25" s="675">
        <v>66121</v>
      </c>
      <c r="N25" s="674"/>
      <c r="O25" s="674"/>
      <c r="P25" s="690"/>
      <c r="Q25" s="674"/>
      <c r="R25" s="674"/>
      <c r="S25" s="687"/>
      <c r="T25" s="680" t="s">
        <v>1352</v>
      </c>
      <c r="U25" s="672"/>
      <c r="V25" s="672"/>
    </row>
    <row r="26" spans="1:23" ht="86.25" customHeight="1">
      <c r="A26" s="668">
        <v>17</v>
      </c>
      <c r="B26" s="681" t="s">
        <v>948</v>
      </c>
      <c r="C26" s="682" t="s">
        <v>979</v>
      </c>
      <c r="D26" s="671" t="s">
        <v>1397</v>
      </c>
      <c r="E26" s="671" t="s">
        <v>1398</v>
      </c>
      <c r="F26" s="672"/>
      <c r="G26" s="673">
        <f t="shared" si="1"/>
        <v>37789</v>
      </c>
      <c r="H26" s="674"/>
      <c r="I26" s="674"/>
      <c r="J26" s="674"/>
      <c r="K26" s="674" t="s">
        <v>119</v>
      </c>
      <c r="L26" s="674" t="s">
        <v>208</v>
      </c>
      <c r="M26" s="675">
        <v>37789</v>
      </c>
      <c r="N26" s="674"/>
      <c r="O26" s="674"/>
      <c r="P26" s="690"/>
      <c r="Q26" s="674"/>
      <c r="R26" s="674"/>
      <c r="S26" s="687"/>
      <c r="T26" s="680" t="s">
        <v>1352</v>
      </c>
      <c r="U26" s="672"/>
      <c r="V26" s="672"/>
    </row>
    <row r="27" spans="1:23" ht="81.75" customHeight="1">
      <c r="A27" s="668">
        <v>18</v>
      </c>
      <c r="B27" s="164" t="s">
        <v>1359</v>
      </c>
      <c r="C27" s="720" t="s">
        <v>1360</v>
      </c>
      <c r="D27" s="671" t="s">
        <v>1399</v>
      </c>
      <c r="E27" s="671" t="s">
        <v>1398</v>
      </c>
      <c r="F27" s="672"/>
      <c r="G27" s="673">
        <f t="shared" si="1"/>
        <v>41692</v>
      </c>
      <c r="H27" s="674"/>
      <c r="I27" s="674"/>
      <c r="J27" s="674"/>
      <c r="K27" s="674" t="s">
        <v>119</v>
      </c>
      <c r="L27" s="674" t="s">
        <v>208</v>
      </c>
      <c r="M27" s="675">
        <v>41692</v>
      </c>
      <c r="N27" s="674"/>
      <c r="O27" s="674"/>
      <c r="P27" s="690"/>
      <c r="Q27" s="674"/>
      <c r="R27" s="674"/>
      <c r="S27" s="687"/>
      <c r="T27" s="680" t="s">
        <v>1352</v>
      </c>
      <c r="U27" s="672"/>
      <c r="V27" s="672"/>
    </row>
    <row r="28" spans="1:23" s="725" customFormat="1" ht="62.25" customHeight="1">
      <c r="A28" s="721">
        <v>19</v>
      </c>
      <c r="B28" s="722" t="s">
        <v>948</v>
      </c>
      <c r="C28" s="682" t="s">
        <v>979</v>
      </c>
      <c r="D28" s="671" t="s">
        <v>1400</v>
      </c>
      <c r="E28" s="711"/>
      <c r="F28" s="672"/>
      <c r="G28" s="673">
        <v>534535</v>
      </c>
      <c r="H28" s="723">
        <v>30464</v>
      </c>
      <c r="I28" s="674"/>
      <c r="J28" s="674"/>
      <c r="K28" s="674"/>
      <c r="L28" s="674"/>
      <c r="M28" s="675"/>
      <c r="N28" s="674" t="s">
        <v>36</v>
      </c>
      <c r="O28" s="674" t="s">
        <v>208</v>
      </c>
      <c r="P28" s="690">
        <v>564999</v>
      </c>
      <c r="Q28" s="711" t="s">
        <v>36</v>
      </c>
      <c r="R28" s="674" t="s">
        <v>208</v>
      </c>
      <c r="S28" s="679"/>
      <c r="T28" s="680" t="s">
        <v>1352</v>
      </c>
      <c r="U28" s="672"/>
      <c r="V28" s="672"/>
      <c r="W28" s="724"/>
    </row>
    <row r="29" spans="1:23" s="725" customFormat="1" ht="138.75" customHeight="1">
      <c r="A29" s="721">
        <v>7</v>
      </c>
      <c r="B29" s="722"/>
      <c r="C29" s="566" t="s">
        <v>979</v>
      </c>
      <c r="D29" s="703" t="s">
        <v>1401</v>
      </c>
      <c r="E29" s="726" t="s">
        <v>1402</v>
      </c>
      <c r="F29" s="727"/>
      <c r="G29" s="705">
        <v>200000</v>
      </c>
      <c r="H29" s="705">
        <v>73000</v>
      </c>
      <c r="I29" s="717"/>
      <c r="J29" s="728"/>
      <c r="K29" s="728"/>
      <c r="L29" s="728"/>
      <c r="M29" s="675"/>
      <c r="N29" s="728"/>
      <c r="O29" s="728"/>
      <c r="P29" s="690"/>
      <c r="Q29" s="707" t="s">
        <v>208</v>
      </c>
      <c r="R29" s="707" t="s">
        <v>204</v>
      </c>
      <c r="S29" s="708">
        <f>G29+H29</f>
        <v>273000</v>
      </c>
      <c r="T29" s="729"/>
      <c r="U29" s="704"/>
      <c r="V29" s="704"/>
      <c r="W29" s="724"/>
    </row>
    <row r="30" spans="1:23" ht="77.25" customHeight="1">
      <c r="A30" s="668">
        <v>20</v>
      </c>
      <c r="B30" s="722" t="s">
        <v>948</v>
      </c>
      <c r="C30" s="682" t="s">
        <v>979</v>
      </c>
      <c r="D30" s="671" t="s">
        <v>1403</v>
      </c>
      <c r="E30" s="711"/>
      <c r="F30" s="672"/>
      <c r="G30" s="673">
        <v>472402</v>
      </c>
      <c r="H30" s="723">
        <v>33292</v>
      </c>
      <c r="I30" s="674"/>
      <c r="J30" s="674"/>
      <c r="K30" s="674"/>
      <c r="L30" s="674"/>
      <c r="M30" s="675"/>
      <c r="N30" s="674" t="s">
        <v>36</v>
      </c>
      <c r="O30" s="674" t="s">
        <v>208</v>
      </c>
      <c r="P30" s="690">
        <v>505694</v>
      </c>
      <c r="Q30" s="674" t="s">
        <v>36</v>
      </c>
      <c r="R30" s="674" t="s">
        <v>208</v>
      </c>
      <c r="S30" s="679"/>
      <c r="T30" s="680" t="s">
        <v>1352</v>
      </c>
      <c r="U30" s="672"/>
      <c r="V30" s="672"/>
    </row>
    <row r="31" spans="1:23" ht="138.75" customHeight="1">
      <c r="A31" s="668">
        <v>15</v>
      </c>
      <c r="B31" s="722"/>
      <c r="C31" s="566" t="s">
        <v>979</v>
      </c>
      <c r="D31" s="703" t="s">
        <v>1404</v>
      </c>
      <c r="E31" s="730" t="s">
        <v>1402</v>
      </c>
      <c r="F31" s="709"/>
      <c r="G31" s="705">
        <v>263539</v>
      </c>
      <c r="H31" s="705">
        <v>79000</v>
      </c>
      <c r="I31" s="717"/>
      <c r="J31" s="728"/>
      <c r="K31" s="728"/>
      <c r="L31" s="728"/>
      <c r="M31" s="675"/>
      <c r="N31" s="728"/>
      <c r="O31" s="728"/>
      <c r="P31" s="690"/>
      <c r="Q31" s="707" t="s">
        <v>208</v>
      </c>
      <c r="R31" s="707" t="s">
        <v>204</v>
      </c>
      <c r="S31" s="708">
        <f>G31+H31</f>
        <v>342539</v>
      </c>
      <c r="T31" s="729"/>
      <c r="U31" s="704"/>
      <c r="V31" s="704"/>
    </row>
    <row r="32" spans="1:23" ht="62.25" customHeight="1">
      <c r="A32" s="668">
        <v>21</v>
      </c>
      <c r="B32" s="722" t="s">
        <v>948</v>
      </c>
      <c r="C32" s="682" t="s">
        <v>979</v>
      </c>
      <c r="D32" s="671" t="s">
        <v>1405</v>
      </c>
      <c r="E32" s="711"/>
      <c r="F32" s="672"/>
      <c r="G32" s="673">
        <v>717076</v>
      </c>
      <c r="H32" s="723">
        <v>65564</v>
      </c>
      <c r="I32" s="674"/>
      <c r="J32" s="674"/>
      <c r="K32" s="674"/>
      <c r="L32" s="674"/>
      <c r="M32" s="675"/>
      <c r="N32" s="674" t="s">
        <v>36</v>
      </c>
      <c r="O32" s="674" t="s">
        <v>208</v>
      </c>
      <c r="P32" s="690">
        <v>782640</v>
      </c>
      <c r="Q32" s="674" t="s">
        <v>36</v>
      </c>
      <c r="R32" s="674" t="s">
        <v>208</v>
      </c>
      <c r="S32" s="679"/>
      <c r="T32" s="680" t="s">
        <v>1352</v>
      </c>
      <c r="U32" s="672"/>
      <c r="V32" s="672"/>
    </row>
    <row r="33" spans="1:22" ht="138.75" customHeight="1">
      <c r="A33" s="668">
        <v>9</v>
      </c>
      <c r="B33" s="722"/>
      <c r="C33" s="566" t="s">
        <v>979</v>
      </c>
      <c r="D33" s="703" t="s">
        <v>1406</v>
      </c>
      <c r="E33" s="730" t="s">
        <v>1402</v>
      </c>
      <c r="F33" s="704"/>
      <c r="G33" s="705">
        <v>207000</v>
      </c>
      <c r="H33" s="705">
        <v>63000</v>
      </c>
      <c r="I33" s="717"/>
      <c r="J33" s="728"/>
      <c r="K33" s="728"/>
      <c r="L33" s="728"/>
      <c r="M33" s="675"/>
      <c r="N33" s="728"/>
      <c r="O33" s="728"/>
      <c r="P33" s="690"/>
      <c r="Q33" s="707" t="s">
        <v>208</v>
      </c>
      <c r="R33" s="707" t="s">
        <v>204</v>
      </c>
      <c r="S33" s="708">
        <f>G33+H33</f>
        <v>270000</v>
      </c>
      <c r="T33" s="729"/>
      <c r="U33" s="704"/>
      <c r="V33" s="704"/>
    </row>
    <row r="34" spans="1:22" ht="77.25" customHeight="1">
      <c r="A34" s="668">
        <v>22</v>
      </c>
      <c r="B34" s="722" t="s">
        <v>948</v>
      </c>
      <c r="C34" s="682" t="s">
        <v>979</v>
      </c>
      <c r="D34" s="671" t="s">
        <v>1407</v>
      </c>
      <c r="E34" s="711"/>
      <c r="F34" s="672"/>
      <c r="G34" s="673">
        <v>490373</v>
      </c>
      <c r="H34" s="723">
        <v>35627</v>
      </c>
      <c r="I34" s="674"/>
      <c r="J34" s="674"/>
      <c r="K34" s="674"/>
      <c r="L34" s="674"/>
      <c r="M34" s="675"/>
      <c r="N34" s="674" t="s">
        <v>36</v>
      </c>
      <c r="O34" s="674" t="s">
        <v>208</v>
      </c>
      <c r="P34" s="690">
        <v>526000</v>
      </c>
      <c r="Q34" s="674"/>
      <c r="R34" s="674"/>
      <c r="S34" s="687"/>
      <c r="T34" s="680" t="s">
        <v>1352</v>
      </c>
      <c r="U34" s="672"/>
      <c r="V34" s="672"/>
    </row>
    <row r="35" spans="1:22" ht="72.75" customHeight="1">
      <c r="A35" s="668">
        <v>23</v>
      </c>
      <c r="B35" s="722" t="s">
        <v>1408</v>
      </c>
      <c r="C35" s="684" t="s">
        <v>1409</v>
      </c>
      <c r="D35" s="685" t="s">
        <v>1410</v>
      </c>
      <c r="E35" s="731"/>
      <c r="F35" s="686"/>
      <c r="G35" s="687">
        <f>S35+(P35-H35)</f>
        <v>0</v>
      </c>
      <c r="H35" s="688">
        <f t="shared" ref="H35" si="2">P35*0.05</f>
        <v>0</v>
      </c>
      <c r="I35" s="689"/>
      <c r="J35" s="689"/>
      <c r="K35" s="689"/>
      <c r="L35" s="689"/>
      <c r="M35" s="675"/>
      <c r="N35" s="689" t="s">
        <v>208</v>
      </c>
      <c r="O35" s="689" t="s">
        <v>68</v>
      </c>
      <c r="P35" s="690"/>
      <c r="Q35" s="689"/>
      <c r="R35" s="689"/>
      <c r="S35" s="687"/>
      <c r="T35" s="691" t="s">
        <v>1352</v>
      </c>
      <c r="U35" s="686"/>
      <c r="V35" s="686"/>
    </row>
    <row r="36" spans="1:22" ht="138.75" customHeight="1">
      <c r="A36" s="668">
        <v>19</v>
      </c>
      <c r="B36" s="722" t="s">
        <v>948</v>
      </c>
      <c r="C36" s="566" t="s">
        <v>979</v>
      </c>
      <c r="D36" s="732" t="s">
        <v>1411</v>
      </c>
      <c r="E36" s="730" t="s">
        <v>1402</v>
      </c>
      <c r="F36" s="704"/>
      <c r="G36" s="705">
        <v>243000</v>
      </c>
      <c r="H36" s="705">
        <v>64800</v>
      </c>
      <c r="I36" s="717"/>
      <c r="J36" s="728"/>
      <c r="K36" s="728"/>
      <c r="L36" s="728"/>
      <c r="M36" s="675"/>
      <c r="N36" s="728"/>
      <c r="O36" s="728"/>
      <c r="P36" s="690"/>
      <c r="Q36" s="707" t="s">
        <v>208</v>
      </c>
      <c r="R36" s="707" t="s">
        <v>204</v>
      </c>
      <c r="S36" s="708">
        <f>G36+H36</f>
        <v>307800</v>
      </c>
      <c r="T36" s="729" t="s">
        <v>1352</v>
      </c>
      <c r="U36" s="704"/>
      <c r="V36" s="704"/>
    </row>
    <row r="37" spans="1:22" s="733" customFormat="1" ht="65.25" customHeight="1">
      <c r="A37" s="668">
        <v>25</v>
      </c>
      <c r="B37" s="722" t="s">
        <v>948</v>
      </c>
      <c r="C37" s="682" t="s">
        <v>979</v>
      </c>
      <c r="D37" s="671" t="s">
        <v>1412</v>
      </c>
      <c r="E37" s="711"/>
      <c r="F37" s="672"/>
      <c r="G37" s="673"/>
      <c r="H37" s="674"/>
      <c r="I37" s="674">
        <v>4600000</v>
      </c>
      <c r="J37" s="674"/>
      <c r="K37" s="674"/>
      <c r="L37" s="674"/>
      <c r="M37" s="675"/>
      <c r="N37" s="674" t="s">
        <v>208</v>
      </c>
      <c r="O37" s="674" t="s">
        <v>68</v>
      </c>
      <c r="P37" s="690"/>
      <c r="Q37" s="674"/>
      <c r="R37" s="674"/>
      <c r="S37" s="687"/>
      <c r="T37" s="680" t="s">
        <v>1352</v>
      </c>
      <c r="U37" s="672">
        <v>4500000</v>
      </c>
      <c r="V37" s="672"/>
    </row>
    <row r="38" spans="1:22" ht="58.5" customHeight="1">
      <c r="A38" s="668">
        <v>26</v>
      </c>
      <c r="B38" s="681" t="s">
        <v>948</v>
      </c>
      <c r="C38" s="682" t="s">
        <v>979</v>
      </c>
      <c r="D38" s="671" t="s">
        <v>1413</v>
      </c>
      <c r="E38" s="711"/>
      <c r="F38" s="672"/>
      <c r="G38" s="673">
        <f t="shared" si="1"/>
        <v>0</v>
      </c>
      <c r="H38" s="674"/>
      <c r="I38" s="674"/>
      <c r="J38" s="674"/>
      <c r="K38" s="674"/>
      <c r="L38" s="674"/>
      <c r="M38" s="675"/>
      <c r="N38" s="674"/>
      <c r="O38" s="674"/>
      <c r="P38" s="690"/>
      <c r="Q38" s="674" t="s">
        <v>208</v>
      </c>
      <c r="R38" s="674" t="s">
        <v>1382</v>
      </c>
      <c r="S38" s="679"/>
      <c r="T38" s="680" t="s">
        <v>1352</v>
      </c>
      <c r="U38" s="672"/>
      <c r="V38" s="672"/>
    </row>
    <row r="39" spans="1:22" ht="58.5" customHeight="1">
      <c r="A39" s="668">
        <v>27</v>
      </c>
      <c r="B39" s="722" t="s">
        <v>948</v>
      </c>
      <c r="C39" s="682" t="s">
        <v>979</v>
      </c>
      <c r="D39" s="671" t="s">
        <v>1414</v>
      </c>
      <c r="E39" s="734" t="s">
        <v>1415</v>
      </c>
      <c r="F39" s="735"/>
      <c r="G39" s="673">
        <v>497800</v>
      </c>
      <c r="H39" s="723">
        <v>26200</v>
      </c>
      <c r="I39" s="735"/>
      <c r="J39" s="735"/>
      <c r="K39" s="735"/>
      <c r="L39" s="735"/>
      <c r="M39" s="736"/>
      <c r="N39" s="735"/>
      <c r="O39" s="735"/>
      <c r="P39" s="690">
        <v>524000</v>
      </c>
      <c r="Q39" s="674"/>
      <c r="R39" s="674"/>
      <c r="S39" s="679"/>
      <c r="T39" s="680"/>
      <c r="U39" s="672"/>
      <c r="V39" s="672"/>
    </row>
    <row r="40" spans="1:22" ht="138.75" customHeight="1">
      <c r="A40" s="668">
        <v>10</v>
      </c>
      <c r="B40" s="722" t="s">
        <v>948</v>
      </c>
      <c r="C40" s="566" t="s">
        <v>979</v>
      </c>
      <c r="D40" s="732" t="s">
        <v>1416</v>
      </c>
      <c r="E40" s="737" t="s">
        <v>1417</v>
      </c>
      <c r="F40" s="738"/>
      <c r="G40" s="705">
        <v>96917</v>
      </c>
      <c r="H40" s="705">
        <v>30000</v>
      </c>
      <c r="I40" s="717"/>
      <c r="J40" s="738"/>
      <c r="K40" s="738"/>
      <c r="L40" s="738"/>
      <c r="M40" s="736"/>
      <c r="N40" s="738"/>
      <c r="O40" s="738"/>
      <c r="P40" s="690"/>
      <c r="Q40" s="707" t="s">
        <v>208</v>
      </c>
      <c r="R40" s="707" t="s">
        <v>204</v>
      </c>
      <c r="S40" s="708">
        <f>G40+H40</f>
        <v>126917</v>
      </c>
      <c r="T40" s="729"/>
      <c r="U40" s="704"/>
      <c r="V40" s="704"/>
    </row>
    <row r="41" spans="1:22" s="740" customFormat="1" ht="58.5" customHeight="1">
      <c r="A41" s="721">
        <v>29</v>
      </c>
      <c r="B41" s="681" t="s">
        <v>948</v>
      </c>
      <c r="C41" s="682" t="s">
        <v>979</v>
      </c>
      <c r="D41" s="671" t="s">
        <v>1418</v>
      </c>
      <c r="E41" s="734" t="s">
        <v>1415</v>
      </c>
      <c r="F41" s="735"/>
      <c r="G41" s="739">
        <v>408499</v>
      </c>
      <c r="H41" s="723">
        <v>21500</v>
      </c>
      <c r="I41" s="735"/>
      <c r="J41" s="735"/>
      <c r="K41" s="735"/>
      <c r="L41" s="735"/>
      <c r="M41" s="736"/>
      <c r="N41" s="735"/>
      <c r="O41" s="735"/>
      <c r="P41" s="690">
        <v>429999</v>
      </c>
      <c r="Q41" s="674"/>
      <c r="R41" s="674"/>
      <c r="S41" s="679"/>
      <c r="T41" s="680"/>
      <c r="U41" s="672"/>
      <c r="V41" s="672"/>
    </row>
    <row r="42" spans="1:22" s="743" customFormat="1" ht="124.5" customHeight="1">
      <c r="A42" s="668">
        <v>30</v>
      </c>
      <c r="B42" s="741" t="s">
        <v>1359</v>
      </c>
      <c r="C42" s="693" t="s">
        <v>1360</v>
      </c>
      <c r="D42" s="671" t="s">
        <v>1419</v>
      </c>
      <c r="E42" s="671" t="s">
        <v>1420</v>
      </c>
      <c r="F42" s="672"/>
      <c r="G42" s="676">
        <f t="shared" ref="G42" si="3">M42+P42+S42</f>
        <v>0</v>
      </c>
      <c r="H42" s="676"/>
      <c r="I42" s="676">
        <v>302117</v>
      </c>
      <c r="J42" s="676"/>
      <c r="K42" s="676"/>
      <c r="L42" s="676"/>
      <c r="M42" s="742"/>
      <c r="N42" s="676"/>
      <c r="O42" s="676"/>
      <c r="P42" s="677"/>
      <c r="Q42" s="678"/>
      <c r="R42" s="678"/>
      <c r="S42" s="679"/>
      <c r="T42" s="680" t="s">
        <v>1352</v>
      </c>
      <c r="U42" s="672"/>
      <c r="V42" s="672"/>
    </row>
    <row r="43" spans="1:22" s="743" customFormat="1" ht="138.75" customHeight="1">
      <c r="A43" s="668">
        <v>11</v>
      </c>
      <c r="B43" s="744"/>
      <c r="C43" s="745" t="s">
        <v>1360</v>
      </c>
      <c r="D43" s="746" t="s">
        <v>1421</v>
      </c>
      <c r="E43" s="746" t="s">
        <v>1398</v>
      </c>
      <c r="F43" s="747" t="s">
        <v>1422</v>
      </c>
      <c r="G43" s="705">
        <v>36536</v>
      </c>
      <c r="H43" s="705">
        <v>11000</v>
      </c>
      <c r="I43" s="717"/>
      <c r="J43" s="728"/>
      <c r="K43" s="707"/>
      <c r="L43" s="707"/>
      <c r="M43" s="696"/>
      <c r="N43" s="707"/>
      <c r="O43" s="707"/>
      <c r="P43" s="690"/>
      <c r="Q43" s="707" t="s">
        <v>208</v>
      </c>
      <c r="R43" s="707" t="s">
        <v>204</v>
      </c>
      <c r="S43" s="708">
        <f>G43+H43</f>
        <v>47536</v>
      </c>
      <c r="T43" s="729" t="s">
        <v>1352</v>
      </c>
      <c r="U43" s="704"/>
      <c r="V43" s="704"/>
    </row>
    <row r="44" spans="1:22" s="743" customFormat="1" ht="124.5" customHeight="1">
      <c r="A44" s="668">
        <v>33</v>
      </c>
      <c r="B44" s="744"/>
      <c r="C44" s="693" t="s">
        <v>1360</v>
      </c>
      <c r="D44" s="671" t="s">
        <v>1423</v>
      </c>
      <c r="E44" s="671" t="s">
        <v>1424</v>
      </c>
      <c r="F44" s="693" t="s">
        <v>1425</v>
      </c>
      <c r="G44" s="748">
        <v>250695</v>
      </c>
      <c r="H44" s="695">
        <v>13195</v>
      </c>
      <c r="I44" s="695"/>
      <c r="J44" s="695"/>
      <c r="K44" s="695"/>
      <c r="L44" s="695"/>
      <c r="M44" s="749"/>
      <c r="N44" s="695" t="s">
        <v>208</v>
      </c>
      <c r="O44" s="695" t="s">
        <v>1426</v>
      </c>
      <c r="P44" s="690">
        <v>263890</v>
      </c>
      <c r="Q44" s="678"/>
      <c r="R44" s="678"/>
      <c r="S44" s="679"/>
      <c r="T44" s="680" t="s">
        <v>1352</v>
      </c>
      <c r="U44" s="672"/>
      <c r="V44" s="672"/>
    </row>
    <row r="45" spans="1:22" s="743" customFormat="1" ht="138.75" customHeight="1">
      <c r="A45" s="668">
        <v>2</v>
      </c>
      <c r="B45" s="744"/>
      <c r="C45" s="702" t="s">
        <v>1360</v>
      </c>
      <c r="D45" s="703" t="s">
        <v>1427</v>
      </c>
      <c r="E45" s="703" t="s">
        <v>1428</v>
      </c>
      <c r="F45" s="702" t="s">
        <v>1429</v>
      </c>
      <c r="G45" s="705">
        <v>132011</v>
      </c>
      <c r="H45" s="705">
        <v>40000</v>
      </c>
      <c r="I45" s="717"/>
      <c r="J45" s="707"/>
      <c r="K45" s="707"/>
      <c r="L45" s="707"/>
      <c r="M45" s="750"/>
      <c r="N45" s="707"/>
      <c r="O45" s="707"/>
      <c r="P45" s="690"/>
      <c r="Q45" s="707" t="s">
        <v>208</v>
      </c>
      <c r="R45" s="707" t="s">
        <v>204</v>
      </c>
      <c r="S45" s="708">
        <f>G45+H45</f>
        <v>172011</v>
      </c>
      <c r="T45" s="751"/>
      <c r="U45" s="704"/>
      <c r="V45" s="704"/>
    </row>
    <row r="46" spans="1:22" s="743" customFormat="1" ht="138.75" customHeight="1">
      <c r="A46" s="668">
        <v>4</v>
      </c>
      <c r="B46" s="744"/>
      <c r="C46" s="702" t="s">
        <v>1360</v>
      </c>
      <c r="D46" s="703" t="s">
        <v>1430</v>
      </c>
      <c r="E46" s="703" t="s">
        <v>1428</v>
      </c>
      <c r="F46" s="702" t="s">
        <v>1431</v>
      </c>
      <c r="G46" s="705">
        <v>97844</v>
      </c>
      <c r="H46" s="705">
        <v>30000</v>
      </c>
      <c r="I46" s="717"/>
      <c r="J46" s="707"/>
      <c r="K46" s="707"/>
      <c r="L46" s="707"/>
      <c r="M46" s="750"/>
      <c r="N46" s="707"/>
      <c r="O46" s="707"/>
      <c r="P46" s="690"/>
      <c r="Q46" s="707" t="s">
        <v>208</v>
      </c>
      <c r="R46" s="707" t="s">
        <v>204</v>
      </c>
      <c r="S46" s="708">
        <f>G46+H46</f>
        <v>127844</v>
      </c>
      <c r="T46" s="751"/>
      <c r="U46" s="704"/>
      <c r="V46" s="704"/>
    </row>
    <row r="47" spans="1:22" ht="58.5" customHeight="1">
      <c r="A47" s="668">
        <v>36</v>
      </c>
      <c r="B47" s="752"/>
      <c r="C47" s="684" t="s">
        <v>979</v>
      </c>
      <c r="D47" s="753" t="s">
        <v>1432</v>
      </c>
      <c r="E47" s="754" t="s">
        <v>1433</v>
      </c>
      <c r="F47" s="755"/>
      <c r="G47" s="756" t="s">
        <v>1434</v>
      </c>
      <c r="H47" s="688"/>
      <c r="I47" s="755"/>
      <c r="J47" s="755"/>
      <c r="K47" s="755"/>
      <c r="L47" s="755"/>
      <c r="M47" s="736"/>
      <c r="N47" s="755"/>
      <c r="O47" s="755"/>
      <c r="P47" s="690"/>
      <c r="Q47" s="689"/>
      <c r="R47" s="689"/>
      <c r="S47" s="679"/>
      <c r="T47" s="691"/>
      <c r="U47" s="686"/>
      <c r="V47" s="686"/>
    </row>
    <row r="48" spans="1:22" ht="138.75" customHeight="1">
      <c r="A48" s="668">
        <v>37</v>
      </c>
      <c r="B48" s="752"/>
      <c r="C48" s="566" t="s">
        <v>979</v>
      </c>
      <c r="D48" s="732" t="s">
        <v>1435</v>
      </c>
      <c r="E48" s="730" t="s">
        <v>1436</v>
      </c>
      <c r="F48" s="738"/>
      <c r="G48" s="705">
        <v>150000</v>
      </c>
      <c r="H48" s="705">
        <v>63000</v>
      </c>
      <c r="I48" s="717"/>
      <c r="J48" s="738"/>
      <c r="K48" s="738"/>
      <c r="L48" s="738"/>
      <c r="M48" s="736"/>
      <c r="N48" s="738"/>
      <c r="O48" s="738"/>
      <c r="P48" s="690"/>
      <c r="Q48" s="707" t="s">
        <v>208</v>
      </c>
      <c r="R48" s="707" t="s">
        <v>204</v>
      </c>
      <c r="S48" s="708">
        <f t="shared" ref="S48:S56" si="4">G48+H48</f>
        <v>213000</v>
      </c>
      <c r="T48" s="729"/>
      <c r="U48" s="704"/>
      <c r="V48" s="704"/>
    </row>
    <row r="49" spans="1:22" ht="138.75" customHeight="1">
      <c r="A49" s="668">
        <v>8</v>
      </c>
      <c r="B49" s="722"/>
      <c r="C49" s="566" t="s">
        <v>979</v>
      </c>
      <c r="D49" s="757" t="s">
        <v>1437</v>
      </c>
      <c r="E49" s="730" t="s">
        <v>1436</v>
      </c>
      <c r="F49" s="758"/>
      <c r="G49" s="705">
        <v>150000</v>
      </c>
      <c r="H49" s="705">
        <v>61000</v>
      </c>
      <c r="I49" s="717"/>
      <c r="J49" s="738"/>
      <c r="K49" s="738"/>
      <c r="L49" s="738"/>
      <c r="M49" s="736"/>
      <c r="N49" s="738"/>
      <c r="O49" s="738"/>
      <c r="P49" s="690"/>
      <c r="Q49" s="707" t="s">
        <v>208</v>
      </c>
      <c r="R49" s="707" t="s">
        <v>204</v>
      </c>
      <c r="S49" s="708">
        <f t="shared" si="4"/>
        <v>211000</v>
      </c>
      <c r="T49" s="729"/>
      <c r="U49" s="704"/>
      <c r="V49" s="704"/>
    </row>
    <row r="50" spans="1:22" ht="138.75" customHeight="1">
      <c r="A50" s="668">
        <v>6</v>
      </c>
      <c r="B50" s="722"/>
      <c r="C50" s="566" t="s">
        <v>979</v>
      </c>
      <c r="D50" s="732" t="s">
        <v>1438</v>
      </c>
      <c r="E50" s="730" t="s">
        <v>1436</v>
      </c>
      <c r="F50" s="758"/>
      <c r="G50" s="705">
        <v>118000</v>
      </c>
      <c r="H50" s="705">
        <v>103000</v>
      </c>
      <c r="I50" s="717"/>
      <c r="J50" s="738"/>
      <c r="K50" s="738"/>
      <c r="L50" s="738"/>
      <c r="M50" s="736"/>
      <c r="N50" s="738"/>
      <c r="O50" s="738"/>
      <c r="P50" s="690"/>
      <c r="Q50" s="707" t="s">
        <v>208</v>
      </c>
      <c r="R50" s="707" t="s">
        <v>204</v>
      </c>
      <c r="S50" s="708">
        <f t="shared" si="4"/>
        <v>221000</v>
      </c>
      <c r="T50" s="729"/>
      <c r="U50" s="704"/>
      <c r="V50" s="704"/>
    </row>
    <row r="51" spans="1:22" ht="138.75" customHeight="1">
      <c r="A51" s="668"/>
      <c r="B51" s="722"/>
      <c r="C51" s="566" t="s">
        <v>979</v>
      </c>
      <c r="D51" s="732" t="s">
        <v>1439</v>
      </c>
      <c r="E51" s="730" t="s">
        <v>1436</v>
      </c>
      <c r="F51" s="758"/>
      <c r="G51" s="705">
        <v>157200</v>
      </c>
      <c r="H51" s="705">
        <v>115800</v>
      </c>
      <c r="I51" s="717"/>
      <c r="J51" s="738"/>
      <c r="K51" s="738"/>
      <c r="L51" s="738"/>
      <c r="M51" s="736"/>
      <c r="N51" s="738"/>
      <c r="O51" s="738"/>
      <c r="P51" s="690"/>
      <c r="Q51" s="707" t="s">
        <v>208</v>
      </c>
      <c r="R51" s="707" t="s">
        <v>204</v>
      </c>
      <c r="S51" s="708">
        <f t="shared" si="4"/>
        <v>273000</v>
      </c>
      <c r="T51" s="729"/>
      <c r="U51" s="704"/>
      <c r="V51" s="704"/>
    </row>
    <row r="52" spans="1:22" ht="138.75" customHeight="1">
      <c r="A52" s="668">
        <v>12</v>
      </c>
      <c r="B52" s="722"/>
      <c r="C52" s="566" t="s">
        <v>979</v>
      </c>
      <c r="D52" s="732" t="s">
        <v>1440</v>
      </c>
      <c r="E52" s="730" t="s">
        <v>1436</v>
      </c>
      <c r="F52" s="758"/>
      <c r="G52" s="705">
        <v>129800</v>
      </c>
      <c r="H52" s="705">
        <v>120800</v>
      </c>
      <c r="I52" s="717"/>
      <c r="J52" s="738"/>
      <c r="K52" s="738"/>
      <c r="L52" s="738"/>
      <c r="M52" s="736"/>
      <c r="N52" s="738"/>
      <c r="O52" s="738"/>
      <c r="P52" s="690"/>
      <c r="Q52" s="707" t="s">
        <v>208</v>
      </c>
      <c r="R52" s="707" t="s">
        <v>204</v>
      </c>
      <c r="S52" s="708">
        <f t="shared" si="4"/>
        <v>250600</v>
      </c>
      <c r="T52" s="729"/>
      <c r="U52" s="704"/>
      <c r="V52" s="704"/>
    </row>
    <row r="53" spans="1:22" ht="138.75" customHeight="1">
      <c r="A53" s="668">
        <v>13</v>
      </c>
      <c r="B53" s="722"/>
      <c r="C53" s="566" t="s">
        <v>979</v>
      </c>
      <c r="D53" s="732" t="s">
        <v>1441</v>
      </c>
      <c r="E53" s="726" t="s">
        <v>1436</v>
      </c>
      <c r="F53" s="758"/>
      <c r="G53" s="705">
        <v>150000</v>
      </c>
      <c r="H53" s="705">
        <v>66200</v>
      </c>
      <c r="I53" s="717"/>
      <c r="J53" s="738"/>
      <c r="K53" s="738"/>
      <c r="L53" s="738"/>
      <c r="M53" s="736"/>
      <c r="N53" s="738"/>
      <c r="O53" s="738"/>
      <c r="P53" s="690"/>
      <c r="Q53" s="707" t="s">
        <v>208</v>
      </c>
      <c r="R53" s="707" t="s">
        <v>204</v>
      </c>
      <c r="S53" s="708">
        <v>216200</v>
      </c>
      <c r="T53" s="729"/>
      <c r="U53" s="704"/>
      <c r="V53" s="704"/>
    </row>
    <row r="54" spans="1:22" ht="138.75" customHeight="1">
      <c r="A54" s="668">
        <v>14</v>
      </c>
      <c r="B54" s="722"/>
      <c r="C54" s="702" t="s">
        <v>1367</v>
      </c>
      <c r="D54" s="732" t="s">
        <v>1442</v>
      </c>
      <c r="E54" s="730" t="s">
        <v>1443</v>
      </c>
      <c r="F54" s="758"/>
      <c r="G54" s="705">
        <v>160500</v>
      </c>
      <c r="H54" s="705">
        <v>50000</v>
      </c>
      <c r="I54" s="717"/>
      <c r="J54" s="738"/>
      <c r="K54" s="738"/>
      <c r="L54" s="738"/>
      <c r="M54" s="736"/>
      <c r="N54" s="738"/>
      <c r="O54" s="738"/>
      <c r="P54" s="690"/>
      <c r="Q54" s="707" t="s">
        <v>208</v>
      </c>
      <c r="R54" s="707" t="s">
        <v>204</v>
      </c>
      <c r="S54" s="708">
        <f t="shared" si="4"/>
        <v>210500</v>
      </c>
      <c r="T54" s="729"/>
      <c r="U54" s="704"/>
      <c r="V54" s="704"/>
    </row>
    <row r="55" spans="1:22" ht="138.75" customHeight="1">
      <c r="A55" s="668">
        <v>18</v>
      </c>
      <c r="B55" s="722"/>
      <c r="C55" s="566" t="s">
        <v>979</v>
      </c>
      <c r="D55" s="732" t="s">
        <v>1444</v>
      </c>
      <c r="E55" s="726" t="s">
        <v>1436</v>
      </c>
      <c r="F55" s="758"/>
      <c r="G55" s="705">
        <v>146000</v>
      </c>
      <c r="H55" s="705">
        <v>58400</v>
      </c>
      <c r="I55" s="717"/>
      <c r="J55" s="738"/>
      <c r="K55" s="738"/>
      <c r="L55" s="738"/>
      <c r="M55" s="736"/>
      <c r="N55" s="738"/>
      <c r="O55" s="738"/>
      <c r="P55" s="690"/>
      <c r="Q55" s="707" t="s">
        <v>208</v>
      </c>
      <c r="R55" s="707" t="s">
        <v>204</v>
      </c>
      <c r="S55" s="708">
        <f t="shared" si="4"/>
        <v>204400</v>
      </c>
      <c r="T55" s="729"/>
      <c r="U55" s="704"/>
      <c r="V55" s="704"/>
    </row>
    <row r="56" spans="1:22" ht="208.5" customHeight="1">
      <c r="A56" s="668">
        <v>1</v>
      </c>
      <c r="B56" s="722"/>
      <c r="C56" s="566" t="s">
        <v>1373</v>
      </c>
      <c r="D56" s="732" t="s">
        <v>1445</v>
      </c>
      <c r="E56" s="759" t="s">
        <v>1446</v>
      </c>
      <c r="F56" s="758"/>
      <c r="G56" s="760">
        <v>100000</v>
      </c>
      <c r="H56" s="761">
        <v>43000</v>
      </c>
      <c r="I56" s="717"/>
      <c r="J56" s="738"/>
      <c r="K56" s="738"/>
      <c r="L56" s="738"/>
      <c r="M56" s="736"/>
      <c r="N56" s="738"/>
      <c r="O56" s="738"/>
      <c r="P56" s="690"/>
      <c r="Q56" s="707" t="s">
        <v>208</v>
      </c>
      <c r="R56" s="707" t="s">
        <v>204</v>
      </c>
      <c r="S56" s="708">
        <f t="shared" si="4"/>
        <v>143000</v>
      </c>
      <c r="T56" s="729"/>
      <c r="U56" s="704"/>
      <c r="V56" s="704"/>
    </row>
    <row r="57" spans="1:22" ht="165.75" customHeight="1">
      <c r="A57" s="668">
        <v>20</v>
      </c>
      <c r="B57" s="722"/>
      <c r="C57" s="762" t="s">
        <v>1373</v>
      </c>
      <c r="D57" s="732" t="s">
        <v>1447</v>
      </c>
      <c r="E57" s="759" t="s">
        <v>1448</v>
      </c>
      <c r="F57" s="710" t="s">
        <v>1449</v>
      </c>
      <c r="G57" s="760">
        <f>S57-H57</f>
        <v>600200</v>
      </c>
      <c r="H57" s="761">
        <v>93000</v>
      </c>
      <c r="I57" s="717"/>
      <c r="J57" s="738"/>
      <c r="K57" s="738"/>
      <c r="L57" s="738"/>
      <c r="M57" s="736"/>
      <c r="N57" s="738"/>
      <c r="O57" s="738"/>
      <c r="P57" s="690"/>
      <c r="Q57" s="707"/>
      <c r="R57" s="707"/>
      <c r="S57" s="708">
        <v>693200</v>
      </c>
      <c r="T57" s="729"/>
      <c r="U57" s="704"/>
      <c r="V57" s="704"/>
    </row>
    <row r="58" spans="1:22" ht="138.75" customHeight="1">
      <c r="A58" s="668">
        <v>21</v>
      </c>
      <c r="B58" s="722"/>
      <c r="C58" s="762" t="s">
        <v>979</v>
      </c>
      <c r="D58" s="732" t="s">
        <v>1450</v>
      </c>
      <c r="E58" s="730" t="s">
        <v>1436</v>
      </c>
      <c r="F58" s="710"/>
      <c r="G58" s="760">
        <v>150000</v>
      </c>
      <c r="H58" s="761">
        <v>70000</v>
      </c>
      <c r="I58" s="717"/>
      <c r="J58" s="738"/>
      <c r="K58" s="738"/>
      <c r="L58" s="738"/>
      <c r="M58" s="736"/>
      <c r="N58" s="738"/>
      <c r="O58" s="738"/>
      <c r="P58" s="690"/>
      <c r="Q58" s="707"/>
      <c r="R58" s="707"/>
      <c r="S58" s="708">
        <v>220000</v>
      </c>
      <c r="T58" s="729"/>
      <c r="U58" s="704"/>
      <c r="V58" s="704"/>
    </row>
    <row r="59" spans="1:22" ht="126.75" customHeight="1">
      <c r="A59" s="668"/>
      <c r="B59" s="722"/>
      <c r="C59" s="1349" t="s">
        <v>1451</v>
      </c>
      <c r="D59" s="1350"/>
      <c r="E59" s="1351"/>
      <c r="F59" s="758"/>
      <c r="G59" s="763">
        <f>G11+G20+G29+G31+G33+G36+G40+G43+G45+G46+G48+G49+G50+G51+G52+G53+G54+G55+G56+G57+G58</f>
        <v>4031188</v>
      </c>
      <c r="H59" s="763">
        <f>H11+H20+H29+H31+H33+H36+H40+H43+H45+H46+H48+H49+H50+H51+H52+H53+H54+H55+H56+H57+H58</f>
        <v>1462000</v>
      </c>
      <c r="I59" s="764">
        <f t="shared" ref="I59" si="5">H59+G59</f>
        <v>5493188</v>
      </c>
      <c r="J59" s="738"/>
      <c r="K59" s="738"/>
      <c r="L59" s="738"/>
      <c r="M59" s="736"/>
      <c r="N59" s="738"/>
      <c r="O59" s="738"/>
      <c r="P59" s="765">
        <f>SUM(P6:P56)</f>
        <v>4420335</v>
      </c>
      <c r="Q59" s="707"/>
      <c r="R59" s="707"/>
      <c r="S59" s="766">
        <f>SUM(S6:S56)</f>
        <v>4859701</v>
      </c>
      <c r="T59" s="729"/>
      <c r="U59" s="704"/>
      <c r="V59" s="704"/>
    </row>
    <row r="60" spans="1:22" ht="58.5" customHeight="1">
      <c r="A60" s="668"/>
      <c r="B60" s="722"/>
      <c r="C60" s="681"/>
      <c r="D60" s="767"/>
      <c r="E60" s="768"/>
      <c r="F60" s="769"/>
      <c r="G60" s="770"/>
      <c r="H60" s="771"/>
      <c r="I60" s="772"/>
      <c r="J60" s="772"/>
      <c r="K60" s="772"/>
      <c r="L60" s="772"/>
      <c r="M60" s="736"/>
      <c r="N60" s="772"/>
      <c r="O60" s="772"/>
      <c r="P60" s="690"/>
      <c r="Q60" s="325"/>
      <c r="R60" s="325"/>
      <c r="S60" s="697"/>
      <c r="T60" s="773"/>
      <c r="U60" s="774"/>
      <c r="V60" s="774"/>
    </row>
    <row r="61" spans="1:22" ht="58.5" customHeight="1">
      <c r="A61" s="668"/>
      <c r="B61" s="722"/>
      <c r="C61" s="681"/>
      <c r="D61" s="767"/>
      <c r="E61" s="768"/>
      <c r="F61" s="769"/>
      <c r="G61" s="770"/>
      <c r="H61" s="771"/>
      <c r="I61" s="772"/>
      <c r="J61" s="772"/>
      <c r="K61" s="772"/>
      <c r="L61" s="772"/>
      <c r="M61" s="736"/>
      <c r="N61" s="772"/>
      <c r="O61" s="772"/>
      <c r="P61" s="690"/>
      <c r="Q61" s="325"/>
      <c r="R61" s="325"/>
      <c r="S61" s="697"/>
      <c r="T61" s="773"/>
      <c r="U61" s="774"/>
      <c r="V61" s="774"/>
    </row>
    <row r="62" spans="1:22" ht="58.5" customHeight="1">
      <c r="A62" s="668"/>
      <c r="B62" s="722"/>
      <c r="C62" s="681"/>
      <c r="D62" s="767"/>
      <c r="E62" s="768"/>
      <c r="F62" s="769"/>
      <c r="G62" s="770"/>
      <c r="H62" s="771"/>
      <c r="I62" s="772"/>
      <c r="J62" s="772"/>
      <c r="K62" s="772"/>
      <c r="L62" s="772"/>
      <c r="M62" s="736"/>
      <c r="N62" s="772"/>
      <c r="O62" s="772"/>
      <c r="P62" s="690"/>
      <c r="Q62" s="325"/>
      <c r="R62" s="325"/>
      <c r="S62" s="697"/>
      <c r="T62" s="773"/>
      <c r="U62" s="774"/>
      <c r="V62" s="774"/>
    </row>
    <row r="63" spans="1:22" ht="58.5" customHeight="1">
      <c r="A63" s="668"/>
      <c r="B63" s="722"/>
      <c r="C63" s="681"/>
      <c r="D63" s="775"/>
      <c r="E63" s="768"/>
      <c r="F63" s="769"/>
      <c r="G63" s="770"/>
      <c r="H63" s="771"/>
      <c r="I63" s="772"/>
      <c r="J63" s="772"/>
      <c r="K63" s="772"/>
      <c r="L63" s="772"/>
      <c r="M63" s="736"/>
      <c r="N63" s="772"/>
      <c r="O63" s="772"/>
      <c r="P63" s="690"/>
      <c r="Q63" s="325"/>
      <c r="R63" s="325"/>
      <c r="S63" s="697"/>
      <c r="T63" s="773"/>
      <c r="U63" s="774"/>
      <c r="V63" s="774"/>
    </row>
    <row r="64" spans="1:22" ht="58.5" customHeight="1">
      <c r="A64" s="668"/>
      <c r="B64" s="752"/>
      <c r="C64" s="681"/>
      <c r="D64" s="776"/>
      <c r="E64" s="768"/>
      <c r="F64" s="772"/>
      <c r="G64" s="777"/>
      <c r="H64" s="778"/>
      <c r="I64" s="772"/>
      <c r="J64" s="772"/>
      <c r="K64" s="772"/>
      <c r="L64" s="772"/>
      <c r="M64" s="736"/>
      <c r="N64" s="772"/>
      <c r="O64" s="772"/>
      <c r="P64" s="690"/>
      <c r="Q64" s="325"/>
      <c r="R64" s="325"/>
      <c r="S64" s="697"/>
      <c r="T64" s="773"/>
      <c r="U64" s="774"/>
      <c r="V64" s="774"/>
    </row>
    <row r="65" spans="1:22" ht="134.25" customHeight="1">
      <c r="A65" s="668"/>
      <c r="B65" s="752"/>
      <c r="C65" s="681"/>
      <c r="D65" s="776"/>
      <c r="E65" s="768"/>
      <c r="F65" s="772"/>
      <c r="G65" s="777"/>
      <c r="H65" s="778"/>
      <c r="I65" s="772"/>
      <c r="J65" s="772"/>
      <c r="K65" s="772"/>
      <c r="L65" s="772"/>
      <c r="M65" s="736"/>
      <c r="N65" s="772"/>
      <c r="O65" s="772"/>
      <c r="P65" s="690"/>
      <c r="Q65" s="325"/>
      <c r="R65" s="325"/>
      <c r="S65" s="697"/>
      <c r="T65" s="773"/>
      <c r="U65" s="774"/>
      <c r="V65" s="774"/>
    </row>
    <row r="66" spans="1:22" ht="80.25" customHeight="1">
      <c r="A66" s="668"/>
      <c r="B66" s="752"/>
      <c r="C66" s="681"/>
      <c r="D66" s="775"/>
      <c r="E66" s="768"/>
      <c r="F66" s="772"/>
      <c r="G66" s="779"/>
      <c r="H66" s="771"/>
      <c r="I66" s="772"/>
      <c r="J66" s="772"/>
      <c r="K66" s="772"/>
      <c r="L66" s="772"/>
      <c r="M66" s="736"/>
      <c r="N66" s="772"/>
      <c r="O66" s="772"/>
      <c r="P66" s="690"/>
      <c r="Q66" s="325"/>
      <c r="R66" s="325"/>
      <c r="S66" s="697"/>
      <c r="T66" s="773"/>
      <c r="U66" s="774"/>
      <c r="V66" s="774"/>
    </row>
    <row r="67" spans="1:22" ht="78" customHeight="1">
      <c r="A67" s="668"/>
      <c r="B67" s="1352" t="s">
        <v>1452</v>
      </c>
      <c r="C67" s="1353"/>
      <c r="D67" s="1353"/>
      <c r="E67" s="1354"/>
      <c r="F67" s="774"/>
      <c r="G67" s="780"/>
      <c r="H67" s="325"/>
      <c r="I67" s="325"/>
      <c r="J67" s="325"/>
      <c r="K67" s="325"/>
      <c r="L67" s="325"/>
      <c r="M67" s="781">
        <v>119651</v>
      </c>
      <c r="N67" s="325"/>
      <c r="O67" s="325"/>
      <c r="P67" s="690"/>
      <c r="Q67" s="325"/>
      <c r="R67" s="325"/>
      <c r="S67" s="679"/>
      <c r="T67" s="773"/>
      <c r="U67" s="774"/>
      <c r="V67" s="774"/>
    </row>
    <row r="68" spans="1:22" ht="76.5" customHeight="1">
      <c r="A68" s="782" t="s">
        <v>360</v>
      </c>
      <c r="B68" s="783" t="s">
        <v>92</v>
      </c>
      <c r="C68" s="27"/>
      <c r="D68" s="1360"/>
      <c r="E68" s="1361"/>
      <c r="F68" s="784"/>
      <c r="G68" s="785">
        <f>SUM(G6:G38)</f>
        <v>9736311</v>
      </c>
      <c r="H68" s="786"/>
      <c r="I68" s="785">
        <f>SUM(I6:I67)</f>
        <v>10395305</v>
      </c>
      <c r="J68" s="787"/>
      <c r="K68" s="787"/>
      <c r="L68" s="787"/>
      <c r="M68" s="788">
        <f>SUM(M6:M67)</f>
        <v>4206930</v>
      </c>
      <c r="N68" s="789"/>
      <c r="O68" s="787"/>
      <c r="P68" s="790">
        <f>SUM(P6:P67)</f>
        <v>8840670</v>
      </c>
      <c r="Q68" s="787"/>
      <c r="R68" s="787"/>
      <c r="S68" s="791">
        <f>SUM(S6:S38)</f>
        <v>2442693</v>
      </c>
      <c r="T68" s="792"/>
      <c r="U68" s="784">
        <f>SUM(U6:U38)</f>
        <v>4500000</v>
      </c>
      <c r="V68" s="784"/>
    </row>
    <row r="69" spans="1:22" ht="58.5" customHeight="1">
      <c r="A69" s="793"/>
      <c r="B69" s="794" t="s">
        <v>297</v>
      </c>
      <c r="C69" s="795"/>
      <c r="D69" s="795"/>
      <c r="E69" s="795"/>
      <c r="F69" s="795"/>
      <c r="G69" s="795"/>
      <c r="H69" s="795"/>
      <c r="I69" s="795"/>
      <c r="J69" s="795"/>
      <c r="K69" s="795"/>
      <c r="L69" s="795"/>
      <c r="M69" s="796"/>
      <c r="N69" s="795"/>
      <c r="O69" s="795"/>
      <c r="P69" s="797"/>
      <c r="Q69" s="795"/>
      <c r="R69" s="795"/>
      <c r="S69" s="798"/>
      <c r="T69" s="795"/>
      <c r="U69" s="795"/>
      <c r="V69" s="795"/>
    </row>
    <row r="70" spans="1:22" ht="106.5" customHeight="1">
      <c r="A70" s="799">
        <v>7</v>
      </c>
      <c r="B70" s="741" t="s">
        <v>948</v>
      </c>
      <c r="C70" s="741" t="s">
        <v>979</v>
      </c>
      <c r="D70" s="800" t="s">
        <v>1453</v>
      </c>
      <c r="E70" s="800" t="s">
        <v>1454</v>
      </c>
      <c r="F70" s="801"/>
      <c r="G70" s="802">
        <f t="shared" ref="G70" si="6">M70+P70+S70</f>
        <v>0</v>
      </c>
      <c r="H70" s="803"/>
      <c r="I70" s="803"/>
      <c r="J70" s="803"/>
      <c r="K70" s="803"/>
      <c r="L70" s="803"/>
      <c r="M70" s="675">
        <v>0</v>
      </c>
      <c r="N70" s="803"/>
      <c r="O70" s="803"/>
      <c r="P70" s="690"/>
      <c r="Q70" s="803"/>
      <c r="R70" s="803"/>
      <c r="S70" s="687"/>
      <c r="T70" s="804" t="s">
        <v>1352</v>
      </c>
      <c r="U70" s="801"/>
      <c r="V70" s="801"/>
    </row>
    <row r="71" spans="1:22" ht="90" customHeight="1">
      <c r="A71" s="805">
        <v>4</v>
      </c>
      <c r="B71" s="806" t="s">
        <v>1455</v>
      </c>
      <c r="C71" s="807" t="s">
        <v>1456</v>
      </c>
      <c r="D71" s="800" t="s">
        <v>1457</v>
      </c>
      <c r="E71" s="800" t="s">
        <v>1458</v>
      </c>
      <c r="F71" s="801"/>
      <c r="G71" s="808"/>
      <c r="H71" s="803"/>
      <c r="I71" s="809">
        <v>2000000</v>
      </c>
      <c r="J71" s="803"/>
      <c r="K71" s="803"/>
      <c r="L71" s="803"/>
      <c r="M71" s="810"/>
      <c r="N71" s="803"/>
      <c r="O71" s="803"/>
      <c r="P71" s="690"/>
      <c r="Q71" s="803"/>
      <c r="R71" s="803"/>
      <c r="S71" s="811"/>
      <c r="T71" s="812"/>
      <c r="U71" s="801"/>
      <c r="V71" s="801"/>
    </row>
    <row r="72" spans="1:22" ht="58.5" customHeight="1">
      <c r="A72" s="799">
        <v>30</v>
      </c>
      <c r="B72" s="741" t="s">
        <v>1366</v>
      </c>
      <c r="C72" s="813" t="s">
        <v>1367</v>
      </c>
      <c r="D72" s="800" t="s">
        <v>1459</v>
      </c>
      <c r="E72" s="814" t="s">
        <v>1460</v>
      </c>
      <c r="F72" s="801"/>
      <c r="G72" s="802"/>
      <c r="H72" s="803"/>
      <c r="I72" s="802">
        <v>450000</v>
      </c>
      <c r="J72" s="803"/>
      <c r="K72" s="803"/>
      <c r="L72" s="803"/>
      <c r="M72" s="675">
        <v>0</v>
      </c>
      <c r="N72" s="803" t="s">
        <v>208</v>
      </c>
      <c r="O72" s="803" t="s">
        <v>68</v>
      </c>
      <c r="P72" s="690"/>
      <c r="Q72" s="803"/>
      <c r="R72" s="803"/>
      <c r="S72" s="687"/>
      <c r="T72" s="804" t="s">
        <v>1352</v>
      </c>
      <c r="U72" s="801">
        <v>450000</v>
      </c>
      <c r="V72" s="801"/>
    </row>
    <row r="73" spans="1:22" ht="58.5" customHeight="1">
      <c r="A73" s="799">
        <v>11</v>
      </c>
      <c r="B73" s="741" t="s">
        <v>1366</v>
      </c>
      <c r="C73" s="813" t="s">
        <v>1367</v>
      </c>
      <c r="D73" s="800" t="s">
        <v>1461</v>
      </c>
      <c r="E73" s="814" t="s">
        <v>1369</v>
      </c>
      <c r="F73" s="801"/>
      <c r="G73" s="802">
        <f t="shared" ref="G73:G74" si="7">M73+P73+S73</f>
        <v>0</v>
      </c>
      <c r="H73" s="803"/>
      <c r="I73" s="803"/>
      <c r="J73" s="803"/>
      <c r="K73" s="803"/>
      <c r="L73" s="803"/>
      <c r="M73" s="675">
        <v>0</v>
      </c>
      <c r="N73" s="803" t="s">
        <v>208</v>
      </c>
      <c r="O73" s="803" t="s">
        <v>68</v>
      </c>
      <c r="P73" s="690">
        <v>0</v>
      </c>
      <c r="Q73" s="803"/>
      <c r="R73" s="803"/>
      <c r="S73" s="687"/>
      <c r="T73" s="804" t="s">
        <v>1352</v>
      </c>
      <c r="U73" s="801"/>
      <c r="V73" s="801"/>
    </row>
    <row r="74" spans="1:22" ht="58.5" customHeight="1">
      <c r="A74" s="799">
        <v>31</v>
      </c>
      <c r="B74" s="741" t="s">
        <v>948</v>
      </c>
      <c r="C74" s="741" t="s">
        <v>979</v>
      </c>
      <c r="D74" s="800" t="s">
        <v>1462</v>
      </c>
      <c r="E74" s="815" t="s">
        <v>1463</v>
      </c>
      <c r="F74" s="801"/>
      <c r="G74" s="802">
        <f t="shared" si="7"/>
        <v>600000</v>
      </c>
      <c r="H74" s="803"/>
      <c r="I74" s="803"/>
      <c r="J74" s="803"/>
      <c r="K74" s="803"/>
      <c r="L74" s="803"/>
      <c r="M74" s="675"/>
      <c r="N74" s="803"/>
      <c r="O74" s="803"/>
      <c r="P74" s="690"/>
      <c r="Q74" s="803" t="s">
        <v>36</v>
      </c>
      <c r="R74" s="803" t="s">
        <v>208</v>
      </c>
      <c r="S74" s="679">
        <v>600000</v>
      </c>
      <c r="T74" s="804" t="s">
        <v>1352</v>
      </c>
      <c r="U74" s="801"/>
      <c r="V74" s="801"/>
    </row>
    <row r="75" spans="1:22" ht="58.5" customHeight="1">
      <c r="A75" s="793"/>
      <c r="B75" s="816" t="s">
        <v>92</v>
      </c>
      <c r="C75" s="27"/>
      <c r="D75" s="27"/>
      <c r="E75" s="817"/>
      <c r="F75" s="774"/>
      <c r="G75" s="818">
        <f t="shared" ref="G75:AU96" si="8">SUM(G70:G74)</f>
        <v>600000</v>
      </c>
      <c r="H75" s="818">
        <f t="shared" si="8"/>
        <v>0</v>
      </c>
      <c r="I75" s="810">
        <f t="shared" si="8"/>
        <v>2450000</v>
      </c>
      <c r="J75" s="818">
        <f t="shared" si="8"/>
        <v>0</v>
      </c>
      <c r="K75" s="818">
        <f t="shared" si="8"/>
        <v>0</v>
      </c>
      <c r="L75" s="818">
        <f t="shared" si="8"/>
        <v>0</v>
      </c>
      <c r="M75" s="810">
        <f t="shared" si="8"/>
        <v>0</v>
      </c>
      <c r="N75" s="818">
        <f t="shared" si="8"/>
        <v>0</v>
      </c>
      <c r="O75" s="818">
        <f t="shared" si="8"/>
        <v>0</v>
      </c>
      <c r="P75" s="819">
        <f t="shared" si="8"/>
        <v>0</v>
      </c>
      <c r="Q75" s="818">
        <f t="shared" si="8"/>
        <v>0</v>
      </c>
      <c r="R75" s="818">
        <f t="shared" si="8"/>
        <v>0</v>
      </c>
      <c r="S75" s="811">
        <f t="shared" si="8"/>
        <v>600000</v>
      </c>
      <c r="T75" s="818">
        <f t="shared" si="8"/>
        <v>0</v>
      </c>
      <c r="U75" s="818">
        <f t="shared" si="8"/>
        <v>450000</v>
      </c>
      <c r="V75" s="818">
        <f t="shared" si="8"/>
        <v>0</v>
      </c>
    </row>
    <row r="76" spans="1:22" ht="58.5" customHeight="1">
      <c r="A76" s="1340" t="s">
        <v>93</v>
      </c>
      <c r="B76" s="1340"/>
      <c r="C76" s="1340"/>
      <c r="D76" s="1340"/>
      <c r="E76" s="1340"/>
      <c r="F76" s="1340"/>
      <c r="G76" s="1340"/>
      <c r="H76" s="1340"/>
      <c r="I76" s="1340"/>
      <c r="J76" s="1340"/>
      <c r="K76" s="1340"/>
      <c r="L76" s="1340"/>
      <c r="M76" s="1340"/>
      <c r="N76" s="1340"/>
      <c r="O76" s="1340"/>
      <c r="P76" s="1340"/>
      <c r="Q76" s="1340"/>
      <c r="R76" s="1340"/>
      <c r="S76" s="1340"/>
      <c r="T76" s="1340"/>
      <c r="U76" s="1340"/>
      <c r="V76" s="1340"/>
    </row>
    <row r="77" spans="1:22" ht="58.5" customHeight="1">
      <c r="A77" s="820">
        <v>1</v>
      </c>
      <c r="B77" s="821" t="s">
        <v>948</v>
      </c>
      <c r="C77" s="821" t="s">
        <v>979</v>
      </c>
      <c r="D77" s="822" t="s">
        <v>1464</v>
      </c>
      <c r="E77" s="774"/>
      <c r="F77" s="774"/>
      <c r="G77" s="823" t="s">
        <v>47</v>
      </c>
      <c r="H77" s="774"/>
      <c r="I77" s="774"/>
      <c r="J77" s="774"/>
      <c r="K77" s="774"/>
      <c r="L77" s="774"/>
      <c r="M77" s="824"/>
      <c r="N77" s="774"/>
      <c r="O77" s="774"/>
      <c r="P77" s="825" t="s">
        <v>1465</v>
      </c>
      <c r="Q77" s="774"/>
      <c r="R77" s="774"/>
      <c r="S77" s="826"/>
      <c r="T77" s="774"/>
      <c r="U77" s="774"/>
      <c r="V77" s="774"/>
    </row>
    <row r="78" spans="1:22" ht="58.5" customHeight="1">
      <c r="A78" s="820">
        <v>2</v>
      </c>
      <c r="B78" s="821" t="s">
        <v>948</v>
      </c>
      <c r="C78" s="821" t="s">
        <v>979</v>
      </c>
      <c r="D78" s="827" t="s">
        <v>1466</v>
      </c>
      <c r="E78" s="774"/>
      <c r="F78" s="774"/>
      <c r="G78" s="823"/>
      <c r="H78" s="774"/>
      <c r="I78" s="774"/>
      <c r="J78" s="774"/>
      <c r="K78" s="774"/>
      <c r="L78" s="774"/>
      <c r="M78" s="824"/>
      <c r="N78" s="774"/>
      <c r="O78" s="774"/>
      <c r="P78" s="825" t="s">
        <v>1467</v>
      </c>
      <c r="Q78" s="774"/>
      <c r="R78" s="774"/>
      <c r="S78" s="826"/>
      <c r="T78" s="774"/>
      <c r="U78" s="774"/>
      <c r="V78" s="774"/>
    </row>
    <row r="79" spans="1:22" ht="58.5" customHeight="1">
      <c r="A79" s="820">
        <v>3</v>
      </c>
      <c r="B79" s="821" t="s">
        <v>948</v>
      </c>
      <c r="C79" s="821" t="s">
        <v>979</v>
      </c>
      <c r="D79" s="827" t="s">
        <v>1468</v>
      </c>
      <c r="E79" s="774"/>
      <c r="F79" s="774"/>
      <c r="G79" s="823"/>
      <c r="H79" s="774"/>
      <c r="I79" s="774"/>
      <c r="J79" s="774"/>
      <c r="K79" s="774"/>
      <c r="L79" s="774"/>
      <c r="M79" s="824"/>
      <c r="N79" s="774"/>
      <c r="O79" s="774"/>
      <c r="P79" s="825" t="s">
        <v>1469</v>
      </c>
      <c r="Q79" s="774"/>
      <c r="R79" s="774"/>
      <c r="S79" s="826"/>
      <c r="T79" s="774"/>
      <c r="U79" s="774"/>
      <c r="V79" s="774"/>
    </row>
    <row r="80" spans="1:22" ht="74.25" customHeight="1">
      <c r="A80" s="793"/>
      <c r="B80" s="816" t="s">
        <v>92</v>
      </c>
      <c r="C80" s="774"/>
      <c r="D80" s="774"/>
      <c r="E80" s="774"/>
      <c r="F80" s="774"/>
      <c r="G80" s="823"/>
      <c r="H80" s="774"/>
      <c r="I80" s="774"/>
      <c r="J80" s="774"/>
      <c r="K80" s="774"/>
      <c r="L80" s="774"/>
      <c r="M80" s="824"/>
      <c r="N80" s="774"/>
      <c r="O80" s="774"/>
      <c r="P80" s="828" t="s">
        <v>1470</v>
      </c>
      <c r="Q80" s="774"/>
      <c r="R80" s="774"/>
      <c r="S80" s="826"/>
      <c r="T80" s="774"/>
      <c r="U80" s="774"/>
      <c r="V80" s="774"/>
    </row>
    <row r="81" spans="1:47" ht="58.5" customHeight="1">
      <c r="A81" s="793"/>
      <c r="B81" s="816"/>
      <c r="C81" s="774"/>
      <c r="D81" s="829" t="s">
        <v>1471</v>
      </c>
      <c r="E81" s="774"/>
      <c r="F81" s="774"/>
      <c r="G81" s="823"/>
      <c r="H81" s="774"/>
      <c r="I81" s="774"/>
      <c r="J81" s="774"/>
      <c r="K81" s="774"/>
      <c r="L81" s="774"/>
      <c r="M81" s="824"/>
      <c r="N81" s="774"/>
      <c r="O81" s="774"/>
      <c r="P81" s="830"/>
      <c r="Q81" s="774"/>
      <c r="R81" s="774"/>
      <c r="S81" s="831">
        <v>3000</v>
      </c>
      <c r="T81" s="774"/>
      <c r="U81" s="774"/>
      <c r="V81" s="774"/>
    </row>
    <row r="82" spans="1:47" ht="58.5" customHeight="1">
      <c r="A82" s="793"/>
      <c r="B82" s="816"/>
      <c r="C82" s="774"/>
      <c r="D82" s="829" t="s">
        <v>1472</v>
      </c>
      <c r="E82" s="774"/>
      <c r="F82" s="774"/>
      <c r="G82" s="823"/>
      <c r="H82" s="774"/>
      <c r="I82" s="774"/>
      <c r="J82" s="774"/>
      <c r="K82" s="774"/>
      <c r="L82" s="774"/>
      <c r="M82" s="824"/>
      <c r="N82" s="774"/>
      <c r="O82" s="774"/>
      <c r="P82" s="832"/>
      <c r="Q82" s="774"/>
      <c r="R82" s="774"/>
      <c r="S82" s="831">
        <v>8000</v>
      </c>
      <c r="T82" s="774"/>
      <c r="U82" s="774"/>
      <c r="V82" s="774"/>
    </row>
    <row r="83" spans="1:47" ht="58.5" customHeight="1">
      <c r="A83" s="793"/>
      <c r="B83" s="816"/>
      <c r="C83" s="774"/>
      <c r="D83" s="829" t="s">
        <v>1473</v>
      </c>
      <c r="E83" s="774"/>
      <c r="F83" s="774"/>
      <c r="G83" s="823"/>
      <c r="H83" s="774"/>
      <c r="I83" s="774"/>
      <c r="J83" s="774"/>
      <c r="K83" s="774"/>
      <c r="L83" s="774"/>
      <c r="M83" s="824"/>
      <c r="N83" s="774"/>
      <c r="O83" s="774"/>
      <c r="P83" s="833"/>
      <c r="Q83" s="774"/>
      <c r="R83" s="774"/>
      <c r="S83" s="831">
        <v>8000</v>
      </c>
      <c r="T83" s="774"/>
      <c r="U83" s="774"/>
      <c r="V83" s="774"/>
    </row>
    <row r="84" spans="1:47" ht="58.5" customHeight="1">
      <c r="A84" s="793"/>
      <c r="B84" s="816"/>
      <c r="C84" s="774"/>
      <c r="D84" s="829" t="s">
        <v>1474</v>
      </c>
      <c r="E84" s="774"/>
      <c r="F84" s="774"/>
      <c r="G84" s="823"/>
      <c r="H84" s="774"/>
      <c r="I84" s="774"/>
      <c r="J84" s="774"/>
      <c r="K84" s="774"/>
      <c r="L84" s="774"/>
      <c r="M84" s="824"/>
      <c r="N84" s="774"/>
      <c r="O84" s="774"/>
      <c r="P84" s="833"/>
      <c r="Q84" s="774"/>
      <c r="R84" s="774"/>
      <c r="S84" s="831">
        <v>8000</v>
      </c>
      <c r="T84" s="774"/>
      <c r="U84" s="774"/>
      <c r="V84" s="774"/>
    </row>
    <row r="85" spans="1:47" ht="58.5" customHeight="1">
      <c r="A85" s="793"/>
      <c r="B85" s="816"/>
      <c r="C85" s="774"/>
      <c r="D85" s="829" t="s">
        <v>1475</v>
      </c>
      <c r="E85" s="774"/>
      <c r="F85" s="774"/>
      <c r="G85" s="823"/>
      <c r="H85" s="774"/>
      <c r="I85" s="774"/>
      <c r="J85" s="774"/>
      <c r="K85" s="774"/>
      <c r="L85" s="774"/>
      <c r="M85" s="824"/>
      <c r="N85" s="774"/>
      <c r="O85" s="774"/>
      <c r="P85" s="833"/>
      <c r="Q85" s="774"/>
      <c r="R85" s="774"/>
      <c r="S85" s="831">
        <v>8000</v>
      </c>
      <c r="T85" s="774"/>
      <c r="U85" s="774"/>
      <c r="V85" s="774"/>
    </row>
    <row r="86" spans="1:47" ht="58.5" customHeight="1">
      <c r="A86" s="793"/>
      <c r="B86" s="816"/>
      <c r="C86" s="774"/>
      <c r="D86" s="829" t="s">
        <v>1476</v>
      </c>
      <c r="E86" s="774"/>
      <c r="F86" s="774"/>
      <c r="G86" s="823"/>
      <c r="H86" s="774"/>
      <c r="I86" s="774"/>
      <c r="J86" s="774"/>
      <c r="K86" s="774"/>
      <c r="L86" s="774"/>
      <c r="M86" s="824"/>
      <c r="N86" s="774"/>
      <c r="O86" s="774"/>
      <c r="P86" s="833"/>
      <c r="Q86" s="774"/>
      <c r="R86" s="774"/>
      <c r="S86" s="831">
        <v>8000</v>
      </c>
      <c r="T86" s="774"/>
      <c r="U86" s="774"/>
      <c r="V86" s="774"/>
    </row>
    <row r="87" spans="1:47" ht="58.5" customHeight="1">
      <c r="A87" s="793"/>
      <c r="B87" s="816"/>
      <c r="C87" s="774"/>
      <c r="D87" s="829" t="s">
        <v>1477</v>
      </c>
      <c r="E87" s="774"/>
      <c r="F87" s="774"/>
      <c r="G87" s="823"/>
      <c r="H87" s="774"/>
      <c r="I87" s="774"/>
      <c r="J87" s="774"/>
      <c r="K87" s="774"/>
      <c r="L87" s="774"/>
      <c r="M87" s="824"/>
      <c r="N87" s="774"/>
      <c r="O87" s="774"/>
      <c r="P87" s="833"/>
      <c r="Q87" s="774"/>
      <c r="R87" s="774"/>
      <c r="S87" s="831">
        <v>7000</v>
      </c>
      <c r="T87" s="774"/>
      <c r="U87" s="774"/>
      <c r="V87" s="774"/>
    </row>
    <row r="88" spans="1:47" ht="58.5" customHeight="1">
      <c r="A88" s="793"/>
      <c r="B88" s="816"/>
      <c r="C88" s="774"/>
      <c r="D88" s="834" t="s">
        <v>1478</v>
      </c>
      <c r="E88" s="774"/>
      <c r="F88" s="774"/>
      <c r="G88" s="823"/>
      <c r="H88" s="774"/>
      <c r="I88" s="774"/>
      <c r="J88" s="774"/>
      <c r="K88" s="774"/>
      <c r="L88" s="774"/>
      <c r="M88" s="824"/>
      <c r="N88" s="774"/>
      <c r="O88" s="774"/>
      <c r="P88" s="833"/>
      <c r="Q88" s="774"/>
      <c r="R88" s="774"/>
      <c r="S88" s="835">
        <v>38000</v>
      </c>
      <c r="T88" s="774"/>
      <c r="U88" s="774"/>
      <c r="V88" s="774"/>
    </row>
    <row r="89" spans="1:47" ht="52.5" customHeight="1">
      <c r="A89" s="793"/>
      <c r="B89" s="816"/>
      <c r="C89" s="774"/>
      <c r="D89" s="834" t="s">
        <v>1479</v>
      </c>
      <c r="E89" s="774"/>
      <c r="F89" s="774"/>
      <c r="G89" s="823"/>
      <c r="H89" s="774"/>
      <c r="I89" s="774"/>
      <c r="J89" s="774"/>
      <c r="K89" s="774"/>
      <c r="L89" s="774"/>
      <c r="M89" s="824"/>
      <c r="N89" s="774"/>
      <c r="O89" s="774"/>
      <c r="P89" s="833"/>
      <c r="Q89" s="774"/>
      <c r="R89" s="774"/>
      <c r="S89" s="835">
        <v>35000</v>
      </c>
      <c r="T89" s="774"/>
      <c r="U89" s="774"/>
      <c r="V89" s="774"/>
      <c r="W89" s="836"/>
    </row>
    <row r="90" spans="1:47" s="29" customFormat="1" ht="52.5" customHeight="1">
      <c r="A90" s="793"/>
      <c r="B90" s="816"/>
      <c r="C90" s="774"/>
      <c r="D90" s="834" t="s">
        <v>1480</v>
      </c>
      <c r="E90" s="774"/>
      <c r="F90" s="774"/>
      <c r="G90" s="823"/>
      <c r="H90" s="774"/>
      <c r="I90" s="774"/>
      <c r="J90" s="774"/>
      <c r="K90" s="774"/>
      <c r="L90" s="774"/>
      <c r="M90" s="824"/>
      <c r="N90" s="774"/>
      <c r="O90" s="774"/>
      <c r="P90" s="833"/>
      <c r="Q90" s="774"/>
      <c r="R90" s="774"/>
      <c r="S90" s="835">
        <v>40000</v>
      </c>
      <c r="T90" s="774"/>
      <c r="U90" s="774"/>
      <c r="V90" s="774"/>
      <c r="W90" s="837"/>
    </row>
    <row r="91" spans="1:47" s="743" customFormat="1" ht="88.5" customHeight="1">
      <c r="A91" s="793"/>
      <c r="B91" s="816"/>
      <c r="C91" s="774"/>
      <c r="D91" s="838" t="s">
        <v>1481</v>
      </c>
      <c r="E91" s="774"/>
      <c r="F91" s="774"/>
      <c r="G91" s="823"/>
      <c r="H91" s="774"/>
      <c r="I91" s="774"/>
      <c r="J91" s="774"/>
      <c r="K91" s="774"/>
      <c r="L91" s="774"/>
      <c r="M91" s="824"/>
      <c r="N91" s="774"/>
      <c r="O91" s="774"/>
      <c r="P91" s="833"/>
      <c r="Q91" s="774"/>
      <c r="R91" s="774"/>
      <c r="S91" s="835">
        <v>150000</v>
      </c>
      <c r="T91" s="774"/>
      <c r="U91" s="774"/>
      <c r="V91" s="774"/>
    </row>
    <row r="92" spans="1:47" s="841" customFormat="1" ht="124.5" customHeight="1">
      <c r="A92" s="793"/>
      <c r="B92" s="816"/>
      <c r="C92" s="774"/>
      <c r="D92" s="834" t="s">
        <v>1482</v>
      </c>
      <c r="E92" s="774"/>
      <c r="F92" s="774"/>
      <c r="G92" s="823"/>
      <c r="H92" s="774"/>
      <c r="I92" s="774"/>
      <c r="J92" s="774"/>
      <c r="K92" s="774"/>
      <c r="L92" s="774"/>
      <c r="M92" s="824"/>
      <c r="N92" s="774"/>
      <c r="O92" s="774"/>
      <c r="P92" s="833"/>
      <c r="Q92" s="774"/>
      <c r="R92" s="774"/>
      <c r="S92" s="839">
        <v>40000</v>
      </c>
      <c r="T92" s="774"/>
      <c r="U92" s="774"/>
      <c r="V92" s="774"/>
      <c r="W92" s="840"/>
    </row>
    <row r="93" spans="1:47" s="743" customFormat="1" ht="124.5" customHeight="1">
      <c r="A93" s="793"/>
      <c r="B93" s="816"/>
      <c r="C93" s="774"/>
      <c r="D93" s="834" t="s">
        <v>1483</v>
      </c>
      <c r="E93" s="774"/>
      <c r="F93" s="774"/>
      <c r="G93" s="823"/>
      <c r="H93" s="774"/>
      <c r="I93" s="774"/>
      <c r="J93" s="774"/>
      <c r="K93" s="774"/>
      <c r="L93" s="774"/>
      <c r="M93" s="824"/>
      <c r="N93" s="774"/>
      <c r="O93" s="774"/>
      <c r="P93" s="833"/>
      <c r="Q93" s="774"/>
      <c r="R93" s="774"/>
      <c r="S93" s="839">
        <v>30000</v>
      </c>
      <c r="T93" s="774"/>
      <c r="U93" s="774"/>
      <c r="V93" s="774"/>
    </row>
    <row r="94" spans="1:47" s="743" customFormat="1" ht="124.5" customHeight="1">
      <c r="A94" s="793"/>
      <c r="B94" s="816"/>
      <c r="C94" s="774"/>
      <c r="D94" s="834" t="s">
        <v>1484</v>
      </c>
      <c r="E94" s="774"/>
      <c r="F94" s="774"/>
      <c r="G94" s="823"/>
      <c r="H94" s="774"/>
      <c r="I94" s="774"/>
      <c r="J94" s="774"/>
      <c r="K94" s="774"/>
      <c r="L94" s="774"/>
      <c r="M94" s="824"/>
      <c r="N94" s="774"/>
      <c r="O94" s="774"/>
      <c r="P94" s="833"/>
      <c r="Q94" s="774"/>
      <c r="R94" s="774"/>
      <c r="S94" s="839">
        <v>15000</v>
      </c>
      <c r="T94" s="774"/>
      <c r="U94" s="774"/>
      <c r="V94" s="774"/>
    </row>
    <row r="95" spans="1:47" s="743" customFormat="1" ht="124.5" customHeight="1">
      <c r="A95" s="793"/>
      <c r="B95" s="816"/>
      <c r="C95" s="774"/>
      <c r="D95" s="834" t="s">
        <v>1485</v>
      </c>
      <c r="E95" s="774"/>
      <c r="F95" s="774"/>
      <c r="G95" s="823"/>
      <c r="H95" s="774"/>
      <c r="I95" s="774"/>
      <c r="J95" s="774"/>
      <c r="K95" s="774"/>
      <c r="L95" s="774"/>
      <c r="M95" s="824"/>
      <c r="N95" s="774"/>
      <c r="O95" s="774"/>
      <c r="P95" s="833"/>
      <c r="Q95" s="774"/>
      <c r="R95" s="774"/>
      <c r="S95" s="839">
        <v>15000</v>
      </c>
      <c r="T95" s="774"/>
      <c r="U95" s="774"/>
      <c r="V95" s="774"/>
    </row>
    <row r="96" spans="1:47" ht="52.5" customHeight="1">
      <c r="A96" s="793"/>
      <c r="B96" s="816"/>
      <c r="C96" s="774"/>
      <c r="D96" s="834" t="s">
        <v>1486</v>
      </c>
      <c r="E96" s="774"/>
      <c r="F96" s="774"/>
      <c r="G96" s="823"/>
      <c r="H96" s="774"/>
      <c r="I96" s="774"/>
      <c r="J96" s="774"/>
      <c r="K96" s="774"/>
      <c r="L96" s="774"/>
      <c r="M96" s="824"/>
      <c r="N96" s="774"/>
      <c r="O96" s="774"/>
      <c r="P96" s="833"/>
      <c r="Q96" s="774"/>
      <c r="R96" s="774"/>
      <c r="S96" s="839">
        <v>30000</v>
      </c>
      <c r="T96" s="774"/>
      <c r="U96" s="774"/>
      <c r="V96" s="774"/>
      <c r="W96" s="818">
        <f t="shared" si="8"/>
        <v>0</v>
      </c>
      <c r="X96" s="818">
        <f t="shared" si="8"/>
        <v>0</v>
      </c>
      <c r="Y96" s="818">
        <f t="shared" si="8"/>
        <v>0</v>
      </c>
      <c r="Z96" s="818">
        <f t="shared" si="8"/>
        <v>0</v>
      </c>
      <c r="AA96" s="818">
        <f t="shared" si="8"/>
        <v>0</v>
      </c>
      <c r="AB96" s="818">
        <f t="shared" si="8"/>
        <v>0</v>
      </c>
      <c r="AC96" s="818">
        <f t="shared" si="8"/>
        <v>0</v>
      </c>
      <c r="AD96" s="818">
        <f t="shared" si="8"/>
        <v>0</v>
      </c>
      <c r="AE96" s="818">
        <f t="shared" si="8"/>
        <v>0</v>
      </c>
      <c r="AF96" s="818">
        <f t="shared" si="8"/>
        <v>0</v>
      </c>
      <c r="AG96" s="818">
        <f t="shared" si="8"/>
        <v>0</v>
      </c>
      <c r="AH96" s="818">
        <f t="shared" si="8"/>
        <v>0</v>
      </c>
      <c r="AI96" s="818">
        <f t="shared" si="8"/>
        <v>0</v>
      </c>
      <c r="AJ96" s="818">
        <f t="shared" si="8"/>
        <v>0</v>
      </c>
      <c r="AK96" s="818">
        <f t="shared" si="8"/>
        <v>0</v>
      </c>
      <c r="AL96" s="818">
        <f t="shared" si="8"/>
        <v>0</v>
      </c>
      <c r="AM96" s="818">
        <f t="shared" si="8"/>
        <v>0</v>
      </c>
      <c r="AN96" s="818">
        <f t="shared" si="8"/>
        <v>0</v>
      </c>
      <c r="AO96" s="818">
        <f t="shared" si="8"/>
        <v>0</v>
      </c>
      <c r="AP96" s="818">
        <f t="shared" si="8"/>
        <v>0</v>
      </c>
      <c r="AQ96" s="818">
        <f t="shared" si="8"/>
        <v>0</v>
      </c>
      <c r="AR96" s="818">
        <f t="shared" si="8"/>
        <v>0</v>
      </c>
      <c r="AS96" s="818">
        <f t="shared" si="8"/>
        <v>0</v>
      </c>
      <c r="AT96" s="818">
        <f t="shared" si="8"/>
        <v>0</v>
      </c>
      <c r="AU96" s="818">
        <f t="shared" si="8"/>
        <v>0</v>
      </c>
    </row>
    <row r="97" spans="1:22" ht="45" customHeight="1">
      <c r="A97" s="793"/>
      <c r="B97" s="816"/>
      <c r="C97" s="774"/>
      <c r="D97" s="834" t="s">
        <v>1487</v>
      </c>
      <c r="E97" s="774"/>
      <c r="F97" s="774"/>
      <c r="G97" s="823"/>
      <c r="H97" s="774"/>
      <c r="I97" s="774"/>
      <c r="J97" s="774"/>
      <c r="K97" s="774"/>
      <c r="L97" s="774"/>
      <c r="M97" s="824"/>
      <c r="N97" s="774"/>
      <c r="O97" s="774"/>
      <c r="P97" s="833"/>
      <c r="Q97" s="774"/>
      <c r="R97" s="774"/>
      <c r="S97" s="839">
        <v>10000</v>
      </c>
      <c r="T97" s="774"/>
      <c r="U97" s="774"/>
      <c r="V97" s="774"/>
    </row>
    <row r="98" spans="1:22" ht="42" customHeight="1">
      <c r="A98" s="793"/>
      <c r="B98" s="816"/>
      <c r="C98" s="774"/>
      <c r="D98" s="834" t="s">
        <v>1488</v>
      </c>
      <c r="E98" s="774"/>
      <c r="F98" s="774"/>
      <c r="G98" s="823"/>
      <c r="H98" s="774"/>
      <c r="I98" s="774"/>
      <c r="J98" s="774"/>
      <c r="K98" s="774"/>
      <c r="L98" s="774"/>
      <c r="M98" s="824"/>
      <c r="N98" s="774"/>
      <c r="O98" s="774"/>
      <c r="P98" s="833"/>
      <c r="Q98" s="774"/>
      <c r="R98" s="774"/>
      <c r="S98" s="839">
        <v>10000</v>
      </c>
      <c r="T98" s="774"/>
      <c r="U98" s="774"/>
      <c r="V98" s="774"/>
    </row>
    <row r="99" spans="1:22" ht="43.5" customHeight="1">
      <c r="A99" s="793"/>
      <c r="B99" s="816"/>
      <c r="C99" s="774"/>
      <c r="D99" s="842" t="s">
        <v>1489</v>
      </c>
      <c r="E99" s="774"/>
      <c r="F99" s="774"/>
      <c r="G99" s="823"/>
      <c r="H99" s="774"/>
      <c r="I99" s="774"/>
      <c r="J99" s="774"/>
      <c r="K99" s="774"/>
      <c r="L99" s="774"/>
      <c r="M99" s="824"/>
      <c r="N99" s="774"/>
      <c r="O99" s="774"/>
      <c r="P99" s="833"/>
      <c r="Q99" s="774"/>
      <c r="R99" s="774"/>
      <c r="S99" s="835">
        <v>20000</v>
      </c>
      <c r="T99" s="774"/>
      <c r="U99" s="774"/>
      <c r="V99" s="774"/>
    </row>
    <row r="100" spans="1:22" ht="45.75" customHeight="1">
      <c r="A100" s="793"/>
      <c r="B100" s="816"/>
      <c r="C100" s="774"/>
      <c r="D100" s="842" t="s">
        <v>1490</v>
      </c>
      <c r="E100" s="774"/>
      <c r="F100" s="774"/>
      <c r="G100" s="823"/>
      <c r="H100" s="774"/>
      <c r="I100" s="774"/>
      <c r="J100" s="774"/>
      <c r="K100" s="774"/>
      <c r="L100" s="774"/>
      <c r="M100" s="824"/>
      <c r="N100" s="774"/>
      <c r="O100" s="774"/>
      <c r="P100" s="833"/>
      <c r="Q100" s="774"/>
      <c r="R100" s="774"/>
      <c r="S100" s="835">
        <v>37000</v>
      </c>
      <c r="T100" s="774"/>
      <c r="U100" s="774"/>
      <c r="V100" s="774"/>
    </row>
    <row r="101" spans="1:22" ht="32.25" customHeight="1">
      <c r="A101" s="793"/>
      <c r="B101" s="816"/>
      <c r="C101" s="774"/>
      <c r="D101" s="767" t="s">
        <v>1491</v>
      </c>
      <c r="E101" s="774"/>
      <c r="F101" s="774"/>
      <c r="G101" s="823"/>
      <c r="H101" s="774"/>
      <c r="I101" s="774"/>
      <c r="J101" s="774"/>
      <c r="K101" s="774"/>
      <c r="L101" s="774"/>
      <c r="M101" s="824"/>
      <c r="N101" s="774"/>
      <c r="O101" s="774"/>
      <c r="P101" s="833"/>
      <c r="Q101" s="774"/>
      <c r="R101" s="774"/>
      <c r="S101" s="835">
        <v>10000</v>
      </c>
      <c r="T101" s="774"/>
      <c r="U101" s="774"/>
      <c r="V101" s="774"/>
    </row>
    <row r="102" spans="1:22" ht="37.5" customHeight="1">
      <c r="A102" s="793"/>
      <c r="B102" s="816"/>
      <c r="C102" s="774"/>
      <c r="D102" s="767" t="s">
        <v>1492</v>
      </c>
      <c r="E102" s="774"/>
      <c r="F102" s="774"/>
      <c r="G102" s="823"/>
      <c r="H102" s="774"/>
      <c r="I102" s="774"/>
      <c r="J102" s="774"/>
      <c r="K102" s="774"/>
      <c r="L102" s="774"/>
      <c r="M102" s="824"/>
      <c r="N102" s="774"/>
      <c r="O102" s="774"/>
      <c r="P102" s="833"/>
      <c r="Q102" s="774"/>
      <c r="R102" s="774"/>
      <c r="S102" s="835">
        <v>9000</v>
      </c>
      <c r="T102" s="774"/>
      <c r="U102" s="774"/>
      <c r="V102" s="774"/>
    </row>
    <row r="103" spans="1:22" ht="37.5" customHeight="1">
      <c r="A103" s="793"/>
      <c r="B103" s="816"/>
      <c r="C103" s="774"/>
      <c r="D103" s="767" t="s">
        <v>1493</v>
      </c>
      <c r="E103" s="774"/>
      <c r="F103" s="774"/>
      <c r="G103" s="823"/>
      <c r="H103" s="774"/>
      <c r="I103" s="774"/>
      <c r="J103" s="774"/>
      <c r="K103" s="774"/>
      <c r="L103" s="774"/>
      <c r="M103" s="824"/>
      <c r="N103" s="774"/>
      <c r="O103" s="774"/>
      <c r="P103" s="833"/>
      <c r="Q103" s="774"/>
      <c r="R103" s="774"/>
      <c r="S103" s="835">
        <v>10000</v>
      </c>
      <c r="T103" s="774"/>
      <c r="U103" s="774"/>
      <c r="V103" s="774"/>
    </row>
    <row r="104" spans="1:22" ht="37.5" customHeight="1">
      <c r="A104" s="793"/>
      <c r="B104" s="816"/>
      <c r="C104" s="774"/>
      <c r="D104" s="842" t="s">
        <v>1494</v>
      </c>
      <c r="E104" s="774"/>
      <c r="F104" s="774"/>
      <c r="G104" s="823"/>
      <c r="H104" s="774"/>
      <c r="I104" s="774"/>
      <c r="J104" s="774"/>
      <c r="K104" s="774"/>
      <c r="L104" s="774"/>
      <c r="M104" s="824"/>
      <c r="N104" s="774"/>
      <c r="O104" s="774"/>
      <c r="P104" s="833"/>
      <c r="Q104" s="774"/>
      <c r="R104" s="774"/>
      <c r="S104" s="835">
        <v>10000</v>
      </c>
      <c r="T104" s="774"/>
      <c r="U104" s="774"/>
      <c r="V104" s="774"/>
    </row>
    <row r="105" spans="1:22" ht="37.5" customHeight="1">
      <c r="A105" s="793"/>
      <c r="B105" s="816"/>
      <c r="C105" s="774"/>
      <c r="D105" s="842" t="s">
        <v>1495</v>
      </c>
      <c r="E105" s="774"/>
      <c r="F105" s="774"/>
      <c r="G105" s="823"/>
      <c r="H105" s="774"/>
      <c r="I105" s="774"/>
      <c r="J105" s="774"/>
      <c r="K105" s="774"/>
      <c r="L105" s="774"/>
      <c r="M105" s="824"/>
      <c r="N105" s="774"/>
      <c r="O105" s="774"/>
      <c r="P105" s="833"/>
      <c r="Q105" s="774"/>
      <c r="R105" s="774"/>
      <c r="S105" s="835">
        <v>4000</v>
      </c>
      <c r="T105" s="774"/>
      <c r="U105" s="774"/>
      <c r="V105" s="774"/>
    </row>
    <row r="106" spans="1:22" ht="37.5" customHeight="1">
      <c r="A106" s="793"/>
      <c r="B106" s="816"/>
      <c r="C106" s="774"/>
      <c r="D106" s="842" t="s">
        <v>1496</v>
      </c>
      <c r="E106" s="774"/>
      <c r="F106" s="774"/>
      <c r="G106" s="823"/>
      <c r="H106" s="774"/>
      <c r="I106" s="774"/>
      <c r="J106" s="774"/>
      <c r="K106" s="774"/>
      <c r="L106" s="774"/>
      <c r="M106" s="824"/>
      <c r="N106" s="774"/>
      <c r="O106" s="774"/>
      <c r="P106" s="833"/>
      <c r="Q106" s="774"/>
      <c r="R106" s="774"/>
      <c r="S106" s="835">
        <v>15000</v>
      </c>
      <c r="T106" s="774"/>
      <c r="U106" s="774"/>
      <c r="V106" s="774"/>
    </row>
    <row r="107" spans="1:22" ht="37.5" customHeight="1">
      <c r="A107" s="793"/>
      <c r="B107" s="816"/>
      <c r="C107" s="774"/>
      <c r="D107" s="842" t="s">
        <v>1497</v>
      </c>
      <c r="E107" s="774"/>
      <c r="F107" s="774"/>
      <c r="G107" s="823"/>
      <c r="H107" s="774"/>
      <c r="I107" s="774"/>
      <c r="J107" s="774"/>
      <c r="K107" s="774"/>
      <c r="L107" s="774"/>
      <c r="M107" s="824"/>
      <c r="N107" s="774"/>
      <c r="O107" s="774"/>
      <c r="P107" s="833"/>
      <c r="Q107" s="774"/>
      <c r="R107" s="774"/>
      <c r="S107" s="835">
        <v>371000</v>
      </c>
      <c r="T107" s="774"/>
      <c r="U107" s="774"/>
      <c r="V107" s="774"/>
    </row>
    <row r="108" spans="1:22" ht="37.5" customHeight="1">
      <c r="A108" s="793"/>
      <c r="B108" s="816"/>
      <c r="C108" s="774"/>
      <c r="D108" s="774" t="s">
        <v>1498</v>
      </c>
      <c r="E108" s="774"/>
      <c r="F108" s="774"/>
      <c r="G108" s="823"/>
      <c r="H108" s="774"/>
      <c r="I108" s="774"/>
      <c r="J108" s="774"/>
      <c r="K108" s="774"/>
      <c r="L108" s="774"/>
      <c r="M108" s="824"/>
      <c r="N108" s="774"/>
      <c r="O108" s="774"/>
      <c r="P108" s="833"/>
      <c r="Q108" s="774"/>
      <c r="R108" s="774"/>
      <c r="S108" s="843">
        <f>SUM(S81:S107)</f>
        <v>949000</v>
      </c>
      <c r="T108" s="774"/>
      <c r="U108" s="774"/>
      <c r="V108" s="774"/>
    </row>
    <row r="109" spans="1:22" ht="37.5" customHeight="1">
      <c r="A109" s="793"/>
      <c r="B109" s="816"/>
      <c r="C109" s="774"/>
      <c r="D109" s="774"/>
      <c r="E109" s="774"/>
      <c r="F109" s="774"/>
      <c r="G109" s="823"/>
      <c r="H109" s="774"/>
      <c r="I109" s="774"/>
      <c r="J109" s="774"/>
      <c r="K109" s="774"/>
      <c r="L109" s="774"/>
      <c r="M109" s="824"/>
      <c r="N109" s="774"/>
      <c r="O109" s="774"/>
      <c r="P109" s="833"/>
      <c r="Q109" s="774"/>
      <c r="R109" s="774"/>
      <c r="S109" s="826"/>
      <c r="T109" s="774"/>
      <c r="U109" s="774"/>
      <c r="V109" s="774"/>
    </row>
    <row r="110" spans="1:22" ht="37.5" customHeight="1">
      <c r="A110" s="793"/>
      <c r="B110" s="816"/>
      <c r="C110" s="774"/>
      <c r="D110" s="774"/>
      <c r="E110" s="774"/>
      <c r="F110" s="774"/>
      <c r="G110" s="823"/>
      <c r="H110" s="774"/>
      <c r="I110" s="774"/>
      <c r="J110" s="774"/>
      <c r="K110" s="774"/>
      <c r="L110" s="774"/>
      <c r="M110" s="824"/>
      <c r="N110" s="774"/>
      <c r="O110" s="774"/>
      <c r="P110" s="833"/>
      <c r="Q110" s="774"/>
      <c r="R110" s="774"/>
      <c r="S110" s="826"/>
      <c r="T110" s="774"/>
      <c r="U110" s="774"/>
      <c r="V110" s="774"/>
    </row>
    <row r="111" spans="1:22" ht="50.25" customHeight="1">
      <c r="A111" s="793"/>
      <c r="B111" s="816"/>
      <c r="C111" s="774"/>
      <c r="D111" s="774"/>
      <c r="E111" s="774"/>
      <c r="F111" s="774"/>
      <c r="G111" s="823"/>
      <c r="H111" s="774"/>
      <c r="I111" s="774"/>
      <c r="J111" s="774"/>
      <c r="K111" s="774"/>
      <c r="L111" s="774"/>
      <c r="M111" s="824"/>
      <c r="N111" s="774"/>
      <c r="O111" s="774"/>
      <c r="P111" s="833"/>
      <c r="Q111" s="774"/>
      <c r="R111" s="774"/>
      <c r="S111" s="826"/>
      <c r="T111" s="774"/>
      <c r="U111" s="774"/>
      <c r="V111" s="774"/>
    </row>
    <row r="112" spans="1:22" ht="57" customHeight="1">
      <c r="A112" s="793"/>
      <c r="B112" s="816"/>
      <c r="C112" s="774"/>
      <c r="D112" s="774"/>
      <c r="E112" s="774"/>
      <c r="F112" s="774"/>
      <c r="G112" s="823"/>
      <c r="H112" s="774"/>
      <c r="I112" s="774"/>
      <c r="J112" s="774"/>
      <c r="K112" s="774"/>
      <c r="L112" s="774"/>
      <c r="M112" s="824"/>
      <c r="N112" s="774"/>
      <c r="O112" s="774"/>
      <c r="P112" s="833"/>
      <c r="Q112" s="774"/>
      <c r="R112" s="774"/>
      <c r="S112" s="826"/>
      <c r="T112" s="774"/>
      <c r="U112" s="774"/>
      <c r="V112" s="774"/>
    </row>
    <row r="113" spans="1:22" ht="51" customHeight="1">
      <c r="A113" s="793" t="s">
        <v>360</v>
      </c>
      <c r="B113" s="774"/>
      <c r="C113" s="774"/>
      <c r="D113" s="774"/>
      <c r="E113" s="774"/>
      <c r="F113" s="774"/>
      <c r="G113" s="823"/>
      <c r="H113" s="774"/>
      <c r="I113" s="774"/>
      <c r="J113" s="774"/>
      <c r="K113" s="774"/>
      <c r="L113" s="774"/>
      <c r="M113" s="824"/>
      <c r="N113" s="774"/>
      <c r="O113" s="774"/>
      <c r="P113" s="844"/>
      <c r="Q113" s="774"/>
      <c r="R113" s="774"/>
      <c r="S113" s="826"/>
      <c r="T113" s="774"/>
      <c r="U113" s="774"/>
      <c r="V113" s="774"/>
    </row>
    <row r="114" spans="1:22" ht="63.75" customHeight="1">
      <c r="A114" s="793"/>
      <c r="B114" s="845"/>
      <c r="C114" s="1341" t="s">
        <v>1499</v>
      </c>
      <c r="D114" s="1341"/>
      <c r="E114" s="1341"/>
      <c r="F114" s="1341"/>
      <c r="G114" s="1341"/>
      <c r="H114" s="846"/>
      <c r="I114" s="846"/>
      <c r="J114" s="846"/>
      <c r="K114" s="846"/>
      <c r="L114" s="846"/>
      <c r="M114" s="847"/>
      <c r="N114" s="846"/>
      <c r="O114" s="846"/>
      <c r="P114" s="848">
        <v>257580</v>
      </c>
      <c r="Q114" s="846"/>
      <c r="R114" s="846"/>
      <c r="S114" s="849"/>
      <c r="T114" s="846"/>
      <c r="U114" s="846"/>
      <c r="V114" s="850"/>
    </row>
    <row r="115" spans="1:22" ht="55.5" customHeight="1">
      <c r="A115" s="1342" t="s">
        <v>1500</v>
      </c>
      <c r="B115" s="1343"/>
      <c r="C115" s="1343"/>
      <c r="D115" s="1343"/>
      <c r="E115" s="1343"/>
      <c r="F115" s="1343"/>
      <c r="G115" s="1343"/>
      <c r="H115" s="1343"/>
      <c r="I115" s="1343"/>
      <c r="J115" s="1343"/>
      <c r="K115" s="1343"/>
      <c r="L115" s="1343"/>
      <c r="M115" s="1343"/>
      <c r="N115" s="1343"/>
      <c r="O115" s="1343"/>
      <c r="P115" s="1343"/>
      <c r="Q115" s="1343"/>
      <c r="R115" s="1343"/>
      <c r="S115" s="1343"/>
      <c r="T115" s="1343"/>
      <c r="U115" s="1343"/>
      <c r="V115" s="1344"/>
    </row>
    <row r="116" spans="1:22" ht="64.5" customHeight="1">
      <c r="A116" s="851"/>
      <c r="B116" s="852" t="s">
        <v>1366</v>
      </c>
      <c r="C116" s="853" t="s">
        <v>1367</v>
      </c>
      <c r="D116" s="854" t="s">
        <v>1501</v>
      </c>
      <c r="E116" s="851"/>
      <c r="F116" s="851"/>
      <c r="G116" s="855">
        <v>198908.1</v>
      </c>
      <c r="H116" s="856"/>
      <c r="I116" s="856"/>
      <c r="J116" s="856"/>
      <c r="K116" s="856" t="s">
        <v>208</v>
      </c>
      <c r="L116" s="856" t="s">
        <v>54</v>
      </c>
      <c r="M116" s="857">
        <v>198908.1</v>
      </c>
      <c r="N116" s="858"/>
      <c r="O116" s="858"/>
      <c r="P116" s="859">
        <v>198908.1</v>
      </c>
      <c r="Q116" s="858"/>
      <c r="R116" s="858"/>
      <c r="S116" s="860">
        <v>198908.1</v>
      </c>
      <c r="T116" s="851"/>
      <c r="U116" s="851"/>
      <c r="V116" s="851"/>
    </row>
    <row r="117" spans="1:22" ht="60.75" customHeight="1">
      <c r="A117" s="851"/>
      <c r="B117" s="852" t="s">
        <v>1366</v>
      </c>
      <c r="C117" s="853" t="s">
        <v>1367</v>
      </c>
      <c r="D117" s="854" t="s">
        <v>1502</v>
      </c>
      <c r="E117" s="851"/>
      <c r="F117" s="851"/>
      <c r="G117" s="855">
        <v>18361.3</v>
      </c>
      <c r="H117" s="856"/>
      <c r="I117" s="856"/>
      <c r="J117" s="856"/>
      <c r="K117" s="856" t="s">
        <v>208</v>
      </c>
      <c r="L117" s="856" t="s">
        <v>54</v>
      </c>
      <c r="M117" s="857">
        <v>18361.3</v>
      </c>
      <c r="N117" s="858"/>
      <c r="O117" s="858"/>
      <c r="P117" s="859">
        <v>18361.3</v>
      </c>
      <c r="Q117" s="858"/>
      <c r="R117" s="858"/>
      <c r="S117" s="860">
        <v>18361.3</v>
      </c>
      <c r="T117" s="851"/>
      <c r="U117" s="851"/>
      <c r="V117" s="851"/>
    </row>
    <row r="118" spans="1:22" ht="65.25" customHeight="1">
      <c r="A118" s="851"/>
      <c r="B118" s="852" t="s">
        <v>948</v>
      </c>
      <c r="C118" s="852" t="s">
        <v>979</v>
      </c>
      <c r="D118" s="854" t="s">
        <v>1503</v>
      </c>
      <c r="E118" s="851"/>
      <c r="F118" s="851"/>
      <c r="G118" s="855" t="s">
        <v>1504</v>
      </c>
      <c r="H118" s="856"/>
      <c r="I118" s="856"/>
      <c r="J118" s="856"/>
      <c r="K118" s="856" t="s">
        <v>208</v>
      </c>
      <c r="L118" s="856" t="s">
        <v>54</v>
      </c>
      <c r="M118" s="857" t="s">
        <v>1504</v>
      </c>
      <c r="N118" s="858"/>
      <c r="O118" s="858"/>
      <c r="P118" s="859" t="s">
        <v>1504</v>
      </c>
      <c r="Q118" s="858"/>
      <c r="R118" s="858"/>
      <c r="S118" s="860" t="s">
        <v>1504</v>
      </c>
      <c r="T118" s="851"/>
      <c r="U118" s="851"/>
      <c r="V118" s="851"/>
    </row>
    <row r="119" spans="1:22" ht="37.5" customHeight="1">
      <c r="A119" s="851"/>
      <c r="B119" s="852" t="s">
        <v>948</v>
      </c>
      <c r="C119" s="852" t="s">
        <v>979</v>
      </c>
      <c r="D119" s="854" t="s">
        <v>1250</v>
      </c>
      <c r="E119" s="851"/>
      <c r="F119" s="851"/>
      <c r="G119" s="855">
        <v>411382.1</v>
      </c>
      <c r="H119" s="856"/>
      <c r="I119" s="856"/>
      <c r="J119" s="856"/>
      <c r="K119" s="856" t="s">
        <v>208</v>
      </c>
      <c r="L119" s="856" t="s">
        <v>54</v>
      </c>
      <c r="M119" s="857">
        <v>411382.1</v>
      </c>
      <c r="N119" s="858"/>
      <c r="O119" s="858"/>
      <c r="P119" s="859">
        <v>411382.1</v>
      </c>
      <c r="Q119" s="858"/>
      <c r="R119" s="858"/>
      <c r="S119" s="860">
        <v>411382.1</v>
      </c>
      <c r="T119" s="851"/>
      <c r="U119" s="851"/>
      <c r="V119" s="851"/>
    </row>
    <row r="120" spans="1:22" ht="37.5" customHeight="1">
      <c r="A120" s="851"/>
      <c r="B120" s="852" t="s">
        <v>948</v>
      </c>
      <c r="C120" s="852" t="s">
        <v>979</v>
      </c>
      <c r="D120" s="854" t="s">
        <v>1505</v>
      </c>
      <c r="E120" s="851"/>
      <c r="F120" s="851"/>
      <c r="G120" s="855">
        <v>52540.5</v>
      </c>
      <c r="H120" s="856"/>
      <c r="I120" s="856"/>
      <c r="J120" s="856"/>
      <c r="K120" s="856" t="s">
        <v>208</v>
      </c>
      <c r="L120" s="856" t="s">
        <v>54</v>
      </c>
      <c r="M120" s="857">
        <v>52540.5</v>
      </c>
      <c r="N120" s="858"/>
      <c r="O120" s="858"/>
      <c r="P120" s="859">
        <v>52540.5</v>
      </c>
      <c r="Q120" s="858"/>
      <c r="R120" s="858"/>
      <c r="S120" s="860">
        <v>52540.5</v>
      </c>
      <c r="T120" s="851"/>
      <c r="U120" s="851"/>
      <c r="V120" s="851"/>
    </row>
    <row r="121" spans="1:22" ht="37.5" customHeight="1">
      <c r="A121" s="851"/>
      <c r="B121" s="852" t="s">
        <v>948</v>
      </c>
      <c r="C121" s="852" t="s">
        <v>979</v>
      </c>
      <c r="D121" s="854" t="s">
        <v>1506</v>
      </c>
      <c r="E121" s="851"/>
      <c r="F121" s="851"/>
      <c r="G121" s="855">
        <v>36727.800000000003</v>
      </c>
      <c r="H121" s="856"/>
      <c r="I121" s="856"/>
      <c r="J121" s="856"/>
      <c r="K121" s="856" t="s">
        <v>208</v>
      </c>
      <c r="L121" s="856" t="s">
        <v>54</v>
      </c>
      <c r="M121" s="857">
        <v>36727.800000000003</v>
      </c>
      <c r="N121" s="858"/>
      <c r="O121" s="858"/>
      <c r="P121" s="859">
        <v>36727.800000000003</v>
      </c>
      <c r="Q121" s="858"/>
      <c r="R121" s="858"/>
      <c r="S121" s="860">
        <v>36727.800000000003</v>
      </c>
      <c r="T121" s="851"/>
      <c r="U121" s="851"/>
      <c r="V121" s="851"/>
    </row>
    <row r="122" spans="1:22" ht="37.5" customHeight="1">
      <c r="A122" s="851"/>
      <c r="B122" s="852" t="s">
        <v>948</v>
      </c>
      <c r="C122" s="852" t="s">
        <v>1507</v>
      </c>
      <c r="D122" s="854" t="s">
        <v>1508</v>
      </c>
      <c r="E122" s="851"/>
      <c r="F122" s="851"/>
      <c r="G122" s="855">
        <v>54388.7</v>
      </c>
      <c r="H122" s="856"/>
      <c r="I122" s="856"/>
      <c r="J122" s="856"/>
      <c r="K122" s="856" t="s">
        <v>208</v>
      </c>
      <c r="L122" s="856" t="s">
        <v>54</v>
      </c>
      <c r="M122" s="857">
        <v>54388.7</v>
      </c>
      <c r="N122" s="858"/>
      <c r="O122" s="858"/>
      <c r="P122" s="859">
        <v>54388.7</v>
      </c>
      <c r="Q122" s="858"/>
      <c r="R122" s="858"/>
      <c r="S122" s="860">
        <v>54388.7</v>
      </c>
      <c r="T122" s="851"/>
      <c r="U122" s="851"/>
      <c r="V122" s="851"/>
    </row>
    <row r="123" spans="1:22" ht="37.5" customHeight="1">
      <c r="A123" s="851"/>
      <c r="B123" s="852" t="s">
        <v>948</v>
      </c>
      <c r="C123" s="852" t="s">
        <v>1507</v>
      </c>
      <c r="D123" s="854" t="s">
        <v>1267</v>
      </c>
      <c r="E123" s="851"/>
      <c r="F123" s="851"/>
      <c r="G123" s="855">
        <v>106191.8</v>
      </c>
      <c r="H123" s="856"/>
      <c r="I123" s="856"/>
      <c r="J123" s="856"/>
      <c r="K123" s="856" t="s">
        <v>208</v>
      </c>
      <c r="L123" s="856" t="s">
        <v>54</v>
      </c>
      <c r="M123" s="857">
        <v>106191.8</v>
      </c>
      <c r="N123" s="858"/>
      <c r="O123" s="858"/>
      <c r="P123" s="859">
        <v>106191.8</v>
      </c>
      <c r="Q123" s="858"/>
      <c r="R123" s="858"/>
      <c r="S123" s="860">
        <v>106191.8</v>
      </c>
      <c r="T123" s="851"/>
      <c r="U123" s="851"/>
      <c r="V123" s="851"/>
    </row>
    <row r="124" spans="1:22" ht="37.5" customHeight="1">
      <c r="A124" s="851"/>
      <c r="B124" s="852" t="s">
        <v>948</v>
      </c>
      <c r="C124" s="852" t="s">
        <v>1507</v>
      </c>
      <c r="D124" s="854" t="s">
        <v>1509</v>
      </c>
      <c r="E124" s="851"/>
      <c r="F124" s="851"/>
      <c r="G124" s="855" t="s">
        <v>1510</v>
      </c>
      <c r="H124" s="856"/>
      <c r="I124" s="856"/>
      <c r="J124" s="856"/>
      <c r="K124" s="856" t="s">
        <v>208</v>
      </c>
      <c r="L124" s="856" t="s">
        <v>54</v>
      </c>
      <c r="M124" s="857" t="s">
        <v>1510</v>
      </c>
      <c r="N124" s="858"/>
      <c r="O124" s="858"/>
      <c r="P124" s="859">
        <v>800000</v>
      </c>
      <c r="Q124" s="858"/>
      <c r="R124" s="858"/>
      <c r="S124" s="860" t="s">
        <v>1510</v>
      </c>
      <c r="T124" s="851"/>
      <c r="U124" s="851"/>
      <c r="V124" s="851"/>
    </row>
    <row r="125" spans="1:22" ht="37.5" customHeight="1">
      <c r="A125" s="851"/>
      <c r="B125" s="852" t="s">
        <v>948</v>
      </c>
      <c r="C125" s="852" t="s">
        <v>1507</v>
      </c>
      <c r="D125" s="854" t="s">
        <v>1511</v>
      </c>
      <c r="E125" s="851"/>
      <c r="F125" s="851"/>
      <c r="G125" s="855">
        <v>2643.4</v>
      </c>
      <c r="H125" s="856"/>
      <c r="I125" s="856"/>
      <c r="J125" s="856"/>
      <c r="K125" s="856" t="s">
        <v>208</v>
      </c>
      <c r="L125" s="856" t="s">
        <v>54</v>
      </c>
      <c r="M125" s="857">
        <v>2643.4</v>
      </c>
      <c r="N125" s="858"/>
      <c r="O125" s="858"/>
      <c r="P125" s="859">
        <v>2643.4</v>
      </c>
      <c r="Q125" s="858"/>
      <c r="R125" s="858"/>
      <c r="S125" s="860">
        <v>2643.4</v>
      </c>
      <c r="T125" s="851"/>
      <c r="U125" s="851"/>
      <c r="V125" s="851"/>
    </row>
    <row r="126" spans="1:22" ht="37.5" customHeight="1">
      <c r="A126" s="851"/>
      <c r="B126" s="852" t="s">
        <v>948</v>
      </c>
      <c r="C126" s="852" t="s">
        <v>1507</v>
      </c>
      <c r="D126" s="854" t="s">
        <v>1512</v>
      </c>
      <c r="E126" s="851"/>
      <c r="F126" s="851"/>
      <c r="G126" s="855">
        <v>39455.4</v>
      </c>
      <c r="H126" s="856"/>
      <c r="I126" s="856"/>
      <c r="J126" s="856"/>
      <c r="K126" s="856" t="s">
        <v>208</v>
      </c>
      <c r="L126" s="856" t="s">
        <v>54</v>
      </c>
      <c r="M126" s="857">
        <v>39455.4</v>
      </c>
      <c r="N126" s="858"/>
      <c r="O126" s="858"/>
      <c r="P126" s="859">
        <v>39455.4</v>
      </c>
      <c r="Q126" s="858"/>
      <c r="R126" s="858"/>
      <c r="S126" s="860">
        <v>39455.4</v>
      </c>
      <c r="T126" s="851"/>
      <c r="U126" s="851"/>
      <c r="V126" s="851"/>
    </row>
    <row r="127" spans="1:22" ht="37.5" customHeight="1">
      <c r="A127" s="851"/>
      <c r="B127" s="852" t="s">
        <v>948</v>
      </c>
      <c r="C127" s="852" t="s">
        <v>1507</v>
      </c>
      <c r="D127" s="861" t="s">
        <v>1513</v>
      </c>
      <c r="E127" s="851"/>
      <c r="F127" s="851"/>
      <c r="G127" s="862">
        <v>0</v>
      </c>
      <c r="H127" s="856"/>
      <c r="I127" s="856"/>
      <c r="J127" s="856"/>
      <c r="K127" s="856" t="s">
        <v>208</v>
      </c>
      <c r="L127" s="856" t="s">
        <v>54</v>
      </c>
      <c r="M127" s="863">
        <v>0</v>
      </c>
      <c r="N127" s="858"/>
      <c r="O127" s="858"/>
      <c r="P127" s="864">
        <v>0</v>
      </c>
      <c r="Q127" s="858"/>
      <c r="R127" s="858"/>
      <c r="S127" s="865">
        <v>0</v>
      </c>
      <c r="T127" s="851"/>
      <c r="U127" s="851"/>
      <c r="V127" s="851"/>
    </row>
    <row r="128" spans="1:22" ht="37.5" customHeight="1">
      <c r="A128" s="851"/>
      <c r="B128" s="852" t="s">
        <v>948</v>
      </c>
      <c r="C128" s="852" t="s">
        <v>1507</v>
      </c>
      <c r="D128" s="861" t="s">
        <v>1514</v>
      </c>
      <c r="E128" s="851"/>
      <c r="F128" s="851"/>
      <c r="G128" s="862">
        <v>128562.8</v>
      </c>
      <c r="H128" s="856"/>
      <c r="I128" s="856"/>
      <c r="J128" s="856"/>
      <c r="K128" s="856" t="s">
        <v>208</v>
      </c>
      <c r="L128" s="856" t="s">
        <v>54</v>
      </c>
      <c r="M128" s="863">
        <v>128562.8</v>
      </c>
      <c r="N128" s="858"/>
      <c r="O128" s="858"/>
      <c r="P128" s="864">
        <v>128562.8</v>
      </c>
      <c r="Q128" s="858"/>
      <c r="R128" s="858"/>
      <c r="S128" s="865">
        <v>128562.8</v>
      </c>
      <c r="T128" s="851"/>
      <c r="U128" s="851"/>
      <c r="V128" s="851"/>
    </row>
    <row r="129" spans="1:22" ht="32.25" customHeight="1">
      <c r="A129" s="851"/>
      <c r="B129" s="852" t="s">
        <v>948</v>
      </c>
      <c r="C129" s="852" t="s">
        <v>1507</v>
      </c>
      <c r="D129" s="861" t="s">
        <v>1515</v>
      </c>
      <c r="E129" s="851"/>
      <c r="F129" s="851"/>
      <c r="G129" s="862">
        <v>9295</v>
      </c>
      <c r="H129" s="856"/>
      <c r="I129" s="856"/>
      <c r="J129" s="856"/>
      <c r="K129" s="856" t="s">
        <v>208</v>
      </c>
      <c r="L129" s="856" t="s">
        <v>54</v>
      </c>
      <c r="M129" s="863">
        <v>9295</v>
      </c>
      <c r="N129" s="858"/>
      <c r="O129" s="858"/>
      <c r="P129" s="864">
        <v>9295</v>
      </c>
      <c r="Q129" s="858"/>
      <c r="R129" s="858"/>
      <c r="S129" s="865">
        <v>9295</v>
      </c>
      <c r="T129" s="851"/>
      <c r="U129" s="851"/>
      <c r="V129" s="851"/>
    </row>
    <row r="130" spans="1:22" ht="32.25" customHeight="1">
      <c r="A130" s="851"/>
      <c r="B130" s="852" t="s">
        <v>948</v>
      </c>
      <c r="C130" s="852" t="s">
        <v>1507</v>
      </c>
      <c r="D130" s="861" t="s">
        <v>1516</v>
      </c>
      <c r="E130" s="851"/>
      <c r="F130" s="851"/>
      <c r="G130" s="862">
        <v>7443.5</v>
      </c>
      <c r="H130" s="856"/>
      <c r="I130" s="856"/>
      <c r="J130" s="856"/>
      <c r="K130" s="856" t="s">
        <v>208</v>
      </c>
      <c r="L130" s="856" t="s">
        <v>54</v>
      </c>
      <c r="M130" s="863">
        <v>7443.5</v>
      </c>
      <c r="N130" s="858"/>
      <c r="O130" s="858"/>
      <c r="P130" s="864">
        <v>7443.5</v>
      </c>
      <c r="Q130" s="858"/>
      <c r="R130" s="858"/>
      <c r="S130" s="865">
        <v>7443.5</v>
      </c>
      <c r="T130" s="851"/>
      <c r="U130" s="851"/>
      <c r="V130" s="851"/>
    </row>
    <row r="131" spans="1:22" ht="32.25" customHeight="1">
      <c r="A131" s="851"/>
      <c r="B131" s="852" t="s">
        <v>948</v>
      </c>
      <c r="C131" s="852" t="s">
        <v>1507</v>
      </c>
      <c r="D131" s="861" t="s">
        <v>1517</v>
      </c>
      <c r="E131" s="851"/>
      <c r="F131" s="851"/>
      <c r="G131" s="862">
        <v>2000</v>
      </c>
      <c r="H131" s="856"/>
      <c r="I131" s="856"/>
      <c r="J131" s="856"/>
      <c r="K131" s="856" t="s">
        <v>208</v>
      </c>
      <c r="L131" s="856" t="s">
        <v>54</v>
      </c>
      <c r="M131" s="863">
        <v>2000</v>
      </c>
      <c r="N131" s="858"/>
      <c r="O131" s="858"/>
      <c r="P131" s="864">
        <v>2000</v>
      </c>
      <c r="Q131" s="858"/>
      <c r="R131" s="858"/>
      <c r="S131" s="865">
        <v>2000</v>
      </c>
      <c r="T131" s="851"/>
      <c r="U131" s="851"/>
      <c r="V131" s="851"/>
    </row>
    <row r="132" spans="1:22" ht="32.25" customHeight="1">
      <c r="A132" s="851"/>
      <c r="B132" s="852" t="s">
        <v>948</v>
      </c>
      <c r="C132" s="852" t="s">
        <v>1507</v>
      </c>
      <c r="D132" s="861" t="s">
        <v>1518</v>
      </c>
      <c r="E132" s="851"/>
      <c r="F132" s="851"/>
      <c r="G132" s="862">
        <v>281535.59999999998</v>
      </c>
      <c r="H132" s="856"/>
      <c r="I132" s="856"/>
      <c r="J132" s="856"/>
      <c r="K132" s="856" t="s">
        <v>208</v>
      </c>
      <c r="L132" s="856" t="s">
        <v>54</v>
      </c>
      <c r="M132" s="863">
        <v>281535.59999999998</v>
      </c>
      <c r="N132" s="858"/>
      <c r="O132" s="858"/>
      <c r="P132" s="864">
        <v>281535.59999999998</v>
      </c>
      <c r="Q132" s="858"/>
      <c r="R132" s="858"/>
      <c r="S132" s="865">
        <v>281535.59999999998</v>
      </c>
      <c r="T132" s="851"/>
      <c r="U132" s="851"/>
      <c r="V132" s="851"/>
    </row>
    <row r="133" spans="1:22" ht="32.25" customHeight="1">
      <c r="A133" s="851"/>
      <c r="B133" s="852" t="s">
        <v>948</v>
      </c>
      <c r="C133" s="852" t="s">
        <v>1507</v>
      </c>
      <c r="D133" s="861" t="s">
        <v>1519</v>
      </c>
      <c r="E133" s="851"/>
      <c r="F133" s="851"/>
      <c r="G133" s="862">
        <v>30900</v>
      </c>
      <c r="H133" s="856"/>
      <c r="I133" s="856"/>
      <c r="J133" s="856"/>
      <c r="K133" s="856" t="s">
        <v>208</v>
      </c>
      <c r="L133" s="856" t="s">
        <v>54</v>
      </c>
      <c r="M133" s="863">
        <v>30900</v>
      </c>
      <c r="N133" s="858"/>
      <c r="O133" s="858"/>
      <c r="P133" s="864">
        <v>30900</v>
      </c>
      <c r="Q133" s="858"/>
      <c r="R133" s="858"/>
      <c r="S133" s="865">
        <v>30900</v>
      </c>
      <c r="T133" s="851"/>
      <c r="U133" s="851"/>
      <c r="V133" s="851"/>
    </row>
    <row r="134" spans="1:22" ht="23.25" customHeight="1">
      <c r="A134" s="851"/>
      <c r="B134" s="852" t="s">
        <v>948</v>
      </c>
      <c r="C134" s="852" t="s">
        <v>1507</v>
      </c>
      <c r="D134" s="861" t="s">
        <v>1520</v>
      </c>
      <c r="E134" s="851"/>
      <c r="F134" s="851"/>
      <c r="G134" s="862">
        <v>1299.7</v>
      </c>
      <c r="H134" s="856"/>
      <c r="I134" s="856"/>
      <c r="J134" s="856"/>
      <c r="K134" s="856" t="s">
        <v>208</v>
      </c>
      <c r="L134" s="856" t="s">
        <v>54</v>
      </c>
      <c r="M134" s="863">
        <v>1299.7</v>
      </c>
      <c r="N134" s="858"/>
      <c r="O134" s="858"/>
      <c r="P134" s="864">
        <v>1299.7</v>
      </c>
      <c r="Q134" s="858"/>
      <c r="R134" s="858"/>
      <c r="S134" s="865">
        <v>1299.7</v>
      </c>
      <c r="T134" s="851"/>
      <c r="U134" s="851"/>
      <c r="V134" s="851"/>
    </row>
    <row r="135" spans="1:22" ht="53.25" customHeight="1">
      <c r="A135" s="851"/>
      <c r="B135" s="852" t="s">
        <v>948</v>
      </c>
      <c r="C135" s="852" t="s">
        <v>1507</v>
      </c>
      <c r="D135" s="861" t="s">
        <v>1521</v>
      </c>
      <c r="E135" s="851"/>
      <c r="F135" s="851"/>
      <c r="G135" s="862">
        <v>24335</v>
      </c>
      <c r="H135" s="856"/>
      <c r="I135" s="856"/>
      <c r="J135" s="856"/>
      <c r="K135" s="856" t="s">
        <v>208</v>
      </c>
      <c r="L135" s="856" t="s">
        <v>54</v>
      </c>
      <c r="M135" s="863">
        <v>24335</v>
      </c>
      <c r="N135" s="858"/>
      <c r="O135" s="858"/>
      <c r="P135" s="864">
        <v>24335</v>
      </c>
      <c r="Q135" s="858"/>
      <c r="R135" s="858"/>
      <c r="S135" s="865">
        <v>24335</v>
      </c>
      <c r="T135" s="851"/>
      <c r="U135" s="851"/>
      <c r="V135" s="851"/>
    </row>
    <row r="136" spans="1:22" ht="45.75" customHeight="1">
      <c r="A136" s="851"/>
      <c r="B136" s="852" t="s">
        <v>948</v>
      </c>
      <c r="C136" s="852" t="s">
        <v>1507</v>
      </c>
      <c r="D136" s="861" t="s">
        <v>1522</v>
      </c>
      <c r="E136" s="851"/>
      <c r="F136" s="851"/>
      <c r="G136" s="862">
        <v>16414.599999999999</v>
      </c>
      <c r="H136" s="856"/>
      <c r="I136" s="856"/>
      <c r="J136" s="856"/>
      <c r="K136" s="856" t="s">
        <v>208</v>
      </c>
      <c r="L136" s="856" t="s">
        <v>54</v>
      </c>
      <c r="M136" s="863">
        <v>16414.599999999999</v>
      </c>
      <c r="N136" s="858"/>
      <c r="O136" s="858"/>
      <c r="P136" s="864">
        <v>16414.599999999999</v>
      </c>
      <c r="Q136" s="858"/>
      <c r="R136" s="858"/>
      <c r="S136" s="865">
        <v>16414.599999999999</v>
      </c>
      <c r="T136" s="851"/>
      <c r="U136" s="851"/>
      <c r="V136" s="851"/>
    </row>
    <row r="137" spans="1:22" ht="58.5" customHeight="1">
      <c r="A137" s="851"/>
      <c r="B137" s="852" t="s">
        <v>1359</v>
      </c>
      <c r="C137" s="853" t="s">
        <v>1360</v>
      </c>
      <c r="D137" s="861" t="s">
        <v>1523</v>
      </c>
      <c r="E137" s="851"/>
      <c r="F137" s="851"/>
      <c r="G137" s="862">
        <v>248323.9</v>
      </c>
      <c r="H137" s="856"/>
      <c r="I137" s="856"/>
      <c r="J137" s="856"/>
      <c r="K137" s="856" t="s">
        <v>208</v>
      </c>
      <c r="L137" s="856" t="s">
        <v>54</v>
      </c>
      <c r="M137" s="863">
        <v>248323.9</v>
      </c>
      <c r="N137" s="858"/>
      <c r="O137" s="858"/>
      <c r="P137" s="864">
        <v>248323.9</v>
      </c>
      <c r="Q137" s="858"/>
      <c r="R137" s="858"/>
      <c r="S137" s="865">
        <v>248323.9</v>
      </c>
      <c r="T137" s="851"/>
      <c r="U137" s="851"/>
      <c r="V137" s="851"/>
    </row>
    <row r="138" spans="1:22" ht="44.25" customHeight="1">
      <c r="A138" s="851"/>
      <c r="B138" s="852" t="s">
        <v>948</v>
      </c>
      <c r="C138" s="852" t="s">
        <v>1524</v>
      </c>
      <c r="D138" s="861" t="s">
        <v>1525</v>
      </c>
      <c r="E138" s="851"/>
      <c r="F138" s="851"/>
      <c r="G138" s="862">
        <v>170296.7</v>
      </c>
      <c r="H138" s="856"/>
      <c r="I138" s="856"/>
      <c r="J138" s="856"/>
      <c r="K138" s="856" t="s">
        <v>208</v>
      </c>
      <c r="L138" s="856" t="s">
        <v>54</v>
      </c>
      <c r="M138" s="863">
        <v>170296.7</v>
      </c>
      <c r="N138" s="858"/>
      <c r="O138" s="858"/>
      <c r="P138" s="864">
        <v>170296.7</v>
      </c>
      <c r="Q138" s="858"/>
      <c r="R138" s="858"/>
      <c r="S138" s="865">
        <v>170296.7</v>
      </c>
      <c r="T138" s="851"/>
      <c r="U138" s="851"/>
      <c r="V138" s="851"/>
    </row>
    <row r="139" spans="1:22" ht="40.5" customHeight="1">
      <c r="A139" s="1345" t="s">
        <v>92</v>
      </c>
      <c r="B139" s="1346"/>
      <c r="C139" s="1346"/>
      <c r="D139" s="1347"/>
      <c r="E139" s="29"/>
      <c r="F139" s="29"/>
      <c r="G139" s="866">
        <f>SUM(G116:G138)</f>
        <v>1841005.9</v>
      </c>
      <c r="H139" s="29"/>
      <c r="I139" s="29"/>
      <c r="J139" s="29"/>
      <c r="K139" s="29"/>
      <c r="L139" s="29"/>
      <c r="M139" s="867">
        <f>SUM(M116:M138)</f>
        <v>1841005.9</v>
      </c>
      <c r="N139" s="868"/>
      <c r="O139" s="868"/>
      <c r="P139" s="869">
        <f>SUM(P116:P138)</f>
        <v>2641005.9000000004</v>
      </c>
      <c r="Q139" s="868"/>
      <c r="R139" s="868"/>
      <c r="S139" s="870">
        <f>SUM(S116:S138)</f>
        <v>1841005.9</v>
      </c>
      <c r="T139" s="29"/>
      <c r="U139" s="29"/>
      <c r="V139" s="29"/>
    </row>
    <row r="140" spans="1:22" ht="34.5" customHeight="1">
      <c r="A140" s="29"/>
      <c r="B140" s="1348" t="s">
        <v>1526</v>
      </c>
      <c r="C140" s="1348"/>
      <c r="D140" s="1348"/>
      <c r="E140" s="1348"/>
      <c r="F140" s="871"/>
      <c r="G140" s="871"/>
      <c r="H140" s="871"/>
      <c r="I140" s="871"/>
      <c r="J140" s="871"/>
      <c r="K140" s="871"/>
      <c r="L140" s="871"/>
      <c r="M140" s="42"/>
      <c r="N140" s="871"/>
      <c r="O140" s="871"/>
      <c r="P140" s="872"/>
      <c r="Q140" s="871"/>
      <c r="R140" s="871"/>
      <c r="S140" s="873"/>
      <c r="T140" s="871"/>
      <c r="U140" s="871"/>
      <c r="V140" s="871"/>
    </row>
    <row r="141" spans="1:22" ht="36" customHeight="1">
      <c r="A141" s="29"/>
      <c r="B141" s="29"/>
      <c r="C141" s="874"/>
      <c r="D141" s="875" t="s">
        <v>1527</v>
      </c>
      <c r="E141" s="875" t="s">
        <v>1528</v>
      </c>
      <c r="F141" s="876"/>
      <c r="G141" s="877"/>
      <c r="H141" s="878">
        <v>210.1</v>
      </c>
      <c r="I141" s="876"/>
      <c r="J141" s="876"/>
      <c r="K141" s="876"/>
      <c r="L141" s="876"/>
      <c r="M141" s="879">
        <v>25.1</v>
      </c>
      <c r="N141" s="876"/>
      <c r="O141" s="876"/>
      <c r="P141" s="880">
        <v>185</v>
      </c>
      <c r="Q141" s="876"/>
      <c r="R141" s="878"/>
      <c r="S141" s="881">
        <v>1146.2</v>
      </c>
      <c r="T141" s="876"/>
      <c r="U141" s="876"/>
      <c r="V141" s="876"/>
    </row>
    <row r="142" spans="1:22" ht="42" customHeight="1">
      <c r="A142" s="29"/>
      <c r="B142" s="29"/>
      <c r="C142" s="874"/>
      <c r="D142" s="875" t="s">
        <v>1529</v>
      </c>
      <c r="E142" s="875" t="s">
        <v>1530</v>
      </c>
      <c r="F142" s="876"/>
      <c r="G142" s="877"/>
      <c r="H142" s="878">
        <v>362.79999999999995</v>
      </c>
      <c r="I142" s="876"/>
      <c r="J142" s="876"/>
      <c r="K142" s="876"/>
      <c r="L142" s="876"/>
      <c r="M142" s="879">
        <v>106.6</v>
      </c>
      <c r="N142" s="876"/>
      <c r="O142" s="876"/>
      <c r="P142" s="880">
        <v>256.2</v>
      </c>
      <c r="Q142" s="876"/>
      <c r="R142" s="878"/>
      <c r="S142" s="881">
        <v>3915.1</v>
      </c>
      <c r="T142" s="876"/>
      <c r="U142" s="876"/>
      <c r="V142" s="876"/>
    </row>
    <row r="143" spans="1:22" ht="41.25" customHeight="1">
      <c r="A143" s="29"/>
      <c r="B143" s="29"/>
      <c r="C143" s="874"/>
      <c r="D143" s="875" t="s">
        <v>1531</v>
      </c>
      <c r="E143" s="875" t="s">
        <v>1532</v>
      </c>
      <c r="F143" s="876"/>
      <c r="G143" s="877"/>
      <c r="H143" s="878">
        <v>20.7</v>
      </c>
      <c r="I143" s="876"/>
      <c r="J143" s="876"/>
      <c r="K143" s="876"/>
      <c r="L143" s="876"/>
      <c r="M143" s="879">
        <v>6.7</v>
      </c>
      <c r="N143" s="876"/>
      <c r="O143" s="876"/>
      <c r="P143" s="880">
        <v>14</v>
      </c>
      <c r="Q143" s="876"/>
      <c r="R143" s="878"/>
      <c r="S143" s="881">
        <v>205</v>
      </c>
      <c r="T143" s="876"/>
      <c r="U143" s="876"/>
      <c r="V143" s="876"/>
    </row>
    <row r="144" spans="1:22" ht="46.5" customHeight="1">
      <c r="A144" s="29"/>
      <c r="B144" s="29"/>
      <c r="C144" s="874"/>
      <c r="D144" s="875" t="s">
        <v>1533</v>
      </c>
      <c r="E144" s="875" t="s">
        <v>1534</v>
      </c>
      <c r="F144" s="876"/>
      <c r="G144" s="877"/>
      <c r="H144" s="878">
        <v>478.9</v>
      </c>
      <c r="I144" s="876"/>
      <c r="J144" s="876"/>
      <c r="K144" s="876"/>
      <c r="L144" s="876"/>
      <c r="M144" s="879">
        <v>313.89999999999998</v>
      </c>
      <c r="N144" s="876"/>
      <c r="O144" s="876"/>
      <c r="P144" s="880">
        <v>165</v>
      </c>
      <c r="Q144" s="876"/>
      <c r="R144" s="878"/>
      <c r="S144" s="881">
        <v>150</v>
      </c>
      <c r="T144" s="876"/>
      <c r="U144" s="876"/>
      <c r="V144" s="876"/>
    </row>
    <row r="145" spans="1:22" ht="46.5" customHeight="1">
      <c r="A145" s="29"/>
      <c r="B145" s="29"/>
      <c r="C145" s="874"/>
      <c r="D145" s="875" t="s">
        <v>1535</v>
      </c>
      <c r="E145" s="875" t="s">
        <v>1536</v>
      </c>
      <c r="F145" s="876"/>
      <c r="G145" s="877"/>
      <c r="H145" s="878">
        <v>172.8</v>
      </c>
      <c r="I145" s="876"/>
      <c r="J145" s="876"/>
      <c r="K145" s="876"/>
      <c r="L145" s="876"/>
      <c r="M145" s="879">
        <v>60.3</v>
      </c>
      <c r="N145" s="876"/>
      <c r="O145" s="876"/>
      <c r="P145" s="880">
        <v>112.5</v>
      </c>
      <c r="Q145" s="876"/>
      <c r="R145" s="878"/>
      <c r="S145" s="881">
        <v>128</v>
      </c>
      <c r="T145" s="876"/>
      <c r="U145" s="876"/>
      <c r="V145" s="876"/>
    </row>
    <row r="146" spans="1:22" ht="41.25" customHeight="1">
      <c r="A146" s="29"/>
      <c r="B146" s="29"/>
      <c r="C146" s="874"/>
      <c r="D146" s="875" t="s">
        <v>1537</v>
      </c>
      <c r="E146" s="875" t="s">
        <v>1538</v>
      </c>
      <c r="F146" s="876"/>
      <c r="G146" s="877"/>
      <c r="H146" s="878">
        <v>85.6</v>
      </c>
      <c r="I146" s="876"/>
      <c r="J146" s="876"/>
      <c r="K146" s="876"/>
      <c r="L146" s="876"/>
      <c r="M146" s="879">
        <v>0.6</v>
      </c>
      <c r="N146" s="876"/>
      <c r="O146" s="876"/>
      <c r="P146" s="880">
        <v>85</v>
      </c>
      <c r="Q146" s="876"/>
      <c r="R146" s="878"/>
      <c r="S146" s="881">
        <v>100</v>
      </c>
      <c r="T146" s="876"/>
      <c r="U146" s="876"/>
      <c r="V146" s="876"/>
    </row>
    <row r="147" spans="1:22" ht="48.75" customHeight="1">
      <c r="A147" s="29"/>
      <c r="B147" s="29"/>
      <c r="C147" s="874"/>
      <c r="D147" s="875" t="s">
        <v>1539</v>
      </c>
      <c r="E147" s="875" t="s">
        <v>1540</v>
      </c>
      <c r="F147" s="876"/>
      <c r="G147" s="877"/>
      <c r="H147" s="878">
        <v>14</v>
      </c>
      <c r="I147" s="876"/>
      <c r="J147" s="876"/>
      <c r="K147" s="876"/>
      <c r="L147" s="876"/>
      <c r="M147" s="879">
        <v>14</v>
      </c>
      <c r="N147" s="876"/>
      <c r="O147" s="876"/>
      <c r="P147" s="880">
        <v>0</v>
      </c>
      <c r="Q147" s="876"/>
      <c r="R147" s="878"/>
      <c r="S147" s="881">
        <v>0</v>
      </c>
      <c r="T147" s="876"/>
      <c r="U147" s="876"/>
      <c r="V147" s="876"/>
    </row>
    <row r="148" spans="1:22" ht="41.25" customHeight="1">
      <c r="A148" s="29"/>
      <c r="B148" s="29"/>
      <c r="C148" s="874"/>
      <c r="D148" s="875" t="s">
        <v>1541</v>
      </c>
      <c r="E148" s="875" t="s">
        <v>1542</v>
      </c>
      <c r="F148" s="876"/>
      <c r="G148" s="877"/>
      <c r="H148" s="878">
        <v>54.7</v>
      </c>
      <c r="I148" s="876"/>
      <c r="J148" s="876"/>
      <c r="K148" s="876"/>
      <c r="L148" s="876"/>
      <c r="M148" s="879">
        <v>54.7</v>
      </c>
      <c r="N148" s="876"/>
      <c r="O148" s="876"/>
      <c r="P148" s="880">
        <v>0</v>
      </c>
      <c r="Q148" s="876"/>
      <c r="R148" s="878"/>
      <c r="S148" s="881">
        <v>50</v>
      </c>
      <c r="T148" s="876"/>
      <c r="U148" s="876"/>
      <c r="V148" s="876"/>
    </row>
    <row r="149" spans="1:22" ht="45.75" customHeight="1">
      <c r="A149" s="29"/>
      <c r="B149" s="29"/>
      <c r="C149" s="874"/>
      <c r="D149" s="875" t="s">
        <v>1543</v>
      </c>
      <c r="E149" s="875" t="s">
        <v>1544</v>
      </c>
      <c r="F149" s="876"/>
      <c r="G149" s="877"/>
      <c r="H149" s="878">
        <v>1.8</v>
      </c>
      <c r="I149" s="876"/>
      <c r="J149" s="876"/>
      <c r="K149" s="876"/>
      <c r="L149" s="876"/>
      <c r="M149" s="879">
        <v>1.8</v>
      </c>
      <c r="N149" s="876"/>
      <c r="O149" s="876"/>
      <c r="P149" s="880">
        <v>0</v>
      </c>
      <c r="Q149" s="876"/>
      <c r="R149" s="878"/>
      <c r="S149" s="881">
        <v>0</v>
      </c>
      <c r="T149" s="876"/>
      <c r="U149" s="876"/>
      <c r="V149" s="876"/>
    </row>
    <row r="150" spans="1:22" ht="47.25" customHeight="1">
      <c r="A150" s="29"/>
      <c r="B150" s="29"/>
      <c r="C150" s="874"/>
      <c r="D150" s="875" t="s">
        <v>1545</v>
      </c>
      <c r="E150" s="875" t="s">
        <v>1546</v>
      </c>
      <c r="F150" s="876"/>
      <c r="G150" s="877"/>
      <c r="H150" s="878">
        <v>60</v>
      </c>
      <c r="I150" s="876"/>
      <c r="J150" s="876"/>
      <c r="K150" s="876"/>
      <c r="L150" s="876"/>
      <c r="M150" s="879">
        <v>5</v>
      </c>
      <c r="N150" s="876"/>
      <c r="O150" s="876"/>
      <c r="P150" s="880">
        <v>55</v>
      </c>
      <c r="Q150" s="876"/>
      <c r="R150" s="878"/>
      <c r="S150" s="881">
        <v>150</v>
      </c>
      <c r="T150" s="876"/>
      <c r="U150" s="876"/>
      <c r="V150" s="876"/>
    </row>
    <row r="151" spans="1:22" ht="47.25" customHeight="1">
      <c r="A151" s="29"/>
      <c r="B151" s="29"/>
      <c r="C151" s="874"/>
      <c r="D151" s="875" t="s">
        <v>1547</v>
      </c>
      <c r="E151" s="875" t="s">
        <v>1548</v>
      </c>
      <c r="F151" s="876"/>
      <c r="G151" s="877"/>
      <c r="H151" s="878">
        <v>24.9</v>
      </c>
      <c r="I151" s="876"/>
      <c r="J151" s="876"/>
      <c r="K151" s="876"/>
      <c r="L151" s="876"/>
      <c r="M151" s="879">
        <v>16.899999999999999</v>
      </c>
      <c r="N151" s="876"/>
      <c r="O151" s="876"/>
      <c r="P151" s="880">
        <v>8</v>
      </c>
      <c r="Q151" s="876"/>
      <c r="R151" s="878"/>
      <c r="S151" s="881">
        <v>0</v>
      </c>
      <c r="T151" s="876"/>
      <c r="U151" s="876"/>
      <c r="V151" s="876"/>
    </row>
    <row r="152" spans="1:22" ht="50.25" customHeight="1">
      <c r="A152" s="29"/>
      <c r="B152" s="29"/>
      <c r="C152" s="874"/>
      <c r="D152" s="875" t="s">
        <v>1549</v>
      </c>
      <c r="E152" s="875" t="s">
        <v>1550</v>
      </c>
      <c r="F152" s="876"/>
      <c r="G152" s="877"/>
      <c r="H152" s="878">
        <v>422.4</v>
      </c>
      <c r="I152" s="876"/>
      <c r="J152" s="876"/>
      <c r="K152" s="876"/>
      <c r="L152" s="876"/>
      <c r="M152" s="879">
        <v>292.39999999999998</v>
      </c>
      <c r="N152" s="876"/>
      <c r="O152" s="876"/>
      <c r="P152" s="880">
        <v>130</v>
      </c>
      <c r="Q152" s="876"/>
      <c r="R152" s="878"/>
      <c r="S152" s="881">
        <v>0</v>
      </c>
      <c r="T152" s="876"/>
      <c r="U152" s="876"/>
      <c r="V152" s="876"/>
    </row>
    <row r="153" spans="1:22" ht="49.5" customHeight="1">
      <c r="A153" s="29"/>
      <c r="B153" s="29"/>
      <c r="C153" s="874"/>
      <c r="D153" s="875" t="s">
        <v>1551</v>
      </c>
      <c r="E153" s="875" t="s">
        <v>1552</v>
      </c>
      <c r="F153" s="876"/>
      <c r="G153" s="877"/>
      <c r="H153" s="878">
        <v>256.5</v>
      </c>
      <c r="I153" s="876"/>
      <c r="J153" s="876"/>
      <c r="K153" s="876"/>
      <c r="L153" s="876"/>
      <c r="M153" s="879">
        <v>0</v>
      </c>
      <c r="N153" s="876"/>
      <c r="O153" s="876"/>
      <c r="P153" s="880">
        <v>256.5</v>
      </c>
      <c r="Q153" s="876"/>
      <c r="R153" s="878"/>
      <c r="S153" s="881">
        <v>1041</v>
      </c>
      <c r="T153" s="876"/>
      <c r="U153" s="876"/>
      <c r="V153" s="876"/>
    </row>
    <row r="154" spans="1:22" ht="49.5" customHeight="1">
      <c r="A154" s="29"/>
      <c r="B154" s="29"/>
      <c r="C154" s="874"/>
      <c r="D154" s="875" t="s">
        <v>1553</v>
      </c>
      <c r="E154" s="875" t="s">
        <v>1226</v>
      </c>
      <c r="F154" s="876"/>
      <c r="G154" s="877"/>
      <c r="H154" s="878">
        <v>1.7</v>
      </c>
      <c r="I154" s="876"/>
      <c r="J154" s="876"/>
      <c r="K154" s="876"/>
      <c r="L154" s="876"/>
      <c r="M154" s="879">
        <v>1.7</v>
      </c>
      <c r="N154" s="876"/>
      <c r="O154" s="876"/>
      <c r="P154" s="880">
        <v>0</v>
      </c>
      <c r="Q154" s="876"/>
      <c r="R154" s="878"/>
      <c r="S154" s="881">
        <v>0</v>
      </c>
      <c r="T154" s="876"/>
      <c r="U154" s="876"/>
      <c r="V154" s="876"/>
    </row>
    <row r="155" spans="1:22" ht="51.75" customHeight="1">
      <c r="A155" s="29"/>
      <c r="B155" s="29"/>
      <c r="C155" s="874"/>
      <c r="D155" s="875" t="s">
        <v>1554</v>
      </c>
      <c r="E155" s="875" t="s">
        <v>1555</v>
      </c>
      <c r="F155" s="876"/>
      <c r="G155" s="877"/>
      <c r="H155" s="878">
        <v>48</v>
      </c>
      <c r="I155" s="876"/>
      <c r="J155" s="876"/>
      <c r="K155" s="876"/>
      <c r="L155" s="876"/>
      <c r="M155" s="879">
        <v>8</v>
      </c>
      <c r="N155" s="876"/>
      <c r="O155" s="876"/>
      <c r="P155" s="880">
        <v>40</v>
      </c>
      <c r="Q155" s="876"/>
      <c r="R155" s="878"/>
      <c r="S155" s="881">
        <v>130</v>
      </c>
      <c r="T155" s="876"/>
      <c r="U155" s="876"/>
      <c r="V155" s="876"/>
    </row>
    <row r="156" spans="1:22" ht="44.25" customHeight="1">
      <c r="A156" s="29"/>
      <c r="B156" s="29"/>
      <c r="C156" s="874"/>
      <c r="D156" s="875" t="s">
        <v>1556</v>
      </c>
      <c r="E156" s="875" t="s">
        <v>1557</v>
      </c>
      <c r="F156" s="876"/>
      <c r="G156" s="877"/>
      <c r="H156" s="878">
        <v>5.5</v>
      </c>
      <c r="I156" s="876"/>
      <c r="J156" s="876"/>
      <c r="K156" s="876"/>
      <c r="L156" s="876"/>
      <c r="M156" s="879">
        <v>5.5</v>
      </c>
      <c r="N156" s="876"/>
      <c r="O156" s="876"/>
      <c r="P156" s="880">
        <v>0</v>
      </c>
      <c r="Q156" s="876"/>
      <c r="R156" s="878"/>
      <c r="S156" s="881">
        <v>50</v>
      </c>
      <c r="T156" s="876"/>
      <c r="U156" s="876"/>
      <c r="V156" s="876"/>
    </row>
    <row r="157" spans="1:22" ht="33.75" customHeight="1">
      <c r="A157" s="29"/>
      <c r="B157" s="29"/>
      <c r="C157" s="874"/>
      <c r="D157" s="875" t="s">
        <v>1558</v>
      </c>
      <c r="E157" s="875" t="s">
        <v>1559</v>
      </c>
      <c r="F157" s="876"/>
      <c r="G157" s="877"/>
      <c r="H157" s="878">
        <v>67.8</v>
      </c>
      <c r="I157" s="876"/>
      <c r="J157" s="876"/>
      <c r="K157" s="876"/>
      <c r="L157" s="876"/>
      <c r="M157" s="879">
        <v>0</v>
      </c>
      <c r="N157" s="876"/>
      <c r="O157" s="876"/>
      <c r="P157" s="880">
        <v>67.8</v>
      </c>
      <c r="Q157" s="876"/>
      <c r="R157" s="878"/>
      <c r="S157" s="881">
        <v>0</v>
      </c>
      <c r="T157" s="876"/>
      <c r="U157" s="876"/>
      <c r="V157" s="876"/>
    </row>
    <row r="158" spans="1:22" ht="52.5" customHeight="1">
      <c r="A158" s="29"/>
      <c r="B158" s="29"/>
      <c r="C158" s="874"/>
      <c r="D158" s="875" t="s">
        <v>1560</v>
      </c>
      <c r="E158" s="875" t="s">
        <v>1561</v>
      </c>
      <c r="F158" s="876"/>
      <c r="G158" s="877"/>
      <c r="H158" s="878">
        <v>1.2</v>
      </c>
      <c r="I158" s="876"/>
      <c r="J158" s="876"/>
      <c r="K158" s="876"/>
      <c r="L158" s="876"/>
      <c r="M158" s="879">
        <v>0</v>
      </c>
      <c r="N158" s="876"/>
      <c r="O158" s="876"/>
      <c r="P158" s="880">
        <v>1.2</v>
      </c>
      <c r="Q158" s="876"/>
      <c r="R158" s="878"/>
      <c r="S158" s="881">
        <v>240</v>
      </c>
      <c r="T158" s="876"/>
      <c r="U158" s="876"/>
      <c r="V158" s="876"/>
    </row>
    <row r="159" spans="1:22" ht="60" customHeight="1">
      <c r="A159" s="29"/>
      <c r="B159" s="29"/>
      <c r="C159" s="882" t="s">
        <v>92</v>
      </c>
      <c r="D159" s="876"/>
      <c r="E159" s="882"/>
      <c r="F159" s="876"/>
      <c r="G159" s="877"/>
      <c r="H159" s="878">
        <f>SUM(H141:H158)</f>
        <v>2289.3999999999996</v>
      </c>
      <c r="I159" s="876"/>
      <c r="J159" s="876"/>
      <c r="K159" s="876"/>
      <c r="L159" s="876"/>
      <c r="M159" s="883">
        <f>SUM(M141:M158)</f>
        <v>913.19999999999993</v>
      </c>
      <c r="N159" s="876"/>
      <c r="O159" s="876"/>
      <c r="P159" s="884">
        <v>1376.2</v>
      </c>
      <c r="Q159" s="876"/>
      <c r="R159" s="876"/>
      <c r="S159" s="881">
        <f>SUM(S141:S158)</f>
        <v>7305.3</v>
      </c>
      <c r="T159" s="876"/>
      <c r="U159" s="876"/>
      <c r="V159" s="876"/>
    </row>
    <row r="160" spans="1:22" ht="48.75" customHeight="1">
      <c r="A160" s="885"/>
      <c r="B160" s="885"/>
      <c r="C160" s="885" t="s">
        <v>1498</v>
      </c>
      <c r="D160" s="885"/>
      <c r="E160" s="885"/>
      <c r="F160" s="885"/>
      <c r="G160" s="886"/>
      <c r="H160" s="885"/>
      <c r="I160" s="885"/>
      <c r="J160" s="885"/>
      <c r="K160" s="885"/>
      <c r="L160" s="885"/>
      <c r="M160" s="42"/>
      <c r="N160" s="885"/>
      <c r="O160" s="885"/>
      <c r="P160" s="872"/>
      <c r="Q160" s="885"/>
      <c r="R160" s="885"/>
      <c r="S160" s="873"/>
      <c r="T160" s="885"/>
      <c r="U160" s="885"/>
      <c r="V160" s="885"/>
    </row>
    <row r="161" ht="70.5" customHeight="1"/>
    <row r="162" ht="49.5" customHeight="1"/>
    <row r="163" ht="60.75" customHeight="1"/>
    <row r="164" ht="75" customHeight="1"/>
    <row r="165" ht="133.5" customHeight="1"/>
    <row r="166" ht="99" customHeight="1"/>
    <row r="167" ht="78.75" customHeight="1"/>
    <row r="168" ht="39.75" customHeight="1"/>
    <row r="169" ht="68.25" customHeight="1"/>
    <row r="170" ht="40.5" customHeight="1"/>
    <row r="171" ht="53.25" customHeight="1"/>
    <row r="172" ht="51.75" customHeight="1"/>
    <row r="173" ht="54.75" customHeight="1"/>
    <row r="174" ht="48" customHeight="1"/>
    <row r="175" ht="38.25" customHeight="1"/>
    <row r="176" ht="63.75" customHeight="1"/>
    <row r="177" ht="63.75" customHeight="1"/>
    <row r="178" ht="82.5" customHeight="1"/>
    <row r="179" ht="60.75" customHeight="1"/>
    <row r="180" ht="39" customHeight="1"/>
    <row r="181" ht="29.25" customHeight="1"/>
  </sheetData>
  <mergeCells count="27">
    <mergeCell ref="D68:E68"/>
    <mergeCell ref="G1:J1"/>
    <mergeCell ref="K1:S1"/>
    <mergeCell ref="T1:T3"/>
    <mergeCell ref="U1:U3"/>
    <mergeCell ref="G2:G3"/>
    <mergeCell ref="H2:H3"/>
    <mergeCell ref="I2:I3"/>
    <mergeCell ref="J2:J3"/>
    <mergeCell ref="K2:M2"/>
    <mergeCell ref="D1:D3"/>
    <mergeCell ref="E1:E3"/>
    <mergeCell ref="F1:F3"/>
    <mergeCell ref="N2:P2"/>
    <mergeCell ref="Q2:S2"/>
    <mergeCell ref="A5:V5"/>
    <mergeCell ref="C59:E59"/>
    <mergeCell ref="B67:E67"/>
    <mergeCell ref="V1:V3"/>
    <mergeCell ref="A1:A3"/>
    <mergeCell ref="B1:B3"/>
    <mergeCell ref="C1:C3"/>
    <mergeCell ref="A76:V76"/>
    <mergeCell ref="C114:G114"/>
    <mergeCell ref="A115:V115"/>
    <mergeCell ref="A139:D139"/>
    <mergeCell ref="B140:E14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1"/>
  <sheetViews>
    <sheetView topLeftCell="A52" zoomScale="62" zoomScaleNormal="62" workbookViewId="0">
      <selection activeCell="I25" sqref="I25"/>
    </sheetView>
  </sheetViews>
  <sheetFormatPr defaultColWidth="8.85546875" defaultRowHeight="15"/>
  <cols>
    <col min="1" max="1" width="4.85546875" customWidth="1"/>
    <col min="2" max="2" width="17.7109375" customWidth="1"/>
    <col min="3" max="3" width="23.7109375" customWidth="1"/>
    <col min="4" max="4" width="39.42578125" customWidth="1"/>
    <col min="5" max="5" width="21.140625" customWidth="1"/>
    <col min="6" max="6" width="22" customWidth="1"/>
    <col min="7" max="7" width="25" customWidth="1"/>
    <col min="8" max="8" width="17.140625" customWidth="1"/>
    <col min="9" max="9" width="16.140625" customWidth="1"/>
    <col min="10" max="10" width="12.5703125" customWidth="1"/>
    <col min="11" max="11" width="14.42578125" customWidth="1"/>
    <col min="12" max="12" width="15" customWidth="1"/>
    <col min="13" max="13" width="18.140625" style="43" customWidth="1"/>
    <col min="14" max="15" width="15.42578125" customWidth="1"/>
    <col min="16" max="16" width="16.85546875" style="41" customWidth="1"/>
    <col min="17" max="17" width="14.85546875" customWidth="1"/>
    <col min="18" max="18" width="14.7109375" customWidth="1"/>
    <col min="19" max="19" width="16.28515625" style="40" customWidth="1"/>
    <col min="20" max="20" width="15.42578125" customWidth="1"/>
    <col min="21" max="21" width="23.28515625" customWidth="1"/>
    <col min="22" max="22" width="31" customWidth="1"/>
    <col min="24" max="24" width="17.42578125" customWidth="1"/>
  </cols>
  <sheetData>
    <row r="1" spans="1:22" ht="30" customHeight="1">
      <c r="A1" s="1418" t="s">
        <v>0</v>
      </c>
      <c r="B1" s="1557" t="s">
        <v>1</v>
      </c>
      <c r="C1" s="1557" t="s">
        <v>2</v>
      </c>
      <c r="D1" s="1557" t="s">
        <v>3</v>
      </c>
      <c r="E1" s="1557" t="s">
        <v>4</v>
      </c>
      <c r="F1" s="1557" t="s">
        <v>5</v>
      </c>
      <c r="G1" s="1549" t="s">
        <v>6</v>
      </c>
      <c r="H1" s="1549"/>
      <c r="I1" s="1549"/>
      <c r="J1" s="1549"/>
      <c r="K1" s="1559" t="s">
        <v>7</v>
      </c>
      <c r="L1" s="1559"/>
      <c r="M1" s="1559"/>
      <c r="N1" s="1559"/>
      <c r="O1" s="1559"/>
      <c r="P1" s="1559"/>
      <c r="Q1" s="1559"/>
      <c r="R1" s="1559"/>
      <c r="S1" s="1559"/>
      <c r="T1" s="1560" t="s">
        <v>8</v>
      </c>
      <c r="U1" s="1557" t="s">
        <v>9</v>
      </c>
      <c r="V1" s="1561" t="s">
        <v>10</v>
      </c>
    </row>
    <row r="2" spans="1:22" ht="15.75" customHeight="1">
      <c r="A2" s="1418"/>
      <c r="B2" s="1557"/>
      <c r="C2" s="1557"/>
      <c r="D2" s="1557"/>
      <c r="E2" s="1557"/>
      <c r="F2" s="1557"/>
      <c r="G2" s="1557" t="s">
        <v>11</v>
      </c>
      <c r="H2" s="1557" t="s">
        <v>12</v>
      </c>
      <c r="I2" s="1557" t="s">
        <v>13</v>
      </c>
      <c r="J2" s="1557" t="s">
        <v>14</v>
      </c>
      <c r="K2" s="1549" t="s">
        <v>15</v>
      </c>
      <c r="L2" s="1549"/>
      <c r="M2" s="1549"/>
      <c r="N2" s="1549" t="s">
        <v>16</v>
      </c>
      <c r="O2" s="1549"/>
      <c r="P2" s="1549"/>
      <c r="Q2" s="1549" t="s">
        <v>17</v>
      </c>
      <c r="R2" s="1549"/>
      <c r="S2" s="1549"/>
      <c r="T2" s="1560"/>
      <c r="U2" s="1557"/>
      <c r="V2" s="1562"/>
    </row>
    <row r="3" spans="1:22" ht="61.15" customHeight="1">
      <c r="A3" s="1418"/>
      <c r="B3" s="1557"/>
      <c r="C3" s="1557"/>
      <c r="D3" s="1557"/>
      <c r="E3" s="1557"/>
      <c r="F3" s="1557"/>
      <c r="G3" s="1557"/>
      <c r="H3" s="1557"/>
      <c r="I3" s="1557"/>
      <c r="J3" s="1557"/>
      <c r="K3" s="890" t="s">
        <v>18</v>
      </c>
      <c r="L3" s="890" t="s">
        <v>19</v>
      </c>
      <c r="M3" s="1051" t="s">
        <v>20</v>
      </c>
      <c r="N3" s="890" t="s">
        <v>18</v>
      </c>
      <c r="O3" s="890" t="s">
        <v>19</v>
      </c>
      <c r="P3" s="1031" t="s">
        <v>20</v>
      </c>
      <c r="Q3" s="890" t="s">
        <v>18</v>
      </c>
      <c r="R3" s="890" t="s">
        <v>19</v>
      </c>
      <c r="S3" s="1009" t="s">
        <v>20</v>
      </c>
      <c r="T3" s="1560"/>
      <c r="U3" s="1557"/>
      <c r="V3" s="1563"/>
    </row>
    <row r="4" spans="1:22">
      <c r="A4" s="1"/>
      <c r="B4" s="46">
        <v>1</v>
      </c>
      <c r="C4" s="46">
        <v>2</v>
      </c>
      <c r="D4" s="46">
        <v>3</v>
      </c>
      <c r="E4" s="46">
        <v>4</v>
      </c>
      <c r="F4" s="46">
        <v>5</v>
      </c>
      <c r="G4" s="46">
        <v>6.1</v>
      </c>
      <c r="H4" s="46">
        <v>6.2</v>
      </c>
      <c r="I4" s="46">
        <v>6.3</v>
      </c>
      <c r="J4" s="46">
        <v>6.4</v>
      </c>
      <c r="K4" s="47" t="s">
        <v>21</v>
      </c>
      <c r="L4" s="47" t="s">
        <v>22</v>
      </c>
      <c r="M4" s="127" t="s">
        <v>23</v>
      </c>
      <c r="N4" s="47" t="s">
        <v>24</v>
      </c>
      <c r="O4" s="47" t="s">
        <v>25</v>
      </c>
      <c r="P4" s="137" t="s">
        <v>26</v>
      </c>
      <c r="Q4" s="47" t="s">
        <v>27</v>
      </c>
      <c r="R4" s="47" t="s">
        <v>28</v>
      </c>
      <c r="S4" s="147" t="s">
        <v>29</v>
      </c>
      <c r="T4" s="46">
        <v>8</v>
      </c>
      <c r="U4" s="46">
        <v>9</v>
      </c>
      <c r="V4" s="46">
        <v>10</v>
      </c>
    </row>
    <row r="5" spans="1:22" ht="33" customHeight="1">
      <c r="A5" s="1550" t="s">
        <v>30</v>
      </c>
      <c r="B5" s="1551"/>
      <c r="C5" s="1551"/>
      <c r="D5" s="1551"/>
      <c r="E5" s="1551"/>
      <c r="F5" s="1551"/>
      <c r="G5" s="1551"/>
      <c r="H5" s="1551"/>
      <c r="I5" s="1551"/>
      <c r="J5" s="1551"/>
      <c r="K5" s="1551"/>
      <c r="L5" s="1551"/>
      <c r="M5" s="1551"/>
      <c r="N5" s="1551"/>
      <c r="O5" s="1551"/>
      <c r="P5" s="1551"/>
      <c r="Q5" s="1551"/>
      <c r="R5" s="1551"/>
      <c r="S5" s="1551"/>
      <c r="T5" s="1551"/>
      <c r="U5" s="1551"/>
      <c r="V5" s="1552"/>
    </row>
    <row r="6" spans="1:22" ht="111.75" customHeight="1">
      <c r="A6" s="891">
        <v>1</v>
      </c>
      <c r="B6" s="892" t="s">
        <v>1562</v>
      </c>
      <c r="C6" s="893" t="s">
        <v>287</v>
      </c>
      <c r="D6" s="892" t="s">
        <v>1563</v>
      </c>
      <c r="E6" s="892" t="s">
        <v>1564</v>
      </c>
      <c r="F6" s="894" t="s">
        <v>1565</v>
      </c>
      <c r="G6" s="895">
        <v>517116</v>
      </c>
      <c r="H6" s="896"/>
      <c r="I6" s="897"/>
      <c r="J6" s="897"/>
      <c r="K6" s="898" t="s">
        <v>286</v>
      </c>
      <c r="L6" s="899" t="s">
        <v>37</v>
      </c>
      <c r="M6" s="1052">
        <v>517116</v>
      </c>
      <c r="N6" s="900" t="s">
        <v>47</v>
      </c>
      <c r="O6" s="900"/>
      <c r="P6" s="1032"/>
      <c r="Q6" s="900"/>
      <c r="R6" s="900"/>
      <c r="S6" s="1010"/>
      <c r="T6" s="896" t="s">
        <v>1566</v>
      </c>
      <c r="U6" s="897"/>
      <c r="V6" s="901"/>
    </row>
    <row r="7" spans="1:22" ht="185.25" customHeight="1">
      <c r="A7" s="1">
        <v>2</v>
      </c>
      <c r="B7" s="893" t="s">
        <v>1567</v>
      </c>
      <c r="C7" s="893" t="s">
        <v>1568</v>
      </c>
      <c r="D7" s="892" t="s">
        <v>1569</v>
      </c>
      <c r="E7" s="902" t="s">
        <v>1570</v>
      </c>
      <c r="F7" s="894" t="s">
        <v>1571</v>
      </c>
      <c r="G7" s="895">
        <v>238818</v>
      </c>
      <c r="H7" s="903"/>
      <c r="I7" s="903"/>
      <c r="J7" s="903"/>
      <c r="K7" s="898" t="s">
        <v>36</v>
      </c>
      <c r="L7" s="898" t="s">
        <v>54</v>
      </c>
      <c r="M7" s="1052">
        <v>238818</v>
      </c>
      <c r="N7" s="898"/>
      <c r="O7" s="904" t="s">
        <v>47</v>
      </c>
      <c r="P7" s="1033"/>
      <c r="Q7" s="898"/>
      <c r="R7" s="904"/>
      <c r="S7" s="1011"/>
      <c r="T7" s="896" t="s">
        <v>1566</v>
      </c>
      <c r="U7" s="903"/>
      <c r="V7" s="901"/>
    </row>
    <row r="8" spans="1:22" ht="195">
      <c r="A8" s="891">
        <v>3</v>
      </c>
      <c r="B8" s="905" t="s">
        <v>1572</v>
      </c>
      <c r="C8" s="905" t="s">
        <v>780</v>
      </c>
      <c r="D8" s="892" t="s">
        <v>1573</v>
      </c>
      <c r="E8" s="906" t="s">
        <v>1574</v>
      </c>
      <c r="F8" s="894" t="s">
        <v>1571</v>
      </c>
      <c r="G8" s="895">
        <v>74454</v>
      </c>
      <c r="H8" s="903"/>
      <c r="I8" s="903"/>
      <c r="J8" s="903"/>
      <c r="K8" s="898" t="s">
        <v>208</v>
      </c>
      <c r="L8" s="904" t="s">
        <v>204</v>
      </c>
      <c r="M8" s="1052">
        <v>74454</v>
      </c>
      <c r="N8" s="898"/>
      <c r="O8" s="904" t="s">
        <v>47</v>
      </c>
      <c r="P8" s="1033"/>
      <c r="Q8" s="898"/>
      <c r="R8" s="904"/>
      <c r="S8" s="1011"/>
      <c r="T8" s="896" t="s">
        <v>1566</v>
      </c>
      <c r="U8" s="903"/>
      <c r="V8" s="901"/>
    </row>
    <row r="9" spans="1:22" ht="228" customHeight="1">
      <c r="A9" s="1">
        <v>4</v>
      </c>
      <c r="B9" s="893" t="s">
        <v>1575</v>
      </c>
      <c r="C9" s="893" t="s">
        <v>109</v>
      </c>
      <c r="D9" s="892" t="s">
        <v>1576</v>
      </c>
      <c r="E9" s="892" t="s">
        <v>1577</v>
      </c>
      <c r="F9" s="894" t="s">
        <v>1571</v>
      </c>
      <c r="G9" s="907">
        <v>544998</v>
      </c>
      <c r="H9" s="903"/>
      <c r="I9" s="903"/>
      <c r="J9" s="903"/>
      <c r="K9" s="908" t="s">
        <v>208</v>
      </c>
      <c r="L9" s="899" t="s">
        <v>1578</v>
      </c>
      <c r="M9" s="1053">
        <v>544998</v>
      </c>
      <c r="N9" s="908"/>
      <c r="O9" s="899" t="s">
        <v>47</v>
      </c>
      <c r="P9" s="1034"/>
      <c r="Q9" s="908"/>
      <c r="R9" s="899"/>
      <c r="S9" s="1012"/>
      <c r="T9" s="896" t="s">
        <v>1566</v>
      </c>
      <c r="U9" s="903"/>
      <c r="V9" s="901"/>
    </row>
    <row r="10" spans="1:22" ht="109.5" customHeight="1">
      <c r="A10" s="891">
        <v>5</v>
      </c>
      <c r="B10" s="893" t="s">
        <v>1579</v>
      </c>
      <c r="C10" s="893" t="s">
        <v>287</v>
      </c>
      <c r="D10" s="892" t="s">
        <v>1580</v>
      </c>
      <c r="E10" s="892" t="s">
        <v>1564</v>
      </c>
      <c r="F10" s="894" t="s">
        <v>1581</v>
      </c>
      <c r="G10" s="907">
        <v>121599</v>
      </c>
      <c r="H10" s="903"/>
      <c r="I10" s="903"/>
      <c r="J10" s="903"/>
      <c r="K10" s="898" t="s">
        <v>214</v>
      </c>
      <c r="L10" s="899" t="s">
        <v>1578</v>
      </c>
      <c r="M10" s="1053">
        <v>121599</v>
      </c>
      <c r="N10" s="909"/>
      <c r="O10" s="910"/>
      <c r="P10" s="1035"/>
      <c r="Q10" s="909"/>
      <c r="R10" s="909"/>
      <c r="S10" s="1013"/>
      <c r="T10" s="896" t="s">
        <v>1566</v>
      </c>
      <c r="U10" s="903"/>
      <c r="V10" s="911"/>
    </row>
    <row r="11" spans="1:22" ht="138.75" customHeight="1">
      <c r="A11" s="1">
        <v>6</v>
      </c>
      <c r="B11" s="912" t="s">
        <v>421</v>
      </c>
      <c r="C11" s="912" t="s">
        <v>422</v>
      </c>
      <c r="D11" s="912" t="s">
        <v>1582</v>
      </c>
      <c r="E11" s="912" t="s">
        <v>1583</v>
      </c>
      <c r="F11" s="912" t="s">
        <v>1584</v>
      </c>
      <c r="G11" s="913">
        <v>308488</v>
      </c>
      <c r="H11" s="914"/>
      <c r="I11" s="914"/>
      <c r="J11" s="914"/>
      <c r="K11" s="914"/>
      <c r="L11" s="914"/>
      <c r="M11" s="918">
        <v>308488</v>
      </c>
      <c r="N11" s="915" t="s">
        <v>119</v>
      </c>
      <c r="O11" s="914" t="s">
        <v>68</v>
      </c>
      <c r="P11" s="1036"/>
      <c r="Q11" s="914"/>
      <c r="R11" s="914"/>
      <c r="S11" s="1014"/>
      <c r="T11" s="914" t="s">
        <v>1566</v>
      </c>
      <c r="U11" s="914"/>
      <c r="V11" s="914"/>
    </row>
    <row r="12" spans="1:22" ht="113.25" customHeight="1">
      <c r="A12" s="891">
        <v>7</v>
      </c>
      <c r="B12" s="916" t="s">
        <v>99</v>
      </c>
      <c r="C12" s="917" t="s">
        <v>287</v>
      </c>
      <c r="D12" s="916" t="s">
        <v>1585</v>
      </c>
      <c r="E12" s="916" t="s">
        <v>1586</v>
      </c>
      <c r="F12" s="916" t="s">
        <v>1587</v>
      </c>
      <c r="G12" s="918">
        <v>474525</v>
      </c>
      <c r="H12" s="919">
        <v>24975</v>
      </c>
      <c r="I12" s="916"/>
      <c r="J12" s="916"/>
      <c r="K12" s="916"/>
      <c r="L12" s="916"/>
      <c r="M12" s="920"/>
      <c r="N12" s="921" t="s">
        <v>64</v>
      </c>
      <c r="O12" s="921" t="s">
        <v>37</v>
      </c>
      <c r="P12" s="1037">
        <v>499500</v>
      </c>
      <c r="Q12" s="922"/>
      <c r="R12" s="921"/>
      <c r="S12" s="1014"/>
      <c r="T12" s="916" t="s">
        <v>1566</v>
      </c>
      <c r="U12" s="916"/>
      <c r="V12" s="916" t="s">
        <v>1588</v>
      </c>
    </row>
    <row r="13" spans="1:22" ht="108.75" customHeight="1">
      <c r="A13" s="1">
        <v>8</v>
      </c>
      <c r="B13" s="916" t="s">
        <v>421</v>
      </c>
      <c r="C13" s="916" t="s">
        <v>422</v>
      </c>
      <c r="D13" s="916" t="s">
        <v>1589</v>
      </c>
      <c r="E13" s="916" t="s">
        <v>1583</v>
      </c>
      <c r="F13" s="916" t="s">
        <v>1584</v>
      </c>
      <c r="G13" s="918">
        <v>464443</v>
      </c>
      <c r="H13" s="919">
        <v>24445</v>
      </c>
      <c r="I13" s="916"/>
      <c r="J13" s="916"/>
      <c r="K13" s="916"/>
      <c r="L13" s="916"/>
      <c r="M13" s="920"/>
      <c r="N13" s="923" t="s">
        <v>64</v>
      </c>
      <c r="O13" s="921" t="s">
        <v>68</v>
      </c>
      <c r="P13" s="1036">
        <v>488888</v>
      </c>
      <c r="Q13" s="916"/>
      <c r="R13" s="916"/>
      <c r="S13" s="1014"/>
      <c r="T13" s="916" t="s">
        <v>1566</v>
      </c>
      <c r="U13" s="916"/>
      <c r="V13" s="916" t="s">
        <v>1590</v>
      </c>
    </row>
    <row r="14" spans="1:22" ht="89.25" customHeight="1">
      <c r="A14" s="891">
        <v>9</v>
      </c>
      <c r="B14" s="916" t="s">
        <v>1591</v>
      </c>
      <c r="C14" s="916" t="s">
        <v>1568</v>
      </c>
      <c r="D14" s="916" t="s">
        <v>1592</v>
      </c>
      <c r="E14" s="916" t="s">
        <v>1593</v>
      </c>
      <c r="F14" s="916" t="s">
        <v>1584</v>
      </c>
      <c r="G14" s="918">
        <f>500000+349845-203013</f>
        <v>646832</v>
      </c>
      <c r="H14" s="919">
        <f>25000+178013</f>
        <v>203013</v>
      </c>
      <c r="I14" s="924"/>
      <c r="J14" s="922"/>
      <c r="K14" s="922"/>
      <c r="L14" s="922"/>
      <c r="M14" s="920"/>
      <c r="N14" s="925" t="s">
        <v>127</v>
      </c>
      <c r="O14" s="916" t="s">
        <v>42</v>
      </c>
      <c r="P14" s="1036">
        <v>500000</v>
      </c>
      <c r="Q14" s="916" t="s">
        <v>67</v>
      </c>
      <c r="R14" s="916" t="s">
        <v>204</v>
      </c>
      <c r="S14" s="1015">
        <v>349845</v>
      </c>
      <c r="T14" s="916" t="s">
        <v>1566</v>
      </c>
      <c r="U14" s="916"/>
      <c r="V14" s="916" t="s">
        <v>1594</v>
      </c>
    </row>
    <row r="15" spans="1:22" ht="64.5" customHeight="1">
      <c r="A15" s="1">
        <v>10</v>
      </c>
      <c r="B15" s="916" t="s">
        <v>103</v>
      </c>
      <c r="C15" s="916" t="s">
        <v>109</v>
      </c>
      <c r="D15" s="916" t="s">
        <v>1595</v>
      </c>
      <c r="E15" s="916" t="s">
        <v>430</v>
      </c>
      <c r="F15" s="916" t="s">
        <v>1584</v>
      </c>
      <c r="G15" s="918">
        <f>P15+S15-H15</f>
        <v>885105</v>
      </c>
      <c r="H15" s="919">
        <f>28489+356183</f>
        <v>384672</v>
      </c>
      <c r="I15" s="926"/>
      <c r="J15" s="927"/>
      <c r="K15" s="922"/>
      <c r="L15" s="922"/>
      <c r="M15" s="920"/>
      <c r="N15" s="923" t="s">
        <v>64</v>
      </c>
      <c r="O15" s="921" t="s">
        <v>208</v>
      </c>
      <c r="P15" s="1036">
        <v>569777</v>
      </c>
      <c r="Q15" s="916" t="s">
        <v>67</v>
      </c>
      <c r="R15" s="916" t="s">
        <v>68</v>
      </c>
      <c r="S15" s="1016">
        <v>700000</v>
      </c>
      <c r="T15" s="916" t="s">
        <v>1566</v>
      </c>
      <c r="U15" s="916"/>
      <c r="V15" s="916" t="s">
        <v>1588</v>
      </c>
    </row>
    <row r="16" spans="1:22" ht="93.75" customHeight="1">
      <c r="A16" s="891">
        <v>11</v>
      </c>
      <c r="B16" s="916" t="s">
        <v>1591</v>
      </c>
      <c r="C16" s="916" t="s">
        <v>1596</v>
      </c>
      <c r="D16" s="916" t="s">
        <v>1597</v>
      </c>
      <c r="E16" s="916" t="s">
        <v>1598</v>
      </c>
      <c r="F16" s="916" t="s">
        <v>1584</v>
      </c>
      <c r="G16" s="918">
        <v>422748</v>
      </c>
      <c r="H16" s="919">
        <v>22250</v>
      </c>
      <c r="I16" s="916"/>
      <c r="J16" s="916"/>
      <c r="K16" s="922"/>
      <c r="L16" s="916"/>
      <c r="M16" s="920"/>
      <c r="N16" s="925" t="s">
        <v>127</v>
      </c>
      <c r="O16" s="916" t="s">
        <v>42</v>
      </c>
      <c r="P16" s="1036">
        <v>444998</v>
      </c>
      <c r="Q16" s="916"/>
      <c r="R16" s="916"/>
      <c r="S16" s="1016"/>
      <c r="T16" s="916" t="s">
        <v>1566</v>
      </c>
      <c r="U16" s="916"/>
      <c r="V16" s="916" t="s">
        <v>1599</v>
      </c>
    </row>
    <row r="17" spans="1:24" ht="129.75" customHeight="1">
      <c r="A17" s="1">
        <v>12</v>
      </c>
      <c r="B17" s="912" t="s">
        <v>103</v>
      </c>
      <c r="C17" s="912" t="s">
        <v>1600</v>
      </c>
      <c r="D17" s="912" t="s">
        <v>1601</v>
      </c>
      <c r="E17" s="912" t="s">
        <v>430</v>
      </c>
      <c r="F17" s="912" t="s">
        <v>1602</v>
      </c>
      <c r="G17" s="928">
        <v>343817</v>
      </c>
      <c r="H17" s="437">
        <v>356183</v>
      </c>
      <c r="I17" s="912"/>
      <c r="J17" s="912"/>
      <c r="K17" s="912"/>
      <c r="L17" s="912"/>
      <c r="M17" s="920"/>
      <c r="N17" s="912"/>
      <c r="O17" s="912"/>
      <c r="P17" s="1038"/>
      <c r="Q17" s="912" t="s">
        <v>127</v>
      </c>
      <c r="R17" s="912" t="s">
        <v>37</v>
      </c>
      <c r="S17" s="1016">
        <v>700000</v>
      </c>
      <c r="T17" s="912" t="s">
        <v>1566</v>
      </c>
      <c r="U17" s="929"/>
      <c r="V17" s="912"/>
    </row>
    <row r="18" spans="1:24" ht="148.5" customHeight="1">
      <c r="A18" s="930"/>
      <c r="B18" s="912" t="s">
        <v>103</v>
      </c>
      <c r="C18" s="912" t="s">
        <v>1600</v>
      </c>
      <c r="D18" s="931" t="s">
        <v>1603</v>
      </c>
      <c r="E18" s="912" t="s">
        <v>430</v>
      </c>
      <c r="F18" s="912" t="s">
        <v>1604</v>
      </c>
      <c r="G18" s="928">
        <v>540284</v>
      </c>
      <c r="H18" s="437">
        <v>559716</v>
      </c>
      <c r="I18" s="912"/>
      <c r="J18" s="912"/>
      <c r="K18" s="912"/>
      <c r="L18" s="912"/>
      <c r="M18" s="920"/>
      <c r="N18" s="912"/>
      <c r="O18" s="912"/>
      <c r="P18" s="1038"/>
      <c r="Q18" s="912" t="s">
        <v>119</v>
      </c>
      <c r="R18" s="912" t="s">
        <v>68</v>
      </c>
      <c r="S18" s="1017">
        <v>1100000</v>
      </c>
      <c r="T18" s="912" t="s">
        <v>1566</v>
      </c>
      <c r="U18" s="929"/>
      <c r="V18" s="912"/>
    </row>
    <row r="19" spans="1:24" ht="157.5" customHeight="1">
      <c r="A19" s="930"/>
      <c r="B19" s="916" t="s">
        <v>421</v>
      </c>
      <c r="C19" s="916" t="s">
        <v>422</v>
      </c>
      <c r="D19" s="912" t="s">
        <v>1605</v>
      </c>
      <c r="E19" s="912" t="s">
        <v>1606</v>
      </c>
      <c r="F19" s="912" t="s">
        <v>1607</v>
      </c>
      <c r="G19" s="928">
        <v>98233</v>
      </c>
      <c r="H19" s="437">
        <v>101767</v>
      </c>
      <c r="I19" s="912"/>
      <c r="J19" s="912"/>
      <c r="K19" s="912"/>
      <c r="L19" s="912"/>
      <c r="M19" s="920"/>
      <c r="N19" s="912"/>
      <c r="O19" s="912"/>
      <c r="P19" s="1038"/>
      <c r="Q19" s="912" t="s">
        <v>119</v>
      </c>
      <c r="R19" s="912" t="s">
        <v>37</v>
      </c>
      <c r="S19" s="1017">
        <v>200000</v>
      </c>
      <c r="T19" s="912"/>
      <c r="U19" s="929"/>
      <c r="V19" s="912"/>
    </row>
    <row r="20" spans="1:24" ht="138" customHeight="1">
      <c r="A20" s="891">
        <v>13</v>
      </c>
      <c r="B20" s="912" t="s">
        <v>103</v>
      </c>
      <c r="C20" s="932" t="s">
        <v>1608</v>
      </c>
      <c r="D20" s="912" t="s">
        <v>1609</v>
      </c>
      <c r="E20" s="912" t="s">
        <v>430</v>
      </c>
      <c r="F20" s="912" t="s">
        <v>1610</v>
      </c>
      <c r="G20" s="928">
        <v>322723</v>
      </c>
      <c r="H20" s="77">
        <v>334331</v>
      </c>
      <c r="I20" s="77"/>
      <c r="J20" s="77"/>
      <c r="K20" s="77"/>
      <c r="L20" s="77"/>
      <c r="M20" s="1054"/>
      <c r="N20" s="77"/>
      <c r="O20" s="933"/>
      <c r="P20" s="1039"/>
      <c r="Q20" s="912" t="s">
        <v>36</v>
      </c>
      <c r="R20" s="912" t="s">
        <v>37</v>
      </c>
      <c r="S20" s="1018">
        <v>657054</v>
      </c>
      <c r="T20" s="912" t="s">
        <v>1566</v>
      </c>
      <c r="U20" s="929"/>
      <c r="V20" s="934" t="s">
        <v>1611</v>
      </c>
    </row>
    <row r="21" spans="1:24" ht="195">
      <c r="A21" s="1">
        <v>14</v>
      </c>
      <c r="B21" s="905" t="s">
        <v>1572</v>
      </c>
      <c r="C21" s="905" t="s">
        <v>780</v>
      </c>
      <c r="D21" s="892" t="s">
        <v>1612</v>
      </c>
      <c r="E21" s="906" t="s">
        <v>1574</v>
      </c>
      <c r="F21" s="894" t="s">
        <v>1571</v>
      </c>
      <c r="G21" s="928">
        <v>39293</v>
      </c>
      <c r="H21" s="77">
        <v>40707</v>
      </c>
      <c r="I21" s="77"/>
      <c r="J21" s="933"/>
      <c r="K21" s="933"/>
      <c r="L21" s="77"/>
      <c r="M21" s="1054"/>
      <c r="N21" s="77"/>
      <c r="O21" s="77"/>
      <c r="P21" s="1039"/>
      <c r="Q21" s="912" t="s">
        <v>208</v>
      </c>
      <c r="R21" s="912" t="s">
        <v>204</v>
      </c>
      <c r="S21" s="1016">
        <v>80000</v>
      </c>
      <c r="T21" s="912" t="s">
        <v>1566</v>
      </c>
      <c r="U21" s="929"/>
      <c r="V21" s="912"/>
    </row>
    <row r="22" spans="1:24" ht="42.75" customHeight="1">
      <c r="A22" s="891">
        <v>15</v>
      </c>
      <c r="B22" s="1553" t="s">
        <v>1613</v>
      </c>
      <c r="C22" s="1554"/>
      <c r="D22" s="1554"/>
      <c r="E22" s="1554"/>
      <c r="F22" s="1555"/>
      <c r="G22" s="935">
        <v>125308</v>
      </c>
      <c r="H22" s="936"/>
      <c r="I22" s="937"/>
      <c r="J22" s="77"/>
      <c r="K22" s="77"/>
      <c r="L22" s="933"/>
      <c r="M22" s="918">
        <v>125308</v>
      </c>
      <c r="N22" s="77"/>
      <c r="O22" s="933"/>
      <c r="P22" s="1039"/>
      <c r="Q22" s="912"/>
      <c r="R22" s="912"/>
      <c r="S22" s="1019"/>
      <c r="T22" s="912"/>
      <c r="U22" s="938"/>
      <c r="V22" s="939"/>
    </row>
    <row r="23" spans="1:24" ht="33.75" customHeight="1">
      <c r="A23" s="1"/>
      <c r="B23" s="1556" t="s">
        <v>92</v>
      </c>
      <c r="C23" s="1556"/>
      <c r="D23" s="1556"/>
      <c r="E23" s="1556"/>
      <c r="F23" s="1556"/>
      <c r="G23" s="940">
        <f>G6+G7+G8+G9+G10+G11+G12+G13+G14+G15+G16+G17+G20+G21+G22</f>
        <v>5530267</v>
      </c>
      <c r="H23" s="941">
        <f>SUM(H6:H22)</f>
        <v>2052059</v>
      </c>
      <c r="I23" s="77"/>
      <c r="J23" s="933"/>
      <c r="K23" s="77"/>
      <c r="L23" s="933"/>
      <c r="M23" s="1055">
        <f>SUM(M6:M22)</f>
        <v>1930781</v>
      </c>
      <c r="N23" s="77"/>
      <c r="O23" s="933"/>
      <c r="P23" s="1040">
        <f>P12+P13+P14+P15+P16</f>
        <v>2503163</v>
      </c>
      <c r="Q23" s="912"/>
      <c r="R23" s="912"/>
      <c r="S23" s="1020">
        <f>SUM(S6:S21)</f>
        <v>3786899</v>
      </c>
      <c r="T23" s="912"/>
      <c r="U23" s="942"/>
      <c r="V23" s="939"/>
    </row>
    <row r="24" spans="1:24" ht="45" customHeight="1">
      <c r="A24" s="1558" t="s">
        <v>93</v>
      </c>
      <c r="B24" s="1558"/>
      <c r="C24" s="1558"/>
      <c r="D24" s="1558"/>
      <c r="E24" s="1558"/>
      <c r="F24" s="1558"/>
      <c r="G24" s="1558"/>
      <c r="H24" s="1558"/>
      <c r="I24" s="1558"/>
      <c r="J24" s="1558"/>
      <c r="K24" s="1558"/>
      <c r="L24" s="1558"/>
      <c r="M24" s="1558"/>
      <c r="N24" s="1558"/>
      <c r="O24" s="1558"/>
      <c r="P24" s="1558"/>
      <c r="Q24" s="1558"/>
      <c r="R24" s="1558"/>
      <c r="S24" s="1558"/>
      <c r="T24" s="1558"/>
      <c r="U24" s="1558"/>
      <c r="V24" s="1558"/>
    </row>
    <row r="25" spans="1:24" ht="69" customHeight="1">
      <c r="A25" s="943">
        <v>1</v>
      </c>
      <c r="B25" s="944" t="s">
        <v>103</v>
      </c>
      <c r="C25" s="945"/>
      <c r="D25" s="945"/>
      <c r="E25" s="945"/>
      <c r="F25" s="944" t="s">
        <v>1614</v>
      </c>
      <c r="G25" s="945"/>
      <c r="H25" s="946">
        <v>1783338</v>
      </c>
      <c r="I25" s="945"/>
      <c r="J25" s="945"/>
      <c r="K25" s="945"/>
      <c r="L25" s="945"/>
      <c r="M25" s="1056"/>
      <c r="N25" s="945"/>
      <c r="O25" s="945"/>
      <c r="P25" s="1041"/>
      <c r="Q25" s="947" t="s">
        <v>127</v>
      </c>
      <c r="R25" s="944" t="s">
        <v>42</v>
      </c>
      <c r="S25" s="1021">
        <v>1783338</v>
      </c>
      <c r="T25" s="944" t="s">
        <v>1566</v>
      </c>
      <c r="U25" s="945"/>
      <c r="V25" s="945"/>
      <c r="X25" s="948"/>
    </row>
    <row r="26" spans="1:24" ht="132.75" customHeight="1">
      <c r="A26" s="949">
        <v>2</v>
      </c>
      <c r="B26" s="950" t="s">
        <v>103</v>
      </c>
      <c r="C26" s="79" t="s">
        <v>428</v>
      </c>
      <c r="D26" s="916" t="s">
        <v>1615</v>
      </c>
      <c r="E26" s="914" t="s">
        <v>430</v>
      </c>
      <c r="F26" s="950" t="s">
        <v>1614</v>
      </c>
      <c r="G26" s="54" t="s">
        <v>47</v>
      </c>
      <c r="H26" s="951">
        <f>S26+P26+M26</f>
        <v>154905</v>
      </c>
      <c r="I26" s="54"/>
      <c r="J26" s="54"/>
      <c r="K26" s="168" t="s">
        <v>127</v>
      </c>
      <c r="L26" s="950" t="s">
        <v>42</v>
      </c>
      <c r="M26" s="1057">
        <v>30000</v>
      </c>
      <c r="N26" s="952" t="s">
        <v>36</v>
      </c>
      <c r="O26" s="953" t="s">
        <v>42</v>
      </c>
      <c r="P26" s="1042">
        <v>64905</v>
      </c>
      <c r="Q26" s="168" t="s">
        <v>127</v>
      </c>
      <c r="R26" s="950" t="s">
        <v>42</v>
      </c>
      <c r="S26" s="1022">
        <v>60000</v>
      </c>
      <c r="T26" s="950" t="s">
        <v>1566</v>
      </c>
      <c r="U26" s="54"/>
      <c r="V26" s="954"/>
      <c r="X26" s="948"/>
    </row>
    <row r="27" spans="1:24" ht="129" customHeight="1">
      <c r="A27" s="943">
        <v>3</v>
      </c>
      <c r="B27" s="912" t="s">
        <v>103</v>
      </c>
      <c r="C27" s="912" t="s">
        <v>1616</v>
      </c>
      <c r="D27" s="916" t="s">
        <v>1617</v>
      </c>
      <c r="E27" s="914" t="s">
        <v>430</v>
      </c>
      <c r="F27" s="912" t="s">
        <v>1618</v>
      </c>
      <c r="G27" s="928"/>
      <c r="H27" s="955">
        <v>239010</v>
      </c>
      <c r="I27" s="912"/>
      <c r="J27" s="912"/>
      <c r="K27" s="912"/>
      <c r="L27" s="912"/>
      <c r="M27" s="1058"/>
      <c r="N27" s="912" t="s">
        <v>36</v>
      </c>
      <c r="O27" s="912" t="s">
        <v>119</v>
      </c>
      <c r="P27" s="1043">
        <v>239010</v>
      </c>
      <c r="Q27" s="912"/>
      <c r="R27" s="912"/>
      <c r="S27" s="1023"/>
      <c r="T27" s="912" t="s">
        <v>1566</v>
      </c>
      <c r="U27" s="929"/>
      <c r="V27" s="912"/>
      <c r="X27" s="948"/>
    </row>
    <row r="28" spans="1:24" ht="123.75" customHeight="1">
      <c r="A28" s="949">
        <v>4</v>
      </c>
      <c r="B28" s="912" t="s">
        <v>103</v>
      </c>
      <c r="C28" s="912" t="s">
        <v>1616</v>
      </c>
      <c r="D28" s="916" t="s">
        <v>1619</v>
      </c>
      <c r="E28" s="914" t="s">
        <v>430</v>
      </c>
      <c r="F28" s="912" t="s">
        <v>1620</v>
      </c>
      <c r="G28" s="928"/>
      <c r="H28" s="956">
        <v>630123</v>
      </c>
      <c r="I28" s="77"/>
      <c r="J28" s="77"/>
      <c r="K28" s="77"/>
      <c r="L28" s="77"/>
      <c r="M28" s="1059"/>
      <c r="N28" s="912" t="s">
        <v>127</v>
      </c>
      <c r="O28" s="912" t="s">
        <v>68</v>
      </c>
      <c r="P28" s="1043">
        <v>630123</v>
      </c>
      <c r="Q28" s="912"/>
      <c r="R28" s="912"/>
      <c r="S28" s="1023"/>
      <c r="T28" s="912" t="s">
        <v>1566</v>
      </c>
      <c r="U28" s="929"/>
      <c r="V28" s="912"/>
      <c r="X28" s="948"/>
    </row>
    <row r="29" spans="1:24" ht="138" customHeight="1">
      <c r="A29" s="943">
        <v>5</v>
      </c>
      <c r="B29" s="912" t="s">
        <v>103</v>
      </c>
      <c r="C29" s="912" t="s">
        <v>1621</v>
      </c>
      <c r="D29" s="916" t="s">
        <v>1622</v>
      </c>
      <c r="E29" s="914" t="s">
        <v>430</v>
      </c>
      <c r="F29" s="912" t="s">
        <v>1607</v>
      </c>
      <c r="G29" s="928"/>
      <c r="H29" s="957">
        <v>859141</v>
      </c>
      <c r="I29" s="912"/>
      <c r="J29" s="912"/>
      <c r="K29" s="912"/>
      <c r="L29" s="912"/>
      <c r="M29" s="1058"/>
      <c r="N29" s="912" t="s">
        <v>36</v>
      </c>
      <c r="O29" s="912" t="s">
        <v>68</v>
      </c>
      <c r="P29" s="1043">
        <v>859141</v>
      </c>
      <c r="Q29" s="912"/>
      <c r="R29" s="912"/>
      <c r="S29" s="1023"/>
      <c r="T29" s="912" t="s">
        <v>1566</v>
      </c>
      <c r="U29" s="912"/>
      <c r="V29" s="912"/>
      <c r="X29" s="948"/>
    </row>
    <row r="30" spans="1:24" ht="80.25" customHeight="1">
      <c r="A30" s="949">
        <v>6</v>
      </c>
      <c r="B30" s="950" t="s">
        <v>103</v>
      </c>
      <c r="C30" s="950" t="s">
        <v>289</v>
      </c>
      <c r="D30" s="916" t="s">
        <v>1623</v>
      </c>
      <c r="E30" s="914" t="s">
        <v>1624</v>
      </c>
      <c r="F30" s="950" t="s">
        <v>1614</v>
      </c>
      <c r="G30" s="54"/>
      <c r="H30" s="951">
        <v>2402</v>
      </c>
      <c r="I30" s="54"/>
      <c r="J30" s="54"/>
      <c r="K30" s="953">
        <v>42054</v>
      </c>
      <c r="L30" s="953">
        <v>42060</v>
      </c>
      <c r="M30" s="1057">
        <v>2402</v>
      </c>
      <c r="N30" s="54"/>
      <c r="O30" s="54"/>
      <c r="P30" s="1044"/>
      <c r="Q30" s="54"/>
      <c r="R30" s="54"/>
      <c r="S30" s="1024"/>
      <c r="T30" s="950" t="s">
        <v>1566</v>
      </c>
      <c r="U30" s="54"/>
      <c r="V30" s="54"/>
      <c r="X30" s="948"/>
    </row>
    <row r="31" spans="1:24" ht="144" customHeight="1">
      <c r="A31" s="943">
        <v>7</v>
      </c>
      <c r="B31" s="950" t="s">
        <v>99</v>
      </c>
      <c r="C31" s="950" t="s">
        <v>287</v>
      </c>
      <c r="D31" s="958" t="s">
        <v>1625</v>
      </c>
      <c r="E31" s="914" t="s">
        <v>1586</v>
      </c>
      <c r="F31" s="950" t="s">
        <v>1614</v>
      </c>
      <c r="G31" s="54"/>
      <c r="H31" s="951">
        <v>50841</v>
      </c>
      <c r="I31" s="54"/>
      <c r="J31" s="54"/>
      <c r="K31" s="949" t="s">
        <v>123</v>
      </c>
      <c r="L31" s="949" t="s">
        <v>42</v>
      </c>
      <c r="M31" s="1057">
        <v>15741</v>
      </c>
      <c r="N31" s="959">
        <v>42447</v>
      </c>
      <c r="O31" s="959">
        <v>42729</v>
      </c>
      <c r="P31" s="1045">
        <v>15100</v>
      </c>
      <c r="Q31" s="168" t="s">
        <v>123</v>
      </c>
      <c r="R31" s="168" t="s">
        <v>42</v>
      </c>
      <c r="S31" s="1022">
        <v>20000</v>
      </c>
      <c r="T31" s="950" t="s">
        <v>1566</v>
      </c>
      <c r="U31" s="960"/>
      <c r="V31" s="954"/>
      <c r="X31" s="948"/>
    </row>
    <row r="32" spans="1:24" ht="110.25" customHeight="1">
      <c r="A32" s="949">
        <v>8</v>
      </c>
      <c r="B32" s="950" t="s">
        <v>99</v>
      </c>
      <c r="C32" s="950" t="s">
        <v>287</v>
      </c>
      <c r="D32" s="961" t="s">
        <v>1626</v>
      </c>
      <c r="E32" s="914" t="s">
        <v>1586</v>
      </c>
      <c r="F32" s="950" t="s">
        <v>1614</v>
      </c>
      <c r="G32" s="54"/>
      <c r="H32" s="951">
        <v>2500</v>
      </c>
      <c r="I32" s="54"/>
      <c r="J32" s="54"/>
      <c r="K32" s="168"/>
      <c r="L32" s="168"/>
      <c r="M32" s="1060"/>
      <c r="N32" s="963" t="s">
        <v>127</v>
      </c>
      <c r="O32" s="963" t="s">
        <v>119</v>
      </c>
      <c r="P32" s="1046">
        <v>2500</v>
      </c>
      <c r="Q32" s="168"/>
      <c r="R32" s="168"/>
      <c r="S32" s="1025"/>
      <c r="T32" s="950" t="s">
        <v>1566</v>
      </c>
      <c r="U32" s="54"/>
      <c r="V32" s="54"/>
      <c r="X32" s="948"/>
    </row>
    <row r="33" spans="1:24" ht="168" customHeight="1">
      <c r="A33" s="943">
        <v>9</v>
      </c>
      <c r="B33" s="905" t="s">
        <v>1572</v>
      </c>
      <c r="C33" s="905" t="s">
        <v>780</v>
      </c>
      <c r="D33" s="965" t="s">
        <v>1627</v>
      </c>
      <c r="E33" s="966" t="s">
        <v>1574</v>
      </c>
      <c r="F33" s="950" t="s">
        <v>1614</v>
      </c>
      <c r="G33" s="54"/>
      <c r="H33" s="967">
        <v>3443</v>
      </c>
      <c r="I33" s="968"/>
      <c r="J33" s="968"/>
      <c r="K33" s="969"/>
      <c r="L33" s="969"/>
      <c r="M33" s="1061"/>
      <c r="N33" s="963">
        <v>42433</v>
      </c>
      <c r="O33" s="963">
        <v>42448</v>
      </c>
      <c r="P33" s="1046">
        <v>3443</v>
      </c>
      <c r="Q33" s="969"/>
      <c r="R33" s="969"/>
      <c r="S33" s="1026"/>
      <c r="T33" s="950" t="s">
        <v>1566</v>
      </c>
      <c r="U33" s="968"/>
      <c r="V33" s="968"/>
      <c r="X33" s="948"/>
    </row>
    <row r="34" spans="1:24" ht="138" customHeight="1">
      <c r="A34" s="949">
        <v>10</v>
      </c>
      <c r="B34" s="950" t="s">
        <v>99</v>
      </c>
      <c r="C34" s="950" t="s">
        <v>287</v>
      </c>
      <c r="D34" s="970" t="s">
        <v>1628</v>
      </c>
      <c r="E34" s="914" t="s">
        <v>1586</v>
      </c>
      <c r="F34" s="950" t="s">
        <v>1614</v>
      </c>
      <c r="G34" s="54"/>
      <c r="H34" s="967">
        <v>42.37</v>
      </c>
      <c r="I34" s="54"/>
      <c r="J34" s="54"/>
      <c r="K34" s="168"/>
      <c r="L34" s="168"/>
      <c r="M34" s="1060"/>
      <c r="N34" s="963">
        <v>42433</v>
      </c>
      <c r="O34" s="963">
        <v>42071</v>
      </c>
      <c r="P34" s="1046">
        <v>42.37</v>
      </c>
      <c r="Q34" s="168"/>
      <c r="R34" s="168"/>
      <c r="S34" s="1025"/>
      <c r="T34" s="950" t="s">
        <v>1566</v>
      </c>
      <c r="U34" s="54"/>
      <c r="V34" s="54"/>
      <c r="X34" s="948"/>
    </row>
    <row r="35" spans="1:24" ht="210.75" customHeight="1">
      <c r="A35" s="943">
        <v>11</v>
      </c>
      <c r="B35" s="905" t="s">
        <v>1572</v>
      </c>
      <c r="C35" s="905" t="s">
        <v>780</v>
      </c>
      <c r="D35" s="965" t="s">
        <v>1629</v>
      </c>
      <c r="E35" s="966" t="s">
        <v>1574</v>
      </c>
      <c r="F35" s="950" t="s">
        <v>1614</v>
      </c>
      <c r="G35" s="54"/>
      <c r="H35" s="967">
        <v>1500</v>
      </c>
      <c r="I35" s="54"/>
      <c r="J35" s="54"/>
      <c r="K35" s="168"/>
      <c r="L35" s="168"/>
      <c r="M35" s="1060"/>
      <c r="N35" s="963">
        <v>42429</v>
      </c>
      <c r="O35" s="963">
        <v>42444</v>
      </c>
      <c r="P35" s="1046">
        <v>1500</v>
      </c>
      <c r="Q35" s="168"/>
      <c r="R35" s="168"/>
      <c r="S35" s="1025"/>
      <c r="T35" s="950" t="s">
        <v>1566</v>
      </c>
      <c r="U35" s="54"/>
      <c r="V35" s="54"/>
      <c r="X35" s="948"/>
    </row>
    <row r="36" spans="1:24" ht="105" customHeight="1">
      <c r="A36" s="949">
        <v>12</v>
      </c>
      <c r="B36" s="950"/>
      <c r="C36" s="950"/>
      <c r="D36" s="971" t="s">
        <v>1630</v>
      </c>
      <c r="E36" s="914"/>
      <c r="F36" s="950" t="s">
        <v>1614</v>
      </c>
      <c r="G36" s="54"/>
      <c r="H36" s="967">
        <v>5380</v>
      </c>
      <c r="I36" s="968"/>
      <c r="J36" s="968"/>
      <c r="K36" s="969"/>
      <c r="L36" s="969"/>
      <c r="M36" s="1061"/>
      <c r="N36" s="963">
        <v>42446</v>
      </c>
      <c r="O36" s="963">
        <v>42598</v>
      </c>
      <c r="P36" s="1046">
        <v>5380</v>
      </c>
      <c r="Q36" s="168"/>
      <c r="R36" s="168"/>
      <c r="S36" s="1025"/>
      <c r="T36" s="950"/>
      <c r="U36" s="54"/>
      <c r="V36" s="54"/>
      <c r="X36" s="948"/>
    </row>
    <row r="37" spans="1:24" ht="107.25" customHeight="1">
      <c r="A37" s="943">
        <v>13</v>
      </c>
      <c r="B37" s="912" t="s">
        <v>99</v>
      </c>
      <c r="C37" s="929" t="s">
        <v>287</v>
      </c>
      <c r="D37" s="965" t="s">
        <v>1631</v>
      </c>
      <c r="E37" s="914" t="s">
        <v>1586</v>
      </c>
      <c r="F37" s="912" t="s">
        <v>1614</v>
      </c>
      <c r="G37" s="60"/>
      <c r="H37" s="964">
        <v>56400</v>
      </c>
      <c r="I37" s="972"/>
      <c r="J37" s="972"/>
      <c r="K37" s="973"/>
      <c r="L37" s="973"/>
      <c r="M37" s="1061"/>
      <c r="N37" s="963">
        <v>42517</v>
      </c>
      <c r="O37" s="963">
        <v>42577</v>
      </c>
      <c r="P37" s="1046">
        <v>56400</v>
      </c>
      <c r="Q37" s="168"/>
      <c r="R37" s="168"/>
      <c r="S37" s="1025"/>
      <c r="T37" s="950"/>
      <c r="U37" s="54"/>
      <c r="V37" s="960"/>
      <c r="X37" s="948"/>
    </row>
    <row r="38" spans="1:24" ht="111.75" customHeight="1">
      <c r="A38" s="949">
        <v>14</v>
      </c>
      <c r="B38" s="950" t="s">
        <v>1591</v>
      </c>
      <c r="C38" s="950" t="s">
        <v>1596</v>
      </c>
      <c r="D38" s="958" t="s">
        <v>1632</v>
      </c>
      <c r="E38" s="914" t="s">
        <v>1598</v>
      </c>
      <c r="F38" s="950" t="s">
        <v>1614</v>
      </c>
      <c r="G38" s="54"/>
      <c r="H38" s="962">
        <f>M38+P38+S38</f>
        <v>47158</v>
      </c>
      <c r="I38" s="54"/>
      <c r="J38" s="54"/>
      <c r="K38" s="168" t="s">
        <v>67</v>
      </c>
      <c r="L38" s="168" t="s">
        <v>42</v>
      </c>
      <c r="M38" s="1060">
        <v>14761</v>
      </c>
      <c r="N38" s="963" t="s">
        <v>36</v>
      </c>
      <c r="O38" s="963" t="s">
        <v>42</v>
      </c>
      <c r="P38" s="1046">
        <v>14397</v>
      </c>
      <c r="Q38" s="949" t="s">
        <v>67</v>
      </c>
      <c r="R38" s="949" t="s">
        <v>42</v>
      </c>
      <c r="S38" s="1027">
        <v>18000</v>
      </c>
      <c r="T38" s="950" t="s">
        <v>1566</v>
      </c>
      <c r="U38" s="54"/>
      <c r="V38" s="954"/>
      <c r="X38" s="948"/>
    </row>
    <row r="39" spans="1:24" ht="110.25" customHeight="1">
      <c r="A39" s="943">
        <v>15</v>
      </c>
      <c r="B39" s="893" t="s">
        <v>1567</v>
      </c>
      <c r="C39" s="893" t="s">
        <v>1568</v>
      </c>
      <c r="D39" s="974" t="s">
        <v>1633</v>
      </c>
      <c r="E39" s="901" t="s">
        <v>1570</v>
      </c>
      <c r="F39" s="950" t="s">
        <v>1614</v>
      </c>
      <c r="G39" s="54"/>
      <c r="H39" s="962">
        <v>13999</v>
      </c>
      <c r="I39" s="54"/>
      <c r="J39" s="54"/>
      <c r="K39" s="168"/>
      <c r="L39" s="168"/>
      <c r="M39" s="1060"/>
      <c r="N39" s="963" t="s">
        <v>1634</v>
      </c>
      <c r="O39" s="963">
        <v>42695</v>
      </c>
      <c r="P39" s="1046">
        <v>13999</v>
      </c>
      <c r="Q39" s="168"/>
      <c r="R39" s="168"/>
      <c r="S39" s="1027"/>
      <c r="T39" s="950"/>
      <c r="U39" s="54"/>
      <c r="V39" s="954"/>
      <c r="X39" s="948"/>
    </row>
    <row r="40" spans="1:24" ht="138" customHeight="1">
      <c r="A40" s="949">
        <v>16</v>
      </c>
      <c r="B40" s="912" t="s">
        <v>421</v>
      </c>
      <c r="C40" s="912" t="s">
        <v>422</v>
      </c>
      <c r="D40" s="975" t="s">
        <v>1635</v>
      </c>
      <c r="E40" s="914" t="s">
        <v>1636</v>
      </c>
      <c r="F40" s="950" t="s">
        <v>1614</v>
      </c>
      <c r="G40" s="54"/>
      <c r="H40" s="962">
        <v>32733</v>
      </c>
      <c r="I40" s="54"/>
      <c r="J40" s="54"/>
      <c r="K40" s="168"/>
      <c r="L40" s="168"/>
      <c r="M40" s="1060"/>
      <c r="N40" s="963" t="s">
        <v>1637</v>
      </c>
      <c r="O40" s="963">
        <v>42499</v>
      </c>
      <c r="P40" s="1046">
        <v>32733</v>
      </c>
      <c r="Q40" s="168"/>
      <c r="R40" s="168"/>
      <c r="S40" s="1027"/>
      <c r="T40" s="950"/>
      <c r="U40" s="54"/>
      <c r="V40" s="954"/>
      <c r="X40" s="948"/>
    </row>
    <row r="41" spans="1:24" ht="120.75" customHeight="1">
      <c r="A41" s="943">
        <v>17</v>
      </c>
      <c r="B41" s="912" t="s">
        <v>103</v>
      </c>
      <c r="C41" s="912" t="s">
        <v>1616</v>
      </c>
      <c r="D41" s="976" t="s">
        <v>1638</v>
      </c>
      <c r="E41" s="914" t="s">
        <v>430</v>
      </c>
      <c r="F41" s="950" t="s">
        <v>1614</v>
      </c>
      <c r="G41" s="54"/>
      <c r="H41" s="962">
        <v>28461</v>
      </c>
      <c r="I41" s="54"/>
      <c r="J41" s="54"/>
      <c r="K41" s="168"/>
      <c r="L41" s="168"/>
      <c r="M41" s="1060"/>
      <c r="N41" s="963">
        <v>42452</v>
      </c>
      <c r="O41" s="963">
        <v>42602</v>
      </c>
      <c r="P41" s="1046">
        <v>28461</v>
      </c>
      <c r="Q41" s="168"/>
      <c r="R41" s="168"/>
      <c r="S41" s="1027"/>
      <c r="T41" s="950"/>
      <c r="U41" s="54"/>
      <c r="V41" s="954"/>
      <c r="X41" s="948"/>
    </row>
    <row r="42" spans="1:24" ht="172.5" customHeight="1">
      <c r="A42" s="949">
        <v>18</v>
      </c>
      <c r="B42" s="912" t="s">
        <v>421</v>
      </c>
      <c r="C42" s="912" t="s">
        <v>422</v>
      </c>
      <c r="D42" s="977" t="s">
        <v>1589</v>
      </c>
      <c r="E42" s="914" t="s">
        <v>1583</v>
      </c>
      <c r="F42" s="950" t="s">
        <v>1614</v>
      </c>
      <c r="G42" s="54"/>
      <c r="H42" s="962">
        <v>23825</v>
      </c>
      <c r="I42" s="54"/>
      <c r="J42" s="54"/>
      <c r="K42" s="168"/>
      <c r="L42" s="168"/>
      <c r="M42" s="1060"/>
      <c r="N42" s="963">
        <v>42454</v>
      </c>
      <c r="O42" s="963"/>
      <c r="P42" s="1046">
        <v>23825</v>
      </c>
      <c r="Q42" s="168"/>
      <c r="R42" s="168"/>
      <c r="S42" s="1027"/>
      <c r="T42" s="950"/>
      <c r="U42" s="54"/>
      <c r="V42" s="954"/>
      <c r="X42" s="948"/>
    </row>
    <row r="43" spans="1:24" ht="111.75" customHeight="1">
      <c r="A43" s="943">
        <v>19</v>
      </c>
      <c r="B43" s="912" t="s">
        <v>99</v>
      </c>
      <c r="C43" s="929" t="s">
        <v>287</v>
      </c>
      <c r="D43" s="977" t="s">
        <v>1585</v>
      </c>
      <c r="E43" s="914" t="s">
        <v>1586</v>
      </c>
      <c r="F43" s="912" t="s">
        <v>1587</v>
      </c>
      <c r="G43" s="54"/>
      <c r="H43" s="962">
        <v>24954</v>
      </c>
      <c r="I43" s="54"/>
      <c r="J43" s="54"/>
      <c r="K43" s="168"/>
      <c r="L43" s="168"/>
      <c r="M43" s="1060"/>
      <c r="N43" s="963">
        <v>42460</v>
      </c>
      <c r="O43" s="963">
        <v>42624</v>
      </c>
      <c r="P43" s="1046">
        <v>24954</v>
      </c>
      <c r="Q43" s="168"/>
      <c r="R43" s="168"/>
      <c r="S43" s="1027"/>
      <c r="T43" s="950"/>
      <c r="U43" s="54"/>
      <c r="V43" s="954"/>
      <c r="X43" s="948"/>
    </row>
    <row r="44" spans="1:24" ht="111.75" customHeight="1">
      <c r="A44" s="949">
        <v>20</v>
      </c>
      <c r="B44" s="912" t="s">
        <v>1591</v>
      </c>
      <c r="C44" s="912" t="s">
        <v>1568</v>
      </c>
      <c r="D44" s="977" t="s">
        <v>1592</v>
      </c>
      <c r="E44" s="914" t="s">
        <v>1593</v>
      </c>
      <c r="F44" s="912" t="s">
        <v>1584</v>
      </c>
      <c r="G44" s="54"/>
      <c r="H44" s="962">
        <v>25000</v>
      </c>
      <c r="I44" s="54"/>
      <c r="J44" s="54"/>
      <c r="K44" s="168"/>
      <c r="L44" s="168"/>
      <c r="M44" s="1060"/>
      <c r="N44" s="963">
        <v>43268</v>
      </c>
      <c r="O44" s="963"/>
      <c r="P44" s="1046">
        <v>25000</v>
      </c>
      <c r="Q44" s="168"/>
      <c r="R44" s="168"/>
      <c r="S44" s="1027"/>
      <c r="T44" s="950"/>
      <c r="U44" s="54"/>
      <c r="V44" s="954"/>
      <c r="X44" s="948"/>
    </row>
    <row r="45" spans="1:24" ht="111.75" customHeight="1">
      <c r="A45" s="943">
        <v>21</v>
      </c>
      <c r="B45" s="912" t="s">
        <v>1591</v>
      </c>
      <c r="C45" s="912" t="s">
        <v>1596</v>
      </c>
      <c r="D45" s="977" t="s">
        <v>1597</v>
      </c>
      <c r="E45" s="914" t="s">
        <v>1598</v>
      </c>
      <c r="F45" s="912" t="s">
        <v>1584</v>
      </c>
      <c r="G45" s="54"/>
      <c r="H45" s="962">
        <v>12438</v>
      </c>
      <c r="I45" s="54"/>
      <c r="J45" s="54"/>
      <c r="K45" s="168"/>
      <c r="L45" s="168"/>
      <c r="M45" s="1060"/>
      <c r="N45" s="963">
        <v>42522</v>
      </c>
      <c r="O45" s="963"/>
      <c r="P45" s="1046">
        <v>12438</v>
      </c>
      <c r="Q45" s="168"/>
      <c r="R45" s="168"/>
      <c r="S45" s="1027"/>
      <c r="T45" s="950"/>
      <c r="U45" s="54"/>
      <c r="V45" s="954"/>
      <c r="X45" s="948"/>
    </row>
    <row r="46" spans="1:24" ht="97.5" customHeight="1">
      <c r="A46" s="949">
        <v>22</v>
      </c>
      <c r="B46" s="912" t="s">
        <v>99</v>
      </c>
      <c r="C46" s="929" t="s">
        <v>287</v>
      </c>
      <c r="D46" s="916" t="s">
        <v>1585</v>
      </c>
      <c r="E46" s="914" t="s">
        <v>1586</v>
      </c>
      <c r="F46" s="912" t="s">
        <v>1587</v>
      </c>
      <c r="G46" s="54"/>
      <c r="H46" s="962">
        <v>20196</v>
      </c>
      <c r="I46" s="54"/>
      <c r="J46" s="54"/>
      <c r="K46" s="168"/>
      <c r="L46" s="168"/>
      <c r="M46" s="1060"/>
      <c r="N46" s="963">
        <v>42460</v>
      </c>
      <c r="O46" s="963">
        <v>42624</v>
      </c>
      <c r="P46" s="1046">
        <v>20196</v>
      </c>
      <c r="Q46" s="168"/>
      <c r="R46" s="168"/>
      <c r="S46" s="1027"/>
      <c r="T46" s="950"/>
      <c r="U46" s="54"/>
      <c r="V46" s="954"/>
      <c r="X46" s="948"/>
    </row>
    <row r="47" spans="1:24" ht="170.25" customHeight="1">
      <c r="A47" s="943">
        <v>23</v>
      </c>
      <c r="B47" s="912" t="s">
        <v>421</v>
      </c>
      <c r="C47" s="912" t="s">
        <v>422</v>
      </c>
      <c r="D47" s="978" t="s">
        <v>1639</v>
      </c>
      <c r="E47" s="914" t="s">
        <v>1636</v>
      </c>
      <c r="F47" s="950" t="s">
        <v>1614</v>
      </c>
      <c r="G47" s="54"/>
      <c r="H47" s="962">
        <v>1864</v>
      </c>
      <c r="I47" s="54"/>
      <c r="J47" s="54"/>
      <c r="K47" s="168"/>
      <c r="L47" s="168"/>
      <c r="M47" s="1060"/>
      <c r="N47" s="963">
        <v>42524</v>
      </c>
      <c r="O47" s="963">
        <v>42544</v>
      </c>
      <c r="P47" s="1046">
        <v>1864</v>
      </c>
      <c r="Q47" s="168"/>
      <c r="R47" s="168"/>
      <c r="S47" s="1027"/>
      <c r="T47" s="950"/>
      <c r="U47" s="54"/>
      <c r="V47" s="954"/>
      <c r="X47" s="948"/>
    </row>
    <row r="48" spans="1:24" ht="157.5" customHeight="1">
      <c r="A48" s="949">
        <v>24</v>
      </c>
      <c r="B48" s="912" t="s">
        <v>421</v>
      </c>
      <c r="C48" s="912" t="s">
        <v>422</v>
      </c>
      <c r="D48" s="979" t="s">
        <v>1640</v>
      </c>
      <c r="E48" s="914" t="s">
        <v>1636</v>
      </c>
      <c r="F48" s="950" t="s">
        <v>1614</v>
      </c>
      <c r="G48" s="54"/>
      <c r="H48" s="962">
        <v>57602</v>
      </c>
      <c r="I48" s="54"/>
      <c r="J48" s="54"/>
      <c r="K48" s="168"/>
      <c r="L48" s="168"/>
      <c r="M48" s="1060"/>
      <c r="N48" s="963">
        <v>42590</v>
      </c>
      <c r="O48" s="963">
        <v>42635</v>
      </c>
      <c r="P48" s="1046">
        <v>57602</v>
      </c>
      <c r="Q48" s="168"/>
      <c r="R48" s="168"/>
      <c r="S48" s="1027"/>
      <c r="T48" s="950"/>
      <c r="U48" s="54"/>
      <c r="V48" s="954"/>
      <c r="X48" s="948"/>
    </row>
    <row r="49" spans="1:24" ht="111.75" customHeight="1">
      <c r="A49" s="943">
        <v>25</v>
      </c>
      <c r="B49" s="912" t="s">
        <v>1591</v>
      </c>
      <c r="C49" s="912" t="s">
        <v>1596</v>
      </c>
      <c r="D49" s="980" t="s">
        <v>1641</v>
      </c>
      <c r="E49" s="914" t="s">
        <v>1598</v>
      </c>
      <c r="F49" s="950" t="s">
        <v>1614</v>
      </c>
      <c r="G49" s="54"/>
      <c r="H49" s="962">
        <v>254</v>
      </c>
      <c r="I49" s="54"/>
      <c r="J49" s="54"/>
      <c r="K49" s="168"/>
      <c r="L49" s="168"/>
      <c r="M49" s="1060"/>
      <c r="N49" s="963">
        <v>42524</v>
      </c>
      <c r="O49" s="963">
        <v>42534</v>
      </c>
      <c r="P49" s="1046">
        <v>254</v>
      </c>
      <c r="Q49" s="168"/>
      <c r="R49" s="168"/>
      <c r="S49" s="1027"/>
      <c r="T49" s="950"/>
      <c r="U49" s="54"/>
      <c r="V49" s="954"/>
      <c r="X49" s="948"/>
    </row>
    <row r="50" spans="1:24" ht="92.25" customHeight="1">
      <c r="A50" s="949">
        <v>26</v>
      </c>
      <c r="B50" s="912" t="s">
        <v>1591</v>
      </c>
      <c r="C50" s="912" t="s">
        <v>1596</v>
      </c>
      <c r="D50" s="981" t="s">
        <v>1642</v>
      </c>
      <c r="E50" s="914" t="s">
        <v>1598</v>
      </c>
      <c r="F50" s="950" t="s">
        <v>1614</v>
      </c>
      <c r="G50" s="54"/>
      <c r="H50" s="962">
        <v>8349</v>
      </c>
      <c r="I50" s="54"/>
      <c r="J50" s="54"/>
      <c r="K50" s="168"/>
      <c r="L50" s="168"/>
      <c r="M50" s="1060"/>
      <c r="N50" s="963">
        <v>42591</v>
      </c>
      <c r="O50" s="963">
        <v>42621</v>
      </c>
      <c r="P50" s="1046">
        <v>8349</v>
      </c>
      <c r="Q50" s="168"/>
      <c r="R50" s="168"/>
      <c r="S50" s="1027"/>
      <c r="T50" s="950"/>
      <c r="U50" s="54"/>
      <c r="V50" s="954"/>
      <c r="X50" s="948"/>
    </row>
    <row r="51" spans="1:24" ht="63.75" customHeight="1">
      <c r="A51" s="943">
        <v>27</v>
      </c>
      <c r="B51" s="912"/>
      <c r="C51" s="912"/>
      <c r="D51" s="980" t="s">
        <v>1643</v>
      </c>
      <c r="E51" s="914"/>
      <c r="F51" s="950" t="s">
        <v>1614</v>
      </c>
      <c r="G51" s="54"/>
      <c r="H51" s="962">
        <v>26612</v>
      </c>
      <c r="I51" s="54"/>
      <c r="J51" s="54"/>
      <c r="K51" s="168"/>
      <c r="L51" s="168"/>
      <c r="M51" s="1060"/>
      <c r="N51" s="963">
        <v>42521</v>
      </c>
      <c r="O51" s="963">
        <v>42561</v>
      </c>
      <c r="P51" s="1046">
        <v>26612</v>
      </c>
      <c r="Q51" s="168"/>
      <c r="R51" s="168"/>
      <c r="S51" s="1027"/>
      <c r="T51" s="950"/>
      <c r="U51" s="54"/>
      <c r="V51" s="954"/>
      <c r="X51" s="948"/>
    </row>
    <row r="52" spans="1:24" ht="119.25" customHeight="1">
      <c r="A52" s="949">
        <v>28</v>
      </c>
      <c r="B52" s="912" t="s">
        <v>103</v>
      </c>
      <c r="C52" s="912" t="s">
        <v>1616</v>
      </c>
      <c r="D52" s="982" t="s">
        <v>1644</v>
      </c>
      <c r="E52" s="914" t="s">
        <v>430</v>
      </c>
      <c r="F52" s="950" t="s">
        <v>1614</v>
      </c>
      <c r="G52" s="54"/>
      <c r="H52" s="962">
        <v>5900</v>
      </c>
      <c r="I52" s="54"/>
      <c r="J52" s="54"/>
      <c r="K52" s="168"/>
      <c r="L52" s="168"/>
      <c r="M52" s="1060"/>
      <c r="N52" s="963">
        <v>42543</v>
      </c>
      <c r="O52" s="963">
        <v>42568</v>
      </c>
      <c r="P52" s="1046">
        <v>5900</v>
      </c>
      <c r="Q52" s="168"/>
      <c r="R52" s="168"/>
      <c r="S52" s="1027"/>
      <c r="T52" s="950"/>
      <c r="U52" s="54"/>
      <c r="V52" s="954"/>
      <c r="X52" s="948"/>
    </row>
    <row r="53" spans="1:24" ht="145.5" customHeight="1">
      <c r="A53" s="943">
        <v>29</v>
      </c>
      <c r="B53" s="912" t="s">
        <v>103</v>
      </c>
      <c r="C53" s="912" t="s">
        <v>1616</v>
      </c>
      <c r="D53" s="983" t="s">
        <v>1645</v>
      </c>
      <c r="E53" s="914" t="s">
        <v>430</v>
      </c>
      <c r="F53" s="950" t="s">
        <v>1614</v>
      </c>
      <c r="G53" s="54"/>
      <c r="H53" s="962">
        <v>8260</v>
      </c>
      <c r="I53" s="54"/>
      <c r="J53" s="54"/>
      <c r="K53" s="168"/>
      <c r="L53" s="168"/>
      <c r="M53" s="1060"/>
      <c r="N53" s="963">
        <v>42543</v>
      </c>
      <c r="O53" s="963">
        <v>42563</v>
      </c>
      <c r="P53" s="1046">
        <v>8260</v>
      </c>
      <c r="Q53" s="168"/>
      <c r="R53" s="168"/>
      <c r="S53" s="1027"/>
      <c r="T53" s="950"/>
      <c r="U53" s="54"/>
      <c r="V53" s="954"/>
      <c r="X53" s="948"/>
    </row>
    <row r="54" spans="1:24" ht="125.25" customHeight="1">
      <c r="A54" s="949">
        <v>30</v>
      </c>
      <c r="B54" s="912" t="s">
        <v>103</v>
      </c>
      <c r="C54" s="912" t="s">
        <v>1616</v>
      </c>
      <c r="D54" s="984" t="s">
        <v>1646</v>
      </c>
      <c r="E54" s="914" t="s">
        <v>430</v>
      </c>
      <c r="F54" s="950" t="s">
        <v>1614</v>
      </c>
      <c r="G54" s="54"/>
      <c r="H54" s="962">
        <v>3422</v>
      </c>
      <c r="I54" s="54"/>
      <c r="J54" s="54"/>
      <c r="K54" s="168"/>
      <c r="L54" s="168"/>
      <c r="M54" s="1060"/>
      <c r="N54" s="963">
        <v>42543</v>
      </c>
      <c r="O54" s="963">
        <v>42553</v>
      </c>
      <c r="P54" s="1046">
        <v>3422</v>
      </c>
      <c r="Q54" s="168"/>
      <c r="R54" s="168"/>
      <c r="S54" s="1027"/>
      <c r="T54" s="950"/>
      <c r="U54" s="54"/>
      <c r="V54" s="954"/>
      <c r="X54" s="948"/>
    </row>
    <row r="55" spans="1:24" ht="123.75" customHeight="1">
      <c r="A55" s="943">
        <v>31</v>
      </c>
      <c r="B55" s="912" t="s">
        <v>103</v>
      </c>
      <c r="C55" s="912" t="s">
        <v>1616</v>
      </c>
      <c r="D55" s="985" t="s">
        <v>1647</v>
      </c>
      <c r="E55" s="914" t="s">
        <v>430</v>
      </c>
      <c r="F55" s="950" t="s">
        <v>1614</v>
      </c>
      <c r="G55" s="54"/>
      <c r="H55" s="962">
        <v>2300</v>
      </c>
      <c r="I55" s="54"/>
      <c r="J55" s="54"/>
      <c r="K55" s="168"/>
      <c r="L55" s="168"/>
      <c r="M55" s="1060"/>
      <c r="N55" s="963">
        <v>42569</v>
      </c>
      <c r="O55" s="963">
        <v>42594</v>
      </c>
      <c r="P55" s="1046">
        <v>2300</v>
      </c>
      <c r="Q55" s="168"/>
      <c r="R55" s="168"/>
      <c r="S55" s="1027"/>
      <c r="T55" s="950"/>
      <c r="U55" s="54"/>
      <c r="V55" s="954"/>
      <c r="X55" s="948"/>
    </row>
    <row r="56" spans="1:24" ht="123" customHeight="1">
      <c r="A56" s="949">
        <v>32</v>
      </c>
      <c r="B56" s="912" t="s">
        <v>103</v>
      </c>
      <c r="C56" s="912" t="s">
        <v>1616</v>
      </c>
      <c r="D56" s="986" t="s">
        <v>1648</v>
      </c>
      <c r="E56" s="914" t="s">
        <v>430</v>
      </c>
      <c r="F56" s="950" t="s">
        <v>1614</v>
      </c>
      <c r="G56" s="54"/>
      <c r="H56" s="962">
        <v>343</v>
      </c>
      <c r="I56" s="54"/>
      <c r="J56" s="54"/>
      <c r="K56" s="168"/>
      <c r="L56" s="168"/>
      <c r="M56" s="1060"/>
      <c r="N56" s="963">
        <v>42569</v>
      </c>
      <c r="O56" s="963">
        <v>42579</v>
      </c>
      <c r="P56" s="1046">
        <v>343</v>
      </c>
      <c r="Q56" s="168"/>
      <c r="R56" s="168"/>
      <c r="S56" s="1027"/>
      <c r="T56" s="950"/>
      <c r="U56" s="54"/>
      <c r="V56" s="954"/>
      <c r="X56" s="948"/>
    </row>
    <row r="57" spans="1:24" ht="93.75" customHeight="1">
      <c r="A57" s="943">
        <v>33</v>
      </c>
      <c r="B57" s="912" t="s">
        <v>1591</v>
      </c>
      <c r="C57" s="912" t="s">
        <v>1568</v>
      </c>
      <c r="D57" s="987" t="s">
        <v>1649</v>
      </c>
      <c r="E57" s="914" t="s">
        <v>1593</v>
      </c>
      <c r="F57" s="950" t="s">
        <v>1614</v>
      </c>
      <c r="G57" s="54"/>
      <c r="H57" s="962">
        <v>4847</v>
      </c>
      <c r="I57" s="54"/>
      <c r="J57" s="54"/>
      <c r="K57" s="168"/>
      <c r="L57" s="168"/>
      <c r="M57" s="1060"/>
      <c r="N57" s="963">
        <v>42643</v>
      </c>
      <c r="O57" s="963">
        <v>42673</v>
      </c>
      <c r="P57" s="1046">
        <v>4847</v>
      </c>
      <c r="Q57" s="168"/>
      <c r="R57" s="168"/>
      <c r="S57" s="1027"/>
      <c r="T57" s="950"/>
      <c r="U57" s="54"/>
      <c r="V57" s="954"/>
      <c r="X57" s="948"/>
    </row>
    <row r="58" spans="1:24" ht="253.5" customHeight="1">
      <c r="A58" s="949">
        <v>34</v>
      </c>
      <c r="B58" s="912"/>
      <c r="C58" s="912"/>
      <c r="D58" s="988" t="s">
        <v>1650</v>
      </c>
      <c r="E58" s="914"/>
      <c r="F58" s="912" t="s">
        <v>1618</v>
      </c>
      <c r="G58" s="54"/>
      <c r="H58" s="962">
        <v>845</v>
      </c>
      <c r="I58" s="54"/>
      <c r="J58" s="54"/>
      <c r="K58" s="168"/>
      <c r="L58" s="168"/>
      <c r="M58" s="1060"/>
      <c r="N58" s="963">
        <v>42681</v>
      </c>
      <c r="O58" s="963">
        <v>42691</v>
      </c>
      <c r="P58" s="1046">
        <v>845</v>
      </c>
      <c r="Q58" s="168"/>
      <c r="R58" s="168"/>
      <c r="S58" s="1027"/>
      <c r="T58" s="950"/>
      <c r="U58" s="54"/>
      <c r="V58" s="954"/>
      <c r="X58" s="948"/>
    </row>
    <row r="59" spans="1:24" ht="149.25" customHeight="1">
      <c r="A59" s="943">
        <v>35</v>
      </c>
      <c r="B59" s="912" t="s">
        <v>421</v>
      </c>
      <c r="C59" s="912" t="s">
        <v>422</v>
      </c>
      <c r="D59" s="987" t="s">
        <v>1651</v>
      </c>
      <c r="E59" s="914" t="s">
        <v>1636</v>
      </c>
      <c r="F59" s="950" t="s">
        <v>1614</v>
      </c>
      <c r="G59" s="54"/>
      <c r="H59" s="962">
        <v>210</v>
      </c>
      <c r="I59" s="54"/>
      <c r="J59" s="54"/>
      <c r="K59" s="168"/>
      <c r="L59" s="168"/>
      <c r="M59" s="1060"/>
      <c r="N59" s="963">
        <v>42643</v>
      </c>
      <c r="O59" s="963">
        <v>42653</v>
      </c>
      <c r="P59" s="1046">
        <v>210</v>
      </c>
      <c r="Q59" s="168"/>
      <c r="R59" s="168"/>
      <c r="S59" s="1027"/>
      <c r="T59" s="950"/>
      <c r="U59" s="54"/>
      <c r="V59" s="954"/>
      <c r="X59" s="948"/>
    </row>
    <row r="60" spans="1:24" ht="150">
      <c r="A60" s="949">
        <v>36</v>
      </c>
      <c r="B60" s="912" t="s">
        <v>103</v>
      </c>
      <c r="C60" s="912" t="s">
        <v>1616</v>
      </c>
      <c r="D60" s="989" t="s">
        <v>1652</v>
      </c>
      <c r="E60" s="914" t="s">
        <v>430</v>
      </c>
      <c r="F60" s="950" t="s">
        <v>1614</v>
      </c>
      <c r="G60" s="54"/>
      <c r="H60" s="962">
        <v>16508</v>
      </c>
      <c r="I60" s="54"/>
      <c r="J60" s="54"/>
      <c r="K60" s="168"/>
      <c r="L60" s="168"/>
      <c r="M60" s="1060"/>
      <c r="N60" s="963">
        <v>42656</v>
      </c>
      <c r="O60" s="963">
        <v>42686</v>
      </c>
      <c r="P60" s="1046">
        <v>16508</v>
      </c>
      <c r="Q60" s="168"/>
      <c r="R60" s="168"/>
      <c r="S60" s="1027"/>
      <c r="T60" s="950"/>
      <c r="U60" s="54"/>
      <c r="V60" s="954"/>
      <c r="X60" s="948"/>
    </row>
    <row r="61" spans="1:24" ht="123.75" customHeight="1">
      <c r="A61" s="943">
        <v>37</v>
      </c>
      <c r="B61" s="912" t="s">
        <v>103</v>
      </c>
      <c r="C61" s="912" t="s">
        <v>1616</v>
      </c>
      <c r="D61" s="989" t="s">
        <v>1653</v>
      </c>
      <c r="E61" s="914" t="s">
        <v>430</v>
      </c>
      <c r="F61" s="950" t="s">
        <v>1614</v>
      </c>
      <c r="G61" s="54"/>
      <c r="H61" s="962">
        <v>8784</v>
      </c>
      <c r="I61" s="54"/>
      <c r="J61" s="54"/>
      <c r="K61" s="168"/>
      <c r="L61" s="168"/>
      <c r="M61" s="1060"/>
      <c r="N61" s="963">
        <v>42662</v>
      </c>
      <c r="O61" s="963">
        <v>42692</v>
      </c>
      <c r="P61" s="1046">
        <v>8784</v>
      </c>
      <c r="Q61" s="168"/>
      <c r="R61" s="168"/>
      <c r="S61" s="1027"/>
      <c r="T61" s="950"/>
      <c r="U61" s="54"/>
      <c r="V61" s="954"/>
      <c r="X61" s="948"/>
    </row>
    <row r="62" spans="1:24" ht="150">
      <c r="A62" s="949">
        <v>38</v>
      </c>
      <c r="B62" s="912" t="s">
        <v>103</v>
      </c>
      <c r="C62" s="912" t="s">
        <v>1616</v>
      </c>
      <c r="D62" s="989" t="s">
        <v>1654</v>
      </c>
      <c r="E62" s="914" t="s">
        <v>430</v>
      </c>
      <c r="F62" s="950" t="s">
        <v>1614</v>
      </c>
      <c r="G62" s="54"/>
      <c r="H62" s="962">
        <v>10620</v>
      </c>
      <c r="I62" s="54"/>
      <c r="J62" s="54"/>
      <c r="K62" s="168"/>
      <c r="L62" s="168"/>
      <c r="M62" s="1060"/>
      <c r="N62" s="963">
        <v>42683</v>
      </c>
      <c r="O62" s="963">
        <v>42713</v>
      </c>
      <c r="P62" s="1046">
        <v>10620</v>
      </c>
      <c r="Q62" s="168"/>
      <c r="R62" s="168"/>
      <c r="S62" s="1027"/>
      <c r="T62" s="950"/>
      <c r="U62" s="54"/>
      <c r="V62" s="954"/>
      <c r="X62" s="948"/>
    </row>
    <row r="63" spans="1:24" ht="150">
      <c r="A63" s="943">
        <v>39</v>
      </c>
      <c r="B63" s="912" t="s">
        <v>103</v>
      </c>
      <c r="C63" s="912" t="s">
        <v>1616</v>
      </c>
      <c r="D63" s="989" t="s">
        <v>1655</v>
      </c>
      <c r="E63" s="914" t="s">
        <v>430</v>
      </c>
      <c r="F63" s="950" t="s">
        <v>1614</v>
      </c>
      <c r="G63" s="54"/>
      <c r="H63" s="962">
        <v>152166</v>
      </c>
      <c r="I63" s="54"/>
      <c r="J63" s="54"/>
      <c r="K63" s="168"/>
      <c r="L63" s="168"/>
      <c r="M63" s="1060"/>
      <c r="N63" s="963">
        <v>42650</v>
      </c>
      <c r="O63" s="963"/>
      <c r="P63" s="1046">
        <v>152166</v>
      </c>
      <c r="Q63" s="168"/>
      <c r="R63" s="168"/>
      <c r="S63" s="1027"/>
      <c r="T63" s="950"/>
      <c r="U63" s="54"/>
      <c r="V63" s="954"/>
      <c r="X63" s="948"/>
    </row>
    <row r="64" spans="1:24" ht="50.25" customHeight="1">
      <c r="A64" s="949">
        <v>40</v>
      </c>
      <c r="B64" s="912"/>
      <c r="C64" s="912"/>
      <c r="D64" s="989" t="s">
        <v>1656</v>
      </c>
      <c r="E64" s="914"/>
      <c r="F64" s="950"/>
      <c r="G64" s="54"/>
      <c r="H64" s="962">
        <v>214759</v>
      </c>
      <c r="I64" s="54"/>
      <c r="J64" s="54"/>
      <c r="K64" s="168"/>
      <c r="L64" s="168"/>
      <c r="M64" s="1060"/>
      <c r="N64" s="963">
        <v>42653</v>
      </c>
      <c r="O64" s="963">
        <v>42743</v>
      </c>
      <c r="P64" s="1046">
        <v>214759</v>
      </c>
      <c r="Q64" s="168"/>
      <c r="R64" s="168"/>
      <c r="S64" s="1027"/>
      <c r="T64" s="950"/>
      <c r="U64" s="54"/>
      <c r="V64" s="954"/>
      <c r="X64" s="948"/>
    </row>
    <row r="65" spans="1:24" ht="122.25" customHeight="1">
      <c r="A65" s="943">
        <v>41</v>
      </c>
      <c r="B65" s="912" t="s">
        <v>103</v>
      </c>
      <c r="C65" s="912" t="s">
        <v>1616</v>
      </c>
      <c r="D65" s="989" t="s">
        <v>1657</v>
      </c>
      <c r="E65" s="914" t="s">
        <v>430</v>
      </c>
      <c r="F65" s="950" t="s">
        <v>1614</v>
      </c>
      <c r="G65" s="54"/>
      <c r="H65" s="962">
        <v>42</v>
      </c>
      <c r="I65" s="54"/>
      <c r="J65" s="54"/>
      <c r="K65" s="168"/>
      <c r="L65" s="168"/>
      <c r="M65" s="1060"/>
      <c r="N65" s="963">
        <v>42433</v>
      </c>
      <c r="O65" s="963">
        <v>42437</v>
      </c>
      <c r="P65" s="1046">
        <v>42</v>
      </c>
      <c r="Q65" s="168"/>
      <c r="R65" s="168"/>
      <c r="S65" s="1027"/>
      <c r="T65" s="950"/>
      <c r="U65" s="54"/>
      <c r="V65" s="954"/>
      <c r="X65" s="948"/>
    </row>
    <row r="66" spans="1:24" ht="123" customHeight="1">
      <c r="A66" s="949">
        <v>42</v>
      </c>
      <c r="B66" s="912" t="s">
        <v>103</v>
      </c>
      <c r="C66" s="912" t="s">
        <v>1616</v>
      </c>
      <c r="D66" s="984" t="s">
        <v>1658</v>
      </c>
      <c r="E66" s="914" t="s">
        <v>430</v>
      </c>
      <c r="F66" s="950" t="s">
        <v>1614</v>
      </c>
      <c r="G66" s="54"/>
      <c r="H66" s="962">
        <v>1309</v>
      </c>
      <c r="I66" s="54"/>
      <c r="J66" s="54"/>
      <c r="K66" s="168"/>
      <c r="L66" s="168"/>
      <c r="M66" s="1060"/>
      <c r="N66" s="963">
        <v>42695</v>
      </c>
      <c r="O66" s="963">
        <v>42700</v>
      </c>
      <c r="P66" s="1046">
        <v>1309</v>
      </c>
      <c r="Q66" s="168"/>
      <c r="R66" s="168"/>
      <c r="S66" s="1027"/>
      <c r="T66" s="950"/>
      <c r="U66" s="54"/>
      <c r="V66" s="954"/>
      <c r="X66" s="948"/>
    </row>
    <row r="67" spans="1:24" ht="93.75" customHeight="1">
      <c r="A67" s="943">
        <v>43</v>
      </c>
      <c r="B67" s="912" t="s">
        <v>99</v>
      </c>
      <c r="C67" s="929" t="s">
        <v>287</v>
      </c>
      <c r="D67" s="990" t="s">
        <v>1659</v>
      </c>
      <c r="E67" s="914" t="s">
        <v>1586</v>
      </c>
      <c r="F67" s="950" t="s">
        <v>1614</v>
      </c>
      <c r="G67" s="54"/>
      <c r="H67" s="962">
        <v>1350</v>
      </c>
      <c r="I67" s="54"/>
      <c r="J67" s="54"/>
      <c r="K67" s="168"/>
      <c r="L67" s="168"/>
      <c r="M67" s="1060"/>
      <c r="N67" s="963">
        <v>42487</v>
      </c>
      <c r="O67" s="963">
        <v>42502</v>
      </c>
      <c r="P67" s="1046">
        <v>1350</v>
      </c>
      <c r="Q67" s="168"/>
      <c r="R67" s="168"/>
      <c r="S67" s="1027"/>
      <c r="T67" s="950"/>
      <c r="U67" s="54"/>
      <c r="V67" s="954"/>
      <c r="X67" s="948"/>
    </row>
    <row r="68" spans="1:24" ht="90">
      <c r="A68" s="949">
        <v>44</v>
      </c>
      <c r="B68" s="912"/>
      <c r="C68" s="912"/>
      <c r="D68" s="984" t="s">
        <v>1660</v>
      </c>
      <c r="E68" s="914"/>
      <c r="F68" s="950" t="s">
        <v>1614</v>
      </c>
      <c r="G68" s="54"/>
      <c r="H68" s="962">
        <v>100</v>
      </c>
      <c r="I68" s="54"/>
      <c r="J68" s="54"/>
      <c r="K68" s="168"/>
      <c r="L68" s="168"/>
      <c r="M68" s="1060"/>
      <c r="N68" s="963">
        <v>42429</v>
      </c>
      <c r="O68" s="963">
        <v>42444</v>
      </c>
      <c r="P68" s="1046">
        <v>100</v>
      </c>
      <c r="Q68" s="168"/>
      <c r="R68" s="168"/>
      <c r="S68" s="1027"/>
      <c r="T68" s="950"/>
      <c r="U68" s="54"/>
      <c r="V68" s="954"/>
      <c r="X68" s="948"/>
    </row>
    <row r="69" spans="1:24" ht="75">
      <c r="A69" s="943">
        <v>45</v>
      </c>
      <c r="B69" s="912"/>
      <c r="C69" s="912"/>
      <c r="D69" s="984" t="s">
        <v>1661</v>
      </c>
      <c r="E69" s="914"/>
      <c r="F69" s="950" t="s">
        <v>1614</v>
      </c>
      <c r="G69" s="54"/>
      <c r="H69" s="962">
        <v>152</v>
      </c>
      <c r="I69" s="54"/>
      <c r="J69" s="54"/>
      <c r="K69" s="168"/>
      <c r="L69" s="168"/>
      <c r="M69" s="1060"/>
      <c r="N69" s="963">
        <v>42429</v>
      </c>
      <c r="O69" s="963">
        <v>42444</v>
      </c>
      <c r="P69" s="1046">
        <v>152</v>
      </c>
      <c r="Q69" s="168"/>
      <c r="R69" s="168"/>
      <c r="S69" s="1027"/>
      <c r="T69" s="950"/>
      <c r="U69" s="54"/>
      <c r="V69" s="954"/>
      <c r="X69" s="948"/>
    </row>
    <row r="70" spans="1:24" ht="120">
      <c r="A70" s="949">
        <v>46</v>
      </c>
      <c r="B70" s="912"/>
      <c r="C70" s="912"/>
      <c r="D70" s="984" t="s">
        <v>1662</v>
      </c>
      <c r="E70" s="914"/>
      <c r="F70" s="950" t="s">
        <v>1614</v>
      </c>
      <c r="G70" s="54"/>
      <c r="H70" s="962">
        <v>800</v>
      </c>
      <c r="I70" s="54"/>
      <c r="J70" s="54"/>
      <c r="K70" s="168"/>
      <c r="L70" s="168"/>
      <c r="M70" s="1060"/>
      <c r="N70" s="963">
        <v>42429</v>
      </c>
      <c r="O70" s="963">
        <v>42444</v>
      </c>
      <c r="P70" s="1046">
        <v>800</v>
      </c>
      <c r="Q70" s="168"/>
      <c r="R70" s="168"/>
      <c r="S70" s="1027"/>
      <c r="T70" s="950"/>
      <c r="U70" s="54"/>
      <c r="V70" s="954"/>
      <c r="X70" s="948"/>
    </row>
    <row r="71" spans="1:24" ht="113.25" customHeight="1">
      <c r="A71" s="943">
        <v>47</v>
      </c>
      <c r="B71" s="912" t="s">
        <v>99</v>
      </c>
      <c r="C71" s="929" t="s">
        <v>287</v>
      </c>
      <c r="D71" s="990" t="s">
        <v>1663</v>
      </c>
      <c r="E71" s="914" t="s">
        <v>1586</v>
      </c>
      <c r="F71" s="950" t="s">
        <v>1614</v>
      </c>
      <c r="G71" s="54"/>
      <c r="H71" s="962">
        <v>1604</v>
      </c>
      <c r="I71" s="54"/>
      <c r="J71" s="54"/>
      <c r="K71" s="168"/>
      <c r="L71" s="168"/>
      <c r="M71" s="1060"/>
      <c r="N71" s="963" t="s">
        <v>127</v>
      </c>
      <c r="O71" s="963" t="s">
        <v>127</v>
      </c>
      <c r="P71" s="1046">
        <v>1604</v>
      </c>
      <c r="Q71" s="168"/>
      <c r="R71" s="168"/>
      <c r="S71" s="1027"/>
      <c r="T71" s="950"/>
      <c r="U71" s="54"/>
      <c r="V71" s="954"/>
      <c r="X71" s="948"/>
    </row>
    <row r="72" spans="1:24" ht="113.25" customHeight="1">
      <c r="A72" s="949">
        <v>48</v>
      </c>
      <c r="B72" s="912"/>
      <c r="C72" s="929"/>
      <c r="D72" s="990" t="s">
        <v>1664</v>
      </c>
      <c r="E72" s="914"/>
      <c r="F72" s="950" t="s">
        <v>1614</v>
      </c>
      <c r="G72" s="54"/>
      <c r="H72" s="962">
        <v>40</v>
      </c>
      <c r="I72" s="54"/>
      <c r="J72" s="54"/>
      <c r="K72" s="168"/>
      <c r="L72" s="168"/>
      <c r="M72" s="1060"/>
      <c r="N72" s="991">
        <v>42391</v>
      </c>
      <c r="O72" s="991">
        <v>42396</v>
      </c>
      <c r="P72" s="1046">
        <v>40</v>
      </c>
      <c r="Q72" s="168"/>
      <c r="R72" s="168"/>
      <c r="S72" s="1027"/>
      <c r="T72" s="950"/>
      <c r="U72" s="54"/>
      <c r="V72" s="954"/>
      <c r="X72" s="948"/>
    </row>
    <row r="73" spans="1:24" ht="60">
      <c r="A73" s="943">
        <v>49</v>
      </c>
      <c r="B73" s="912"/>
      <c r="C73" s="912"/>
      <c r="D73" s="990" t="s">
        <v>1665</v>
      </c>
      <c r="E73" s="914"/>
      <c r="F73" s="950" t="s">
        <v>1614</v>
      </c>
      <c r="G73" s="54"/>
      <c r="H73" s="962">
        <v>761</v>
      </c>
      <c r="I73" s="54"/>
      <c r="J73" s="54"/>
      <c r="K73" s="168"/>
      <c r="L73" s="168"/>
      <c r="M73" s="1060"/>
      <c r="N73" s="963">
        <v>42692</v>
      </c>
      <c r="O73" s="963">
        <v>42702</v>
      </c>
      <c r="P73" s="1046">
        <v>761</v>
      </c>
      <c r="Q73" s="168"/>
      <c r="R73" s="168"/>
      <c r="S73" s="1027"/>
      <c r="T73" s="950"/>
      <c r="U73" s="54"/>
      <c r="V73" s="954"/>
      <c r="X73" s="948"/>
    </row>
    <row r="74" spans="1:24" ht="60">
      <c r="A74" s="949">
        <v>50</v>
      </c>
      <c r="B74" s="912"/>
      <c r="C74" s="912"/>
      <c r="D74" s="992" t="s">
        <v>1666</v>
      </c>
      <c r="E74" s="914"/>
      <c r="F74" s="950" t="s">
        <v>1614</v>
      </c>
      <c r="G74" s="54"/>
      <c r="H74" s="962">
        <v>2099</v>
      </c>
      <c r="I74" s="54"/>
      <c r="J74" s="54"/>
      <c r="K74" s="168"/>
      <c r="L74" s="168"/>
      <c r="M74" s="1060"/>
      <c r="N74" s="963">
        <v>42552</v>
      </c>
      <c r="O74" s="963">
        <v>42562</v>
      </c>
      <c r="P74" s="1046">
        <v>2099</v>
      </c>
      <c r="Q74" s="168"/>
      <c r="R74" s="168"/>
      <c r="S74" s="1027"/>
      <c r="T74" s="950"/>
      <c r="U74" s="54"/>
      <c r="V74" s="954"/>
      <c r="X74" s="948"/>
    </row>
    <row r="75" spans="1:24" ht="105">
      <c r="A75" s="943">
        <v>51</v>
      </c>
      <c r="B75" s="912"/>
      <c r="C75" s="912"/>
      <c r="D75" s="993" t="s">
        <v>1667</v>
      </c>
      <c r="E75" s="914"/>
      <c r="F75" s="950" t="s">
        <v>1614</v>
      </c>
      <c r="G75" s="54"/>
      <c r="H75" s="962">
        <v>84</v>
      </c>
      <c r="I75" s="54"/>
      <c r="J75" s="54"/>
      <c r="K75" s="168"/>
      <c r="L75" s="168"/>
      <c r="M75" s="1060"/>
      <c r="N75" s="963">
        <v>42524</v>
      </c>
      <c r="O75" s="963">
        <v>42534</v>
      </c>
      <c r="P75" s="1046">
        <v>84</v>
      </c>
      <c r="Q75" s="168"/>
      <c r="R75" s="168"/>
      <c r="S75" s="1027"/>
      <c r="T75" s="950"/>
      <c r="U75" s="54"/>
      <c r="V75" s="954"/>
      <c r="X75" s="948"/>
    </row>
    <row r="76" spans="1:24" ht="81" customHeight="1">
      <c r="A76" s="949">
        <v>52</v>
      </c>
      <c r="B76" s="912"/>
      <c r="C76" s="912"/>
      <c r="D76" s="993" t="s">
        <v>1668</v>
      </c>
      <c r="E76" s="914"/>
      <c r="F76" s="950" t="s">
        <v>1614</v>
      </c>
      <c r="G76" s="54"/>
      <c r="H76" s="962">
        <v>3776</v>
      </c>
      <c r="I76" s="54"/>
      <c r="J76" s="54"/>
      <c r="K76" s="168"/>
      <c r="L76" s="168"/>
      <c r="M76" s="1060"/>
      <c r="N76" s="963">
        <v>42622</v>
      </c>
      <c r="O76" s="963">
        <v>42642</v>
      </c>
      <c r="P76" s="1046">
        <v>3776</v>
      </c>
      <c r="Q76" s="168"/>
      <c r="R76" s="168"/>
      <c r="S76" s="1027"/>
      <c r="T76" s="950"/>
      <c r="U76" s="54"/>
      <c r="V76" s="954"/>
      <c r="X76" s="948"/>
    </row>
    <row r="77" spans="1:24" ht="76.5" customHeight="1">
      <c r="A77" s="943">
        <v>53</v>
      </c>
      <c r="B77" s="912"/>
      <c r="C77" s="912"/>
      <c r="D77" s="981" t="s">
        <v>1669</v>
      </c>
      <c r="E77" s="914"/>
      <c r="F77" s="950" t="s">
        <v>1614</v>
      </c>
      <c r="G77" s="54"/>
      <c r="H77" s="962">
        <v>1000</v>
      </c>
      <c r="I77" s="54"/>
      <c r="J77" s="54"/>
      <c r="K77" s="168"/>
      <c r="L77" s="168"/>
      <c r="M77" s="1060"/>
      <c r="N77" s="963">
        <v>42569</v>
      </c>
      <c r="O77" s="963">
        <v>42589</v>
      </c>
      <c r="P77" s="1046">
        <v>1000</v>
      </c>
      <c r="Q77" s="168"/>
      <c r="R77" s="168"/>
      <c r="S77" s="1027"/>
      <c r="T77" s="950"/>
      <c r="U77" s="54"/>
      <c r="V77" s="954"/>
      <c r="X77" s="948"/>
    </row>
    <row r="78" spans="1:24" ht="58.5" customHeight="1">
      <c r="A78" s="949">
        <v>54</v>
      </c>
      <c r="B78" s="912"/>
      <c r="C78" s="912"/>
      <c r="D78" s="981" t="s">
        <v>1670</v>
      </c>
      <c r="E78" s="914"/>
      <c r="F78" s="950" t="s">
        <v>1614</v>
      </c>
      <c r="G78" s="54"/>
      <c r="H78" s="962">
        <v>42074</v>
      </c>
      <c r="I78" s="54"/>
      <c r="J78" s="54"/>
      <c r="K78" s="168"/>
      <c r="L78" s="168"/>
      <c r="M78" s="1060"/>
      <c r="N78" s="963">
        <v>42692</v>
      </c>
      <c r="O78" s="963">
        <v>42737</v>
      </c>
      <c r="P78" s="1046">
        <v>42074</v>
      </c>
      <c r="Q78" s="168"/>
      <c r="R78" s="168"/>
      <c r="S78" s="1027"/>
      <c r="T78" s="950"/>
      <c r="U78" s="54"/>
      <c r="V78" s="954"/>
      <c r="X78" s="948"/>
    </row>
    <row r="79" spans="1:24" ht="42" customHeight="1">
      <c r="A79" s="943">
        <v>55</v>
      </c>
      <c r="B79" s="912"/>
      <c r="C79" s="912"/>
      <c r="D79" s="979" t="s">
        <v>1671</v>
      </c>
      <c r="E79" s="914"/>
      <c r="F79" s="950" t="s">
        <v>1614</v>
      </c>
      <c r="G79" s="54"/>
      <c r="H79" s="962">
        <v>2299</v>
      </c>
      <c r="I79" s="54"/>
      <c r="J79" s="54"/>
      <c r="K79" s="168"/>
      <c r="L79" s="168"/>
      <c r="M79" s="1060"/>
      <c r="N79" s="963">
        <v>42552</v>
      </c>
      <c r="O79" s="963">
        <v>42572</v>
      </c>
      <c r="P79" s="1046">
        <v>2299</v>
      </c>
      <c r="Q79" s="168"/>
      <c r="R79" s="168"/>
      <c r="S79" s="1027"/>
      <c r="T79" s="950"/>
      <c r="U79" s="54"/>
      <c r="V79" s="954"/>
      <c r="X79" s="948"/>
    </row>
    <row r="80" spans="1:24" ht="123.75" customHeight="1">
      <c r="A80" s="949">
        <v>56</v>
      </c>
      <c r="B80" s="912"/>
      <c r="C80" s="912"/>
      <c r="D80" s="992" t="s">
        <v>1672</v>
      </c>
      <c r="E80" s="914"/>
      <c r="F80" s="950" t="s">
        <v>1614</v>
      </c>
      <c r="G80" s="54"/>
      <c r="H80" s="962">
        <v>28086</v>
      </c>
      <c r="I80" s="54"/>
      <c r="J80" s="54"/>
      <c r="K80" s="168"/>
      <c r="L80" s="168"/>
      <c r="M80" s="1060"/>
      <c r="N80" s="963">
        <v>42552</v>
      </c>
      <c r="O80" s="963">
        <v>42597</v>
      </c>
      <c r="P80" s="1046">
        <v>28086</v>
      </c>
      <c r="Q80" s="168"/>
      <c r="R80" s="168"/>
      <c r="S80" s="1027"/>
      <c r="T80" s="950"/>
      <c r="U80" s="54"/>
      <c r="V80" s="954"/>
      <c r="X80" s="948"/>
    </row>
    <row r="81" spans="1:24" ht="122.25" customHeight="1">
      <c r="A81" s="943">
        <v>57</v>
      </c>
      <c r="B81" s="912"/>
      <c r="C81" s="912"/>
      <c r="D81" s="989" t="s">
        <v>1673</v>
      </c>
      <c r="E81" s="914"/>
      <c r="F81" s="950" t="s">
        <v>1614</v>
      </c>
      <c r="G81" s="54"/>
      <c r="H81" s="962">
        <v>150</v>
      </c>
      <c r="I81" s="54"/>
      <c r="J81" s="54"/>
      <c r="K81" s="168"/>
      <c r="L81" s="168"/>
      <c r="M81" s="1060"/>
      <c r="N81" s="963">
        <v>42569</v>
      </c>
      <c r="O81" s="963">
        <v>42576</v>
      </c>
      <c r="P81" s="1046">
        <v>150</v>
      </c>
      <c r="Q81" s="168"/>
      <c r="R81" s="168"/>
      <c r="S81" s="1027"/>
      <c r="T81" s="950"/>
      <c r="U81" s="54"/>
      <c r="V81" s="954"/>
      <c r="X81" s="948"/>
    </row>
    <row r="82" spans="1:24" ht="105">
      <c r="A82" s="949">
        <v>58</v>
      </c>
      <c r="B82" s="912"/>
      <c r="C82" s="912"/>
      <c r="D82" s="989" t="s">
        <v>1674</v>
      </c>
      <c r="E82" s="914"/>
      <c r="F82" s="950" t="s">
        <v>1614</v>
      </c>
      <c r="G82" s="54"/>
      <c r="H82" s="962">
        <v>4994</v>
      </c>
      <c r="I82" s="54"/>
      <c r="J82" s="54"/>
      <c r="K82" s="168"/>
      <c r="L82" s="168"/>
      <c r="M82" s="1060"/>
      <c r="N82" s="963">
        <v>42692</v>
      </c>
      <c r="O82" s="963">
        <v>42707</v>
      </c>
      <c r="P82" s="1046">
        <v>4994</v>
      </c>
      <c r="Q82" s="168"/>
      <c r="R82" s="168"/>
      <c r="S82" s="1027"/>
      <c r="T82" s="950"/>
      <c r="U82" s="54"/>
      <c r="V82" s="954"/>
      <c r="X82" s="948"/>
    </row>
    <row r="83" spans="1:24" ht="153" customHeight="1">
      <c r="A83" s="943">
        <v>59</v>
      </c>
      <c r="B83" s="912" t="s">
        <v>103</v>
      </c>
      <c r="C83" s="912" t="s">
        <v>1616</v>
      </c>
      <c r="D83" s="989" t="s">
        <v>1675</v>
      </c>
      <c r="E83" s="914" t="s">
        <v>430</v>
      </c>
      <c r="F83" s="950" t="s">
        <v>1614</v>
      </c>
      <c r="G83" s="54"/>
      <c r="H83" s="962">
        <v>200</v>
      </c>
      <c r="I83" s="54"/>
      <c r="J83" s="54"/>
      <c r="K83" s="168"/>
      <c r="L83" s="168"/>
      <c r="M83" s="1060"/>
      <c r="N83" s="963">
        <v>42569</v>
      </c>
      <c r="O83" s="963">
        <v>42576</v>
      </c>
      <c r="P83" s="1046">
        <v>200</v>
      </c>
      <c r="Q83" s="168"/>
      <c r="R83" s="168"/>
      <c r="S83" s="1027"/>
      <c r="T83" s="950"/>
      <c r="U83" s="54"/>
      <c r="V83" s="954"/>
      <c r="X83" s="948"/>
    </row>
    <row r="84" spans="1:24" ht="155.25" customHeight="1">
      <c r="A84" s="949">
        <v>60</v>
      </c>
      <c r="B84" s="912" t="s">
        <v>103</v>
      </c>
      <c r="C84" s="912" t="s">
        <v>1616</v>
      </c>
      <c r="D84" s="989" t="s">
        <v>1676</v>
      </c>
      <c r="E84" s="914" t="s">
        <v>430</v>
      </c>
      <c r="F84" s="950" t="s">
        <v>1614</v>
      </c>
      <c r="G84" s="54"/>
      <c r="H84" s="962">
        <v>9790</v>
      </c>
      <c r="I84" s="54"/>
      <c r="J84" s="54"/>
      <c r="K84" s="168"/>
      <c r="L84" s="168"/>
      <c r="M84" s="1060"/>
      <c r="N84" s="963">
        <v>42654</v>
      </c>
      <c r="O84" s="963">
        <v>42669</v>
      </c>
      <c r="P84" s="1046">
        <v>9790</v>
      </c>
      <c r="Q84" s="168"/>
      <c r="R84" s="168"/>
      <c r="S84" s="1027"/>
      <c r="T84" s="950"/>
      <c r="U84" s="54"/>
      <c r="V84" s="954"/>
      <c r="X84" s="948"/>
    </row>
    <row r="85" spans="1:24" ht="48.75" customHeight="1">
      <c r="A85" s="943">
        <v>61</v>
      </c>
      <c r="B85" s="912"/>
      <c r="C85" s="912"/>
      <c r="D85" s="979" t="s">
        <v>1677</v>
      </c>
      <c r="E85" s="914"/>
      <c r="F85" s="950" t="s">
        <v>1614</v>
      </c>
      <c r="G85" s="54"/>
      <c r="H85" s="962">
        <v>42952</v>
      </c>
      <c r="I85" s="54"/>
      <c r="J85" s="54"/>
      <c r="K85" s="168"/>
      <c r="L85" s="168"/>
      <c r="M85" s="1060"/>
      <c r="N85" s="963">
        <v>42520</v>
      </c>
      <c r="O85" s="963">
        <v>42535</v>
      </c>
      <c r="P85" s="1046">
        <v>42952</v>
      </c>
      <c r="Q85" s="168"/>
      <c r="R85" s="168"/>
      <c r="S85" s="1027"/>
      <c r="T85" s="950"/>
      <c r="U85" s="54"/>
      <c r="V85" s="954"/>
      <c r="X85" s="948"/>
    </row>
    <row r="86" spans="1:24" ht="45.75" customHeight="1">
      <c r="A86" s="949">
        <v>62</v>
      </c>
      <c r="B86" s="912"/>
      <c r="C86" s="912"/>
      <c r="D86" s="979" t="s">
        <v>1678</v>
      </c>
      <c r="E86" s="914"/>
      <c r="F86" s="950" t="s">
        <v>1614</v>
      </c>
      <c r="G86" s="54"/>
      <c r="H86" s="962">
        <v>22112</v>
      </c>
      <c r="I86" s="54"/>
      <c r="J86" s="54"/>
      <c r="K86" s="168"/>
      <c r="L86" s="168"/>
      <c r="M86" s="1060"/>
      <c r="N86" s="963">
        <v>42520</v>
      </c>
      <c r="O86" s="963">
        <v>42535</v>
      </c>
      <c r="P86" s="1046">
        <v>22112</v>
      </c>
      <c r="Q86" s="168"/>
      <c r="R86" s="168"/>
      <c r="S86" s="1027"/>
      <c r="T86" s="950"/>
      <c r="U86" s="54"/>
      <c r="V86" s="954"/>
      <c r="X86" s="948"/>
    </row>
    <row r="87" spans="1:24" ht="68.25" customHeight="1">
      <c r="A87" s="943">
        <v>63</v>
      </c>
      <c r="B87" s="912"/>
      <c r="C87" s="912"/>
      <c r="D87" s="979" t="s">
        <v>1679</v>
      </c>
      <c r="E87" s="914"/>
      <c r="F87" s="950" t="s">
        <v>1614</v>
      </c>
      <c r="G87" s="54"/>
      <c r="H87" s="962">
        <v>27815</v>
      </c>
      <c r="I87" s="54"/>
      <c r="J87" s="54"/>
      <c r="K87" s="168"/>
      <c r="L87" s="168"/>
      <c r="M87" s="1060"/>
      <c r="N87" s="963">
        <v>42520</v>
      </c>
      <c r="O87" s="963">
        <v>42609</v>
      </c>
      <c r="P87" s="1046">
        <v>27815</v>
      </c>
      <c r="Q87" s="168"/>
      <c r="R87" s="168"/>
      <c r="S87" s="1027"/>
      <c r="T87" s="950"/>
      <c r="U87" s="54"/>
      <c r="V87" s="954"/>
      <c r="X87" s="948"/>
    </row>
    <row r="88" spans="1:24" ht="75" customHeight="1">
      <c r="A88" s="949">
        <v>64</v>
      </c>
      <c r="B88" s="912"/>
      <c r="C88" s="912"/>
      <c r="D88" s="979" t="s">
        <v>1680</v>
      </c>
      <c r="E88" s="914"/>
      <c r="F88" s="950" t="s">
        <v>1614</v>
      </c>
      <c r="G88" s="54"/>
      <c r="H88" s="962">
        <v>31618</v>
      </c>
      <c r="I88" s="54"/>
      <c r="J88" s="54"/>
      <c r="K88" s="168"/>
      <c r="L88" s="168"/>
      <c r="M88" s="1060"/>
      <c r="N88" s="963">
        <v>42520</v>
      </c>
      <c r="O88" s="963">
        <v>42535</v>
      </c>
      <c r="P88" s="1046">
        <v>31618</v>
      </c>
      <c r="Q88" s="168"/>
      <c r="R88" s="168"/>
      <c r="S88" s="1027"/>
      <c r="T88" s="950"/>
      <c r="U88" s="54"/>
      <c r="V88" s="954"/>
      <c r="X88" s="948"/>
    </row>
    <row r="89" spans="1:24" ht="26.25" customHeight="1">
      <c r="A89" s="1"/>
      <c r="B89" s="1542" t="s">
        <v>92</v>
      </c>
      <c r="C89" s="1542"/>
      <c r="D89" s="1542"/>
      <c r="E89" s="1542"/>
      <c r="F89" s="1542"/>
      <c r="G89" s="960"/>
      <c r="H89" s="994">
        <f>SUM(H25:H88)</f>
        <v>4766641.37</v>
      </c>
      <c r="I89" s="995"/>
      <c r="J89" s="995"/>
      <c r="K89" s="996"/>
      <c r="L89" s="996"/>
      <c r="M89" s="1062">
        <f>SUM(M25:M88)</f>
        <v>62904</v>
      </c>
      <c r="N89" s="996"/>
      <c r="O89" s="996"/>
      <c r="P89" s="1047">
        <f>SUM(P25:P88)</f>
        <v>2822399.37</v>
      </c>
      <c r="Q89" s="996"/>
      <c r="R89" s="996"/>
      <c r="S89" s="1028">
        <f>SUM(S25:S88)</f>
        <v>1881338</v>
      </c>
      <c r="T89" s="950"/>
      <c r="U89" s="997"/>
      <c r="V89" s="997"/>
      <c r="X89" s="998"/>
    </row>
    <row r="90" spans="1:24" ht="52.5" customHeight="1">
      <c r="A90" s="1543" t="s">
        <v>1681</v>
      </c>
      <c r="B90" s="1543"/>
      <c r="C90" s="1543"/>
      <c r="D90" s="1543"/>
      <c r="E90" s="1543"/>
      <c r="F90" s="1543"/>
      <c r="G90" s="1543"/>
      <c r="H90" s="1543"/>
      <c r="I90" s="1543"/>
      <c r="J90" s="1543"/>
      <c r="K90" s="1543"/>
      <c r="L90" s="1543"/>
      <c r="M90" s="1543"/>
      <c r="N90" s="1543"/>
      <c r="O90" s="1543"/>
      <c r="P90" s="1543"/>
      <c r="Q90" s="1543"/>
      <c r="R90" s="1543"/>
      <c r="S90" s="1543"/>
      <c r="T90" s="1543"/>
      <c r="U90" s="1543"/>
      <c r="V90" s="1543"/>
    </row>
    <row r="91" spans="1:24" ht="173.25" customHeight="1">
      <c r="A91" s="48">
        <v>1</v>
      </c>
      <c r="B91" s="950" t="s">
        <v>421</v>
      </c>
      <c r="C91" s="950" t="s">
        <v>422</v>
      </c>
      <c r="D91" s="950" t="s">
        <v>423</v>
      </c>
      <c r="E91" s="950" t="s">
        <v>1583</v>
      </c>
      <c r="F91" s="950" t="s">
        <v>1614</v>
      </c>
      <c r="G91" s="951">
        <f t="shared" ref="G91:G98" si="0">P91+M91</f>
        <v>595137</v>
      </c>
      <c r="H91" s="960"/>
      <c r="I91" s="960"/>
      <c r="J91" s="960"/>
      <c r="K91" s="54" t="s">
        <v>208</v>
      </c>
      <c r="L91" s="54" t="s">
        <v>54</v>
      </c>
      <c r="M91" s="1057">
        <v>463304</v>
      </c>
      <c r="N91" s="999" t="s">
        <v>208</v>
      </c>
      <c r="O91" s="999" t="s">
        <v>54</v>
      </c>
      <c r="P91" s="1000">
        <v>131833</v>
      </c>
      <c r="Q91" s="54"/>
      <c r="R91" s="54"/>
      <c r="S91" s="1029"/>
      <c r="T91" s="54"/>
      <c r="U91" s="54"/>
      <c r="V91" s="54"/>
    </row>
    <row r="92" spans="1:24" ht="112.5" customHeight="1">
      <c r="A92" s="168">
        <v>2</v>
      </c>
      <c r="B92" s="950" t="s">
        <v>99</v>
      </c>
      <c r="C92" s="950" t="s">
        <v>1682</v>
      </c>
      <c r="D92" s="168" t="s">
        <v>1683</v>
      </c>
      <c r="E92" s="950" t="s">
        <v>1586</v>
      </c>
      <c r="F92" s="950" t="s">
        <v>1614</v>
      </c>
      <c r="G92" s="951">
        <f t="shared" si="0"/>
        <v>21285</v>
      </c>
      <c r="H92" s="960"/>
      <c r="I92" s="960"/>
      <c r="J92" s="960"/>
      <c r="K92" s="54" t="s">
        <v>208</v>
      </c>
      <c r="L92" s="54" t="s">
        <v>54</v>
      </c>
      <c r="M92" s="1057">
        <v>16015</v>
      </c>
      <c r="N92" s="999" t="s">
        <v>208</v>
      </c>
      <c r="O92" s="999" t="s">
        <v>54</v>
      </c>
      <c r="P92" s="1000">
        <v>5270</v>
      </c>
      <c r="Q92" s="54"/>
      <c r="R92" s="54"/>
      <c r="S92" s="1029"/>
      <c r="T92" s="54"/>
      <c r="U92" s="54"/>
      <c r="V92" s="54"/>
    </row>
    <row r="93" spans="1:24" ht="165.75" customHeight="1">
      <c r="A93" s="48">
        <v>3</v>
      </c>
      <c r="B93" s="950" t="s">
        <v>277</v>
      </c>
      <c r="C93" s="950" t="s">
        <v>278</v>
      </c>
      <c r="D93" s="168" t="s">
        <v>1684</v>
      </c>
      <c r="E93" s="950" t="s">
        <v>436</v>
      </c>
      <c r="F93" s="950" t="s">
        <v>1614</v>
      </c>
      <c r="G93" s="951">
        <f t="shared" si="0"/>
        <v>210557</v>
      </c>
      <c r="H93" s="960"/>
      <c r="I93" s="960"/>
      <c r="J93" s="960"/>
      <c r="K93" s="54" t="s">
        <v>208</v>
      </c>
      <c r="L93" s="54" t="s">
        <v>54</v>
      </c>
      <c r="M93" s="1057">
        <v>53693</v>
      </c>
      <c r="N93" s="999" t="s">
        <v>208</v>
      </c>
      <c r="O93" s="999" t="s">
        <v>54</v>
      </c>
      <c r="P93" s="1000">
        <v>156864</v>
      </c>
      <c r="Q93" s="54"/>
      <c r="R93" s="54"/>
      <c r="S93" s="1029"/>
      <c r="T93" s="54"/>
      <c r="U93" s="54"/>
      <c r="V93" s="54"/>
    </row>
    <row r="94" spans="1:24" ht="129.75" customHeight="1">
      <c r="A94" s="168">
        <v>4</v>
      </c>
      <c r="B94" s="950" t="s">
        <v>103</v>
      </c>
      <c r="C94" s="950" t="s">
        <v>428</v>
      </c>
      <c r="D94" s="168" t="s">
        <v>1464</v>
      </c>
      <c r="E94" s="950" t="s">
        <v>430</v>
      </c>
      <c r="F94" s="950" t="s">
        <v>1614</v>
      </c>
      <c r="G94" s="951">
        <f t="shared" si="0"/>
        <v>595103</v>
      </c>
      <c r="H94" s="960"/>
      <c r="I94" s="960"/>
      <c r="J94" s="960"/>
      <c r="K94" s="54" t="s">
        <v>208</v>
      </c>
      <c r="L94" s="54" t="s">
        <v>54</v>
      </c>
      <c r="M94" s="1057">
        <v>218361</v>
      </c>
      <c r="N94" s="999" t="s">
        <v>208</v>
      </c>
      <c r="O94" s="999" t="s">
        <v>54</v>
      </c>
      <c r="P94" s="1000">
        <v>376742</v>
      </c>
      <c r="Q94" s="54"/>
      <c r="R94" s="54"/>
      <c r="S94" s="1029"/>
      <c r="T94" s="54"/>
      <c r="U94" s="54"/>
      <c r="V94" s="54"/>
    </row>
    <row r="95" spans="1:24" ht="153" customHeight="1">
      <c r="A95" s="48">
        <v>5</v>
      </c>
      <c r="B95" s="950" t="s">
        <v>277</v>
      </c>
      <c r="C95" s="950" t="s">
        <v>278</v>
      </c>
      <c r="D95" s="168" t="s">
        <v>1685</v>
      </c>
      <c r="E95" s="950" t="s">
        <v>1686</v>
      </c>
      <c r="F95" s="950" t="s">
        <v>1614</v>
      </c>
      <c r="G95" s="951">
        <f t="shared" si="0"/>
        <v>8556</v>
      </c>
      <c r="H95" s="960"/>
      <c r="I95" s="960"/>
      <c r="J95" s="960"/>
      <c r="K95" s="54" t="s">
        <v>208</v>
      </c>
      <c r="L95" s="54" t="s">
        <v>54</v>
      </c>
      <c r="M95" s="1057">
        <v>8556</v>
      </c>
      <c r="N95" s="168"/>
      <c r="O95" s="168"/>
      <c r="P95" s="1000"/>
      <c r="Q95" s="54"/>
      <c r="R95" s="54"/>
      <c r="S95" s="1029"/>
      <c r="T95" s="54"/>
      <c r="U95" s="54"/>
      <c r="V95" s="54"/>
    </row>
    <row r="96" spans="1:24" ht="141" customHeight="1">
      <c r="A96" s="168">
        <v>6</v>
      </c>
      <c r="B96" s="950" t="s">
        <v>103</v>
      </c>
      <c r="C96" s="950" t="s">
        <v>289</v>
      </c>
      <c r="D96" s="168" t="s">
        <v>1687</v>
      </c>
      <c r="E96" s="950" t="s">
        <v>1688</v>
      </c>
      <c r="F96" s="950" t="s">
        <v>1614</v>
      </c>
      <c r="G96" s="951">
        <f t="shared" si="0"/>
        <v>29115</v>
      </c>
      <c r="H96" s="960"/>
      <c r="I96" s="960"/>
      <c r="J96" s="960"/>
      <c r="K96" s="54" t="s">
        <v>208</v>
      </c>
      <c r="L96" s="54" t="s">
        <v>54</v>
      </c>
      <c r="M96" s="1057">
        <v>14875</v>
      </c>
      <c r="N96" s="999" t="s">
        <v>208</v>
      </c>
      <c r="O96" s="999" t="s">
        <v>54</v>
      </c>
      <c r="P96" s="1000">
        <v>14240</v>
      </c>
      <c r="Q96" s="54"/>
      <c r="R96" s="54"/>
      <c r="S96" s="1029"/>
      <c r="T96" s="54"/>
      <c r="U96" s="54"/>
      <c r="V96" s="54"/>
    </row>
    <row r="97" spans="1:22" ht="77.25" customHeight="1">
      <c r="A97" s="48">
        <v>7</v>
      </c>
      <c r="B97" s="950" t="s">
        <v>103</v>
      </c>
      <c r="C97" s="950" t="s">
        <v>289</v>
      </c>
      <c r="D97" s="950" t="s">
        <v>1689</v>
      </c>
      <c r="E97" s="950" t="s">
        <v>1690</v>
      </c>
      <c r="F97" s="950" t="s">
        <v>1614</v>
      </c>
      <c r="G97" s="951">
        <f t="shared" si="0"/>
        <v>90256</v>
      </c>
      <c r="H97" s="960"/>
      <c r="I97" s="960"/>
      <c r="J97" s="960"/>
      <c r="K97" s="54" t="s">
        <v>208</v>
      </c>
      <c r="L97" s="54" t="s">
        <v>54</v>
      </c>
      <c r="M97" s="1057">
        <v>7000</v>
      </c>
      <c r="N97" s="999" t="s">
        <v>208</v>
      </c>
      <c r="O97" s="999" t="s">
        <v>54</v>
      </c>
      <c r="P97" s="1000">
        <v>83256</v>
      </c>
      <c r="Q97" s="54"/>
      <c r="R97" s="54"/>
      <c r="S97" s="1029"/>
      <c r="T97" s="960"/>
      <c r="U97" s="960"/>
      <c r="V97" s="54"/>
    </row>
    <row r="98" spans="1:22" ht="90.75" customHeight="1">
      <c r="A98" s="168">
        <v>8</v>
      </c>
      <c r="B98" s="912" t="s">
        <v>1591</v>
      </c>
      <c r="C98" s="912" t="s">
        <v>1596</v>
      </c>
      <c r="D98" s="950" t="s">
        <v>1691</v>
      </c>
      <c r="E98" s="912" t="s">
        <v>920</v>
      </c>
      <c r="F98" s="950" t="s">
        <v>1614</v>
      </c>
      <c r="G98" s="951">
        <f t="shared" si="0"/>
        <v>22835</v>
      </c>
      <c r="H98" s="960"/>
      <c r="I98" s="960"/>
      <c r="J98" s="960"/>
      <c r="K98" s="54"/>
      <c r="L98" s="54"/>
      <c r="M98" s="1057"/>
      <c r="N98" s="999" t="s">
        <v>208</v>
      </c>
      <c r="O98" s="999" t="s">
        <v>54</v>
      </c>
      <c r="P98" s="1000">
        <v>22835</v>
      </c>
      <c r="Q98" s="54"/>
      <c r="R98" s="54"/>
      <c r="S98" s="1029"/>
      <c r="T98" s="54"/>
      <c r="U98" s="54"/>
      <c r="V98" s="54"/>
    </row>
    <row r="99" spans="1:22" ht="66.75" customHeight="1">
      <c r="A99" s="48">
        <v>9</v>
      </c>
      <c r="B99" s="950" t="s">
        <v>103</v>
      </c>
      <c r="C99" s="950" t="s">
        <v>289</v>
      </c>
      <c r="D99" s="168" t="s">
        <v>1278</v>
      </c>
      <c r="E99" s="950" t="s">
        <v>445</v>
      </c>
      <c r="F99" s="950" t="s">
        <v>1614</v>
      </c>
      <c r="G99" s="951">
        <v>42825</v>
      </c>
      <c r="H99" s="960"/>
      <c r="I99" s="960"/>
      <c r="J99" s="960"/>
      <c r="K99" s="54" t="s">
        <v>208</v>
      </c>
      <c r="L99" s="54" t="s">
        <v>54</v>
      </c>
      <c r="M99" s="1057">
        <v>42825</v>
      </c>
      <c r="N99" s="999" t="s">
        <v>208</v>
      </c>
      <c r="O99" s="999" t="s">
        <v>54</v>
      </c>
      <c r="P99" s="1000">
        <v>57271</v>
      </c>
      <c r="Q99" s="54"/>
      <c r="R99" s="54"/>
      <c r="S99" s="1029"/>
      <c r="T99" s="54"/>
      <c r="U99" s="54"/>
      <c r="V99" s="54"/>
    </row>
    <row r="100" spans="1:22" ht="25.5" customHeight="1">
      <c r="A100" s="258"/>
      <c r="B100" s="1345" t="s">
        <v>92</v>
      </c>
      <c r="C100" s="1346"/>
      <c r="D100" s="1346"/>
      <c r="E100" s="1346"/>
      <c r="F100" s="1347"/>
      <c r="G100" s="1001">
        <f>S100+P100+M100</f>
        <v>1672940</v>
      </c>
      <c r="H100" s="1002"/>
      <c r="I100" s="1002"/>
      <c r="J100" s="1002"/>
      <c r="K100" s="28"/>
      <c r="L100" s="28"/>
      <c r="M100" s="1063">
        <f>SUM(M91:M99)</f>
        <v>824629</v>
      </c>
      <c r="N100" s="28"/>
      <c r="O100" s="28"/>
      <c r="P100" s="1048">
        <f>SUM(P91:P99)</f>
        <v>848311</v>
      </c>
      <c r="Q100" s="28"/>
      <c r="R100" s="28"/>
      <c r="S100" s="1030">
        <v>0</v>
      </c>
      <c r="T100" s="28"/>
      <c r="U100" s="28"/>
      <c r="V100" s="28"/>
    </row>
    <row r="101" spans="1:22" ht="30.75" customHeight="1">
      <c r="A101" s="28"/>
      <c r="B101" s="28"/>
      <c r="C101" s="1544" t="s">
        <v>1692</v>
      </c>
      <c r="D101" s="1421"/>
      <c r="E101" s="1421"/>
      <c r="F101" s="1421"/>
      <c r="G101" s="1421"/>
      <c r="H101" s="1421"/>
      <c r="I101" s="1421"/>
      <c r="J101" s="1421"/>
      <c r="K101" s="1421"/>
      <c r="L101" s="1421"/>
      <c r="M101" s="1421"/>
      <c r="N101" s="1421"/>
      <c r="O101" s="1421"/>
      <c r="P101" s="1421"/>
      <c r="Q101" s="1421"/>
      <c r="R101" s="1421"/>
      <c r="S101" s="1421"/>
      <c r="T101" s="1421"/>
      <c r="U101" s="1421"/>
      <c r="V101" s="1545"/>
    </row>
    <row r="102" spans="1:22" ht="95.25" customHeight="1">
      <c r="A102" s="258">
        <v>1</v>
      </c>
      <c r="B102" s="950" t="s">
        <v>103</v>
      </c>
      <c r="C102" s="912" t="s">
        <v>1621</v>
      </c>
      <c r="D102" s="1003" t="s">
        <v>1693</v>
      </c>
      <c r="E102" s="912" t="s">
        <v>430</v>
      </c>
      <c r="F102" s="950" t="s">
        <v>1614</v>
      </c>
      <c r="G102" s="1004">
        <v>7704</v>
      </c>
      <c r="H102" s="28"/>
      <c r="I102" s="28"/>
      <c r="J102" s="28"/>
      <c r="K102" s="1005">
        <v>42258</v>
      </c>
      <c r="L102" s="1005">
        <v>42278</v>
      </c>
      <c r="M102" s="1064">
        <v>7704</v>
      </c>
      <c r="N102" s="28"/>
      <c r="O102" s="28"/>
      <c r="P102" s="1049"/>
      <c r="Q102" s="28"/>
      <c r="R102" s="28"/>
      <c r="S102" s="310"/>
      <c r="T102" s="28"/>
      <c r="U102" s="28"/>
      <c r="V102" s="28"/>
    </row>
    <row r="103" spans="1:22" ht="120">
      <c r="A103" s="258">
        <v>2</v>
      </c>
      <c r="B103" s="950" t="s">
        <v>103</v>
      </c>
      <c r="C103" s="912" t="s">
        <v>1621</v>
      </c>
      <c r="D103" s="1003" t="s">
        <v>1694</v>
      </c>
      <c r="E103" s="912" t="s">
        <v>430</v>
      </c>
      <c r="F103" s="950" t="s">
        <v>1614</v>
      </c>
      <c r="G103" s="1004">
        <v>68144</v>
      </c>
      <c r="H103" s="28"/>
      <c r="I103" s="28"/>
      <c r="J103" s="28"/>
      <c r="K103" s="1005">
        <v>42276</v>
      </c>
      <c r="L103" s="1005">
        <v>42366</v>
      </c>
      <c r="M103" s="303">
        <v>64160</v>
      </c>
      <c r="N103" s="28"/>
      <c r="O103" s="28"/>
      <c r="P103" s="1049"/>
      <c r="Q103" s="28"/>
      <c r="R103" s="28"/>
      <c r="S103" s="310"/>
      <c r="T103" s="28"/>
      <c r="U103" s="28"/>
      <c r="V103" s="28"/>
    </row>
    <row r="104" spans="1:22" ht="120">
      <c r="A104" s="258">
        <v>3</v>
      </c>
      <c r="B104" s="950" t="s">
        <v>103</v>
      </c>
      <c r="C104" s="912" t="s">
        <v>1621</v>
      </c>
      <c r="D104" s="1003" t="s">
        <v>1695</v>
      </c>
      <c r="E104" s="912" t="s">
        <v>430</v>
      </c>
      <c r="F104" s="950" t="s">
        <v>1614</v>
      </c>
      <c r="G104" s="1004">
        <v>14280</v>
      </c>
      <c r="H104" s="28"/>
      <c r="I104" s="28"/>
      <c r="J104" s="28"/>
      <c r="K104" s="1005">
        <v>42249</v>
      </c>
      <c r="L104" s="1005">
        <v>42279</v>
      </c>
      <c r="M104" s="1064">
        <v>14280</v>
      </c>
      <c r="N104" s="28"/>
      <c r="O104" s="28"/>
      <c r="P104" s="1049"/>
      <c r="Q104" s="28"/>
      <c r="R104" s="28"/>
      <c r="S104" s="310"/>
      <c r="T104" s="28"/>
      <c r="U104" s="28"/>
      <c r="V104" s="28"/>
    </row>
    <row r="105" spans="1:22" ht="120">
      <c r="A105" s="258">
        <v>4</v>
      </c>
      <c r="B105" s="950" t="s">
        <v>103</v>
      </c>
      <c r="C105" s="912" t="s">
        <v>1621</v>
      </c>
      <c r="D105" s="1003" t="s">
        <v>1696</v>
      </c>
      <c r="E105" s="912" t="s">
        <v>430</v>
      </c>
      <c r="F105" s="950" t="s">
        <v>1614</v>
      </c>
      <c r="G105" s="1006">
        <v>8928</v>
      </c>
      <c r="H105" s="258"/>
      <c r="I105" s="258"/>
      <c r="J105" s="258"/>
      <c r="K105" s="1005">
        <v>42241</v>
      </c>
      <c r="L105" s="1005">
        <v>42259</v>
      </c>
      <c r="M105" s="1065">
        <v>8592</v>
      </c>
      <c r="N105" s="28"/>
      <c r="O105" s="28"/>
      <c r="P105" s="1049"/>
      <c r="Q105" s="28"/>
      <c r="R105" s="28"/>
      <c r="S105" s="310"/>
      <c r="T105" s="28"/>
      <c r="U105" s="28"/>
      <c r="V105" s="28"/>
    </row>
    <row r="106" spans="1:22" ht="120">
      <c r="A106" s="258">
        <v>5</v>
      </c>
      <c r="B106" s="950" t="s">
        <v>103</v>
      </c>
      <c r="C106" s="912" t="s">
        <v>1621</v>
      </c>
      <c r="D106" s="1003" t="s">
        <v>1697</v>
      </c>
      <c r="E106" s="912" t="s">
        <v>430</v>
      </c>
      <c r="F106" s="950" t="s">
        <v>1614</v>
      </c>
      <c r="G106" s="1006">
        <v>4818</v>
      </c>
      <c r="H106" s="28"/>
      <c r="I106" s="28"/>
      <c r="J106" s="28"/>
      <c r="K106" s="1005">
        <v>42241</v>
      </c>
      <c r="L106" s="1005">
        <v>42260</v>
      </c>
      <c r="M106" s="303">
        <v>4752</v>
      </c>
      <c r="N106" s="28"/>
      <c r="O106" s="28"/>
      <c r="P106" s="1049"/>
      <c r="Q106" s="28"/>
      <c r="R106" s="28"/>
      <c r="S106" s="310"/>
      <c r="T106" s="28"/>
      <c r="U106" s="28"/>
      <c r="V106" s="28"/>
    </row>
    <row r="107" spans="1:22" ht="120">
      <c r="A107" s="258">
        <v>6</v>
      </c>
      <c r="B107" s="950" t="s">
        <v>103</v>
      </c>
      <c r="C107" s="912" t="s">
        <v>1621</v>
      </c>
      <c r="D107" s="1003" t="s">
        <v>1698</v>
      </c>
      <c r="E107" s="912" t="s">
        <v>430</v>
      </c>
      <c r="F107" s="950" t="s">
        <v>1614</v>
      </c>
      <c r="G107" s="1006">
        <v>34744</v>
      </c>
      <c r="H107" s="258"/>
      <c r="I107" s="258"/>
      <c r="J107" s="258"/>
      <c r="K107" s="1005">
        <v>42241</v>
      </c>
      <c r="L107" s="1005">
        <v>42271</v>
      </c>
      <c r="M107" s="1065">
        <v>31000</v>
      </c>
      <c r="N107" s="28"/>
      <c r="O107" s="28"/>
      <c r="P107" s="1049"/>
      <c r="Q107" s="28"/>
      <c r="R107" s="28"/>
      <c r="S107" s="310"/>
      <c r="T107" s="28"/>
      <c r="U107" s="28"/>
      <c r="V107" s="28"/>
    </row>
    <row r="108" spans="1:22" ht="120">
      <c r="A108" s="258">
        <v>7</v>
      </c>
      <c r="B108" s="950" t="s">
        <v>103</v>
      </c>
      <c r="C108" s="912" t="s">
        <v>1621</v>
      </c>
      <c r="D108" s="1003" t="s">
        <v>1699</v>
      </c>
      <c r="E108" s="912" t="s">
        <v>430</v>
      </c>
      <c r="F108" s="950" t="s">
        <v>1614</v>
      </c>
      <c r="G108" s="1004">
        <v>918510</v>
      </c>
      <c r="H108" s="28"/>
      <c r="I108" s="28"/>
      <c r="J108" s="28"/>
      <c r="K108" s="1005">
        <v>42366</v>
      </c>
      <c r="L108" s="28"/>
      <c r="M108" s="1066">
        <v>400000</v>
      </c>
      <c r="N108" s="28"/>
      <c r="O108" s="1005">
        <v>42675</v>
      </c>
      <c r="P108" s="1050">
        <v>518510</v>
      </c>
      <c r="Q108" s="28"/>
      <c r="R108" s="28"/>
      <c r="S108" s="310"/>
      <c r="T108" s="28"/>
      <c r="U108" s="28"/>
      <c r="V108" s="28"/>
    </row>
    <row r="109" spans="1:22" ht="43.5" customHeight="1">
      <c r="A109" s="258"/>
      <c r="B109" s="28"/>
      <c r="C109" s="28"/>
      <c r="D109" s="1003" t="s">
        <v>1700</v>
      </c>
      <c r="E109" s="28"/>
      <c r="F109" s="950" t="s">
        <v>1614</v>
      </c>
      <c r="G109" s="1006">
        <v>33787</v>
      </c>
      <c r="H109" s="28"/>
      <c r="I109" s="28"/>
      <c r="J109" s="28"/>
      <c r="K109" s="1005">
        <v>42236</v>
      </c>
      <c r="L109" s="1005">
        <v>42246</v>
      </c>
      <c r="M109" s="1065">
        <v>33027</v>
      </c>
      <c r="N109" s="28"/>
      <c r="O109" s="28"/>
      <c r="P109" s="1049"/>
      <c r="Q109" s="28"/>
      <c r="R109" s="28"/>
      <c r="S109" s="310"/>
      <c r="T109" s="28"/>
      <c r="U109" s="28"/>
      <c r="V109" s="28"/>
    </row>
    <row r="110" spans="1:22" ht="18.75">
      <c r="A110" s="1546" t="s">
        <v>297</v>
      </c>
      <c r="B110" s="1547"/>
      <c r="C110" s="1547"/>
      <c r="D110" s="1547"/>
      <c r="E110" s="1547"/>
      <c r="F110" s="1547"/>
      <c r="G110" s="1547"/>
      <c r="H110" s="1547"/>
      <c r="I110" s="1547"/>
      <c r="J110" s="1547"/>
      <c r="K110" s="1547"/>
      <c r="L110" s="1547"/>
      <c r="M110" s="1547"/>
      <c r="N110" s="1547"/>
      <c r="O110" s="1547"/>
      <c r="P110" s="1547"/>
      <c r="Q110" s="1547"/>
      <c r="R110" s="1547"/>
      <c r="S110" s="1547"/>
      <c r="T110" s="1547"/>
      <c r="U110" s="1547"/>
      <c r="V110" s="1548"/>
    </row>
    <row r="111" spans="1:22" ht="135">
      <c r="A111" s="28">
        <v>1</v>
      </c>
      <c r="B111" s="912" t="s">
        <v>1701</v>
      </c>
      <c r="C111" s="929" t="s">
        <v>1702</v>
      </c>
      <c r="D111" s="912" t="s">
        <v>1703</v>
      </c>
      <c r="E111" s="912" t="s">
        <v>1704</v>
      </c>
      <c r="F111" s="912" t="s">
        <v>1618</v>
      </c>
      <c r="G111" s="1007">
        <v>200000</v>
      </c>
      <c r="H111" s="28"/>
      <c r="I111" s="28"/>
      <c r="J111" s="28"/>
      <c r="K111" s="28"/>
      <c r="L111" s="28"/>
      <c r="M111" s="308"/>
      <c r="N111" s="28"/>
      <c r="O111" s="28"/>
      <c r="P111" s="1049"/>
      <c r="Q111" s="1008">
        <v>42860</v>
      </c>
      <c r="R111" s="1008">
        <v>43225</v>
      </c>
      <c r="S111" s="321">
        <v>200000</v>
      </c>
      <c r="T111" s="28"/>
      <c r="U111" s="28"/>
      <c r="V111" s="28"/>
    </row>
  </sheetData>
  <mergeCells count="27">
    <mergeCell ref="A24:V24"/>
    <mergeCell ref="G1:J1"/>
    <mergeCell ref="K1:S1"/>
    <mergeCell ref="T1:T3"/>
    <mergeCell ref="U1:U3"/>
    <mergeCell ref="V1:V3"/>
    <mergeCell ref="G2:G3"/>
    <mergeCell ref="H2:H3"/>
    <mergeCell ref="I2:I3"/>
    <mergeCell ref="J2:J3"/>
    <mergeCell ref="K2:M2"/>
    <mergeCell ref="A1:A3"/>
    <mergeCell ref="B1:B3"/>
    <mergeCell ref="C1:C3"/>
    <mergeCell ref="D1:D3"/>
    <mergeCell ref="E1:E3"/>
    <mergeCell ref="N2:P2"/>
    <mergeCell ref="Q2:S2"/>
    <mergeCell ref="A5:V5"/>
    <mergeCell ref="B22:F22"/>
    <mergeCell ref="B23:F23"/>
    <mergeCell ref="F1:F3"/>
    <mergeCell ref="B89:F89"/>
    <mergeCell ref="A90:V90"/>
    <mergeCell ref="B100:F100"/>
    <mergeCell ref="C101:V101"/>
    <mergeCell ref="A110:V110"/>
  </mergeCells>
  <dataValidations count="2">
    <dataValidation type="decimal" operator="greaterThan" showErrorMessage="1" errorTitle="შეცდომა" error="ჩაწერეთ რიცხვი" sqref="G102:G103 M102 M108">
      <formula1>0</formula1>
    </dataValidation>
    <dataValidation allowBlank="1" sqref="D102:D106"/>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topLeftCell="A142" workbookViewId="0">
      <selection activeCell="B130" sqref="B130:V131"/>
    </sheetView>
  </sheetViews>
  <sheetFormatPr defaultColWidth="9.140625" defaultRowHeight="12.75"/>
  <cols>
    <col min="1" max="1" width="3.5703125" style="1184" customWidth="1"/>
    <col min="2" max="2" width="21.7109375" style="1185" customWidth="1"/>
    <col min="3" max="3" width="51.42578125" style="1185" customWidth="1"/>
    <col min="4" max="4" width="41.140625" style="666" customWidth="1"/>
    <col min="5" max="5" width="32.42578125" style="666" customWidth="1"/>
    <col min="6" max="6" width="9.140625" style="666" customWidth="1"/>
    <col min="7" max="7" width="21.28515625" style="666" customWidth="1"/>
    <col min="8" max="8" width="19.140625" style="666" customWidth="1"/>
    <col min="9" max="9" width="14.7109375" style="666" customWidth="1"/>
    <col min="10" max="10" width="9.140625" style="666" customWidth="1"/>
    <col min="11" max="12" width="9.28515625" style="35" customWidth="1"/>
    <col min="13" max="13" width="17.140625" style="1104" customWidth="1"/>
    <col min="14" max="14" width="11.7109375" style="666" customWidth="1"/>
    <col min="15" max="15" width="12" style="666" customWidth="1"/>
    <col min="16" max="16" width="23.7109375" style="666" customWidth="1"/>
    <col min="17" max="18" width="12" style="666" customWidth="1"/>
    <col min="19" max="19" width="16.5703125" style="666" customWidth="1"/>
    <col min="20" max="20" width="32.28515625" style="666" bestFit="1" customWidth="1"/>
    <col min="21" max="21" width="9.140625" style="666"/>
    <col min="22" max="22" width="48.5703125" style="666" customWidth="1"/>
    <col min="23" max="16384" width="9.140625" style="666"/>
  </cols>
  <sheetData>
    <row r="1" spans="1:22" ht="30" customHeight="1">
      <c r="A1" s="1395" t="s">
        <v>0</v>
      </c>
      <c r="B1" s="1396" t="s">
        <v>1</v>
      </c>
      <c r="C1" s="1396" t="s">
        <v>2</v>
      </c>
      <c r="D1" s="1399" t="s">
        <v>3</v>
      </c>
      <c r="E1" s="1399" t="s">
        <v>4</v>
      </c>
      <c r="F1" s="1380" t="s">
        <v>5</v>
      </c>
      <c r="G1" s="1377" t="s">
        <v>6</v>
      </c>
      <c r="H1" s="1377"/>
      <c r="I1" s="1377"/>
      <c r="J1" s="1377"/>
      <c r="K1" s="1377" t="s">
        <v>7</v>
      </c>
      <c r="L1" s="1377"/>
      <c r="M1" s="1377"/>
      <c r="N1" s="1377"/>
      <c r="O1" s="1377"/>
      <c r="P1" s="1377"/>
      <c r="Q1" s="1377"/>
      <c r="R1" s="1377"/>
      <c r="S1" s="1377"/>
      <c r="T1" s="1378" t="s">
        <v>8</v>
      </c>
      <c r="U1" s="1379" t="s">
        <v>9</v>
      </c>
      <c r="V1" s="1380" t="s">
        <v>10</v>
      </c>
    </row>
    <row r="2" spans="1:22" ht="15.75" customHeight="1">
      <c r="A2" s="1395"/>
      <c r="B2" s="1397"/>
      <c r="C2" s="1397"/>
      <c r="D2" s="1400"/>
      <c r="E2" s="1400"/>
      <c r="F2" s="1381"/>
      <c r="G2" s="1383" t="s">
        <v>11</v>
      </c>
      <c r="H2" s="1383" t="s">
        <v>12</v>
      </c>
      <c r="I2" s="1383" t="s">
        <v>13</v>
      </c>
      <c r="J2" s="1383" t="s">
        <v>14</v>
      </c>
      <c r="K2" s="1377" t="s">
        <v>15</v>
      </c>
      <c r="L2" s="1377"/>
      <c r="M2" s="1377"/>
      <c r="N2" s="1377" t="s">
        <v>16</v>
      </c>
      <c r="O2" s="1377"/>
      <c r="P2" s="1377"/>
      <c r="Q2" s="1377" t="s">
        <v>17</v>
      </c>
      <c r="R2" s="1377"/>
      <c r="S2" s="1377"/>
      <c r="T2" s="1378"/>
      <c r="U2" s="1379"/>
      <c r="V2" s="1381"/>
    </row>
    <row r="3" spans="1:22" ht="57.75">
      <c r="A3" s="1395"/>
      <c r="B3" s="1398"/>
      <c r="C3" s="1398"/>
      <c r="D3" s="1401"/>
      <c r="E3" s="1401"/>
      <c r="F3" s="1382"/>
      <c r="G3" s="1383"/>
      <c r="H3" s="1383"/>
      <c r="I3" s="1383"/>
      <c r="J3" s="1383"/>
      <c r="K3" s="1068" t="s">
        <v>18</v>
      </c>
      <c r="L3" s="1068" t="s">
        <v>19</v>
      </c>
      <c r="M3" s="1068" t="s">
        <v>20</v>
      </c>
      <c r="N3" s="1068" t="s">
        <v>18</v>
      </c>
      <c r="O3" s="1068" t="s">
        <v>19</v>
      </c>
      <c r="P3" s="1068" t="s">
        <v>20</v>
      </c>
      <c r="Q3" s="1068" t="s">
        <v>18</v>
      </c>
      <c r="R3" s="1068" t="s">
        <v>19</v>
      </c>
      <c r="S3" s="1068" t="s">
        <v>20</v>
      </c>
      <c r="T3" s="1378"/>
      <c r="U3" s="1379"/>
      <c r="V3" s="1382"/>
    </row>
    <row r="4" spans="1:22" ht="18">
      <c r="A4" s="1069"/>
      <c r="B4" s="1070">
        <v>1</v>
      </c>
      <c r="C4" s="1070">
        <v>2</v>
      </c>
      <c r="D4" s="1069">
        <v>3</v>
      </c>
      <c r="E4" s="1069">
        <v>4</v>
      </c>
      <c r="F4" s="1069">
        <v>5</v>
      </c>
      <c r="G4" s="1069">
        <v>6.1</v>
      </c>
      <c r="H4" s="1069">
        <v>6.2</v>
      </c>
      <c r="I4" s="1069">
        <v>6.3</v>
      </c>
      <c r="J4" s="1069">
        <v>6.4</v>
      </c>
      <c r="K4" s="1071" t="s">
        <v>21</v>
      </c>
      <c r="L4" s="1071" t="s">
        <v>22</v>
      </c>
      <c r="M4" s="1072" t="s">
        <v>23</v>
      </c>
      <c r="N4" s="1073" t="s">
        <v>24</v>
      </c>
      <c r="O4" s="1073" t="s">
        <v>25</v>
      </c>
      <c r="P4" s="1073" t="s">
        <v>26</v>
      </c>
      <c r="Q4" s="1073" t="s">
        <v>27</v>
      </c>
      <c r="R4" s="1073" t="s">
        <v>28</v>
      </c>
      <c r="S4" s="1073" t="s">
        <v>29</v>
      </c>
      <c r="T4" s="1069">
        <v>8</v>
      </c>
      <c r="U4" s="1069">
        <v>9</v>
      </c>
      <c r="V4" s="1069">
        <v>10</v>
      </c>
    </row>
    <row r="5" spans="1:22" ht="42.75" customHeight="1">
      <c r="A5" s="1386" t="s">
        <v>30</v>
      </c>
      <c r="B5" s="1387"/>
      <c r="C5" s="1387"/>
      <c r="D5" s="1387"/>
      <c r="E5" s="1387"/>
      <c r="F5" s="1387"/>
      <c r="G5" s="1387"/>
      <c r="H5" s="1387"/>
      <c r="I5" s="1387"/>
      <c r="J5" s="1387"/>
      <c r="K5" s="1387"/>
      <c r="L5" s="1387"/>
      <c r="M5" s="1387"/>
      <c r="N5" s="1387"/>
      <c r="O5" s="1387"/>
      <c r="P5" s="1387"/>
      <c r="Q5" s="1387"/>
      <c r="R5" s="1387"/>
      <c r="S5" s="1387"/>
      <c r="T5" s="1387"/>
      <c r="U5" s="1387"/>
      <c r="V5" s="1388"/>
    </row>
    <row r="6" spans="1:22" ht="146.25" customHeight="1">
      <c r="A6" s="1074">
        <v>1</v>
      </c>
      <c r="B6" s="1075" t="s">
        <v>31</v>
      </c>
      <c r="C6" s="1076" t="s">
        <v>32</v>
      </c>
      <c r="D6" s="1075" t="s">
        <v>33</v>
      </c>
      <c r="E6" s="1075" t="s">
        <v>34</v>
      </c>
      <c r="F6" s="3" t="s">
        <v>35</v>
      </c>
      <c r="G6" s="1077">
        <v>1040131</v>
      </c>
      <c r="H6" s="1078"/>
      <c r="I6" s="1078"/>
      <c r="J6" s="1079"/>
      <c r="K6" s="1080" t="s">
        <v>36</v>
      </c>
      <c r="L6" s="1080" t="s">
        <v>37</v>
      </c>
      <c r="M6" s="1081">
        <v>1040131</v>
      </c>
      <c r="N6" s="1082"/>
      <c r="O6" s="1082"/>
      <c r="P6" s="1082"/>
      <c r="Q6" s="1082"/>
      <c r="R6" s="1082"/>
      <c r="S6" s="1082"/>
      <c r="T6" s="1074"/>
      <c r="U6" s="1074"/>
      <c r="V6" s="1074"/>
    </row>
    <row r="7" spans="1:22" ht="146.25" customHeight="1">
      <c r="A7" s="1074">
        <v>2</v>
      </c>
      <c r="B7" s="1083" t="s">
        <v>38</v>
      </c>
      <c r="C7" s="1076" t="s">
        <v>39</v>
      </c>
      <c r="D7" s="1075" t="s">
        <v>40</v>
      </c>
      <c r="E7" s="1075" t="s">
        <v>41</v>
      </c>
      <c r="F7" s="3" t="s">
        <v>35</v>
      </c>
      <c r="G7" s="1077">
        <v>179355</v>
      </c>
      <c r="H7" s="1078"/>
      <c r="I7" s="1078"/>
      <c r="J7" s="1084"/>
      <c r="K7" s="1080" t="s">
        <v>36</v>
      </c>
      <c r="L7" s="1080" t="s">
        <v>42</v>
      </c>
      <c r="M7" s="1085">
        <v>179355</v>
      </c>
      <c r="N7" s="5"/>
      <c r="O7" s="5"/>
      <c r="P7" s="5"/>
      <c r="Q7" s="5"/>
      <c r="R7" s="5"/>
      <c r="S7" s="5"/>
      <c r="T7" s="6"/>
      <c r="U7" s="6"/>
      <c r="V7" s="6"/>
    </row>
    <row r="8" spans="1:22" ht="146.25" customHeight="1">
      <c r="A8" s="1074">
        <v>3</v>
      </c>
      <c r="B8" s="1083" t="s">
        <v>43</v>
      </c>
      <c r="C8" s="1076" t="s">
        <v>44</v>
      </c>
      <c r="D8" s="1075" t="s">
        <v>45</v>
      </c>
      <c r="E8" s="1075" t="s">
        <v>46</v>
      </c>
      <c r="F8" s="3" t="s">
        <v>35</v>
      </c>
      <c r="G8" s="1077">
        <v>301642</v>
      </c>
      <c r="H8" s="1078" t="s">
        <v>47</v>
      </c>
      <c r="I8" s="1078"/>
      <c r="J8" s="1084"/>
      <c r="K8" s="1080" t="s">
        <v>36</v>
      </c>
      <c r="L8" s="1080" t="s">
        <v>42</v>
      </c>
      <c r="M8" s="1085">
        <v>301642</v>
      </c>
      <c r="N8" s="5"/>
      <c r="O8" s="5"/>
      <c r="P8" s="5"/>
      <c r="Q8" s="5"/>
      <c r="R8" s="5"/>
      <c r="S8" s="5"/>
      <c r="T8" s="6"/>
      <c r="U8" s="6"/>
      <c r="V8" s="6"/>
    </row>
    <row r="9" spans="1:22" ht="146.25" customHeight="1">
      <c r="A9" s="1074">
        <v>4</v>
      </c>
      <c r="B9" s="1083" t="s">
        <v>43</v>
      </c>
      <c r="C9" s="1076" t="s">
        <v>48</v>
      </c>
      <c r="D9" s="1075" t="s">
        <v>49</v>
      </c>
      <c r="E9" s="1075" t="s">
        <v>41</v>
      </c>
      <c r="F9" s="3" t="s">
        <v>35</v>
      </c>
      <c r="G9" s="1077">
        <v>181579</v>
      </c>
      <c r="H9" s="1078"/>
      <c r="I9" s="1078"/>
      <c r="J9" s="1079"/>
      <c r="K9" s="1080" t="s">
        <v>36</v>
      </c>
      <c r="L9" s="1080" t="s">
        <v>42</v>
      </c>
      <c r="M9" s="1085">
        <v>181579</v>
      </c>
      <c r="N9" s="5"/>
      <c r="O9" s="5"/>
      <c r="P9" s="5"/>
      <c r="Q9" s="5"/>
      <c r="R9" s="5"/>
      <c r="S9" s="5"/>
      <c r="T9" s="6"/>
      <c r="U9" s="6"/>
      <c r="V9" s="6"/>
    </row>
    <row r="10" spans="1:22" ht="172.5" customHeight="1">
      <c r="A10" s="1074">
        <v>5</v>
      </c>
      <c r="B10" s="1083" t="s">
        <v>50</v>
      </c>
      <c r="C10" s="1086" t="s">
        <v>51</v>
      </c>
      <c r="D10" s="1075" t="s">
        <v>52</v>
      </c>
      <c r="E10" s="1075" t="s">
        <v>53</v>
      </c>
      <c r="F10" s="3" t="s">
        <v>35</v>
      </c>
      <c r="G10" s="1077">
        <v>264485</v>
      </c>
      <c r="H10" s="1083" t="s">
        <v>47</v>
      </c>
      <c r="I10" s="1083"/>
      <c r="J10" s="1087"/>
      <c r="K10" s="1080" t="s">
        <v>36</v>
      </c>
      <c r="L10" s="1080" t="s">
        <v>54</v>
      </c>
      <c r="M10" s="1085">
        <v>264485</v>
      </c>
      <c r="N10" s="5"/>
      <c r="O10" s="5"/>
      <c r="P10" s="5"/>
      <c r="Q10" s="5"/>
      <c r="R10" s="5"/>
      <c r="S10" s="5"/>
      <c r="T10" s="6"/>
      <c r="U10" s="6"/>
      <c r="V10" s="6"/>
    </row>
    <row r="11" spans="1:22" ht="135">
      <c r="A11" s="1074">
        <v>6</v>
      </c>
      <c r="B11" s="7" t="s">
        <v>31</v>
      </c>
      <c r="C11" s="8" t="s">
        <v>32</v>
      </c>
      <c r="D11" s="1088" t="s">
        <v>55</v>
      </c>
      <c r="E11" s="9" t="s">
        <v>56</v>
      </c>
      <c r="F11" s="10" t="s">
        <v>35</v>
      </c>
      <c r="G11" s="1089">
        <f>P11-H11</f>
        <v>598196.94999999995</v>
      </c>
      <c r="H11" s="11">
        <f>P11*0.05</f>
        <v>31484.050000000003</v>
      </c>
      <c r="I11" s="11"/>
      <c r="J11" s="11"/>
      <c r="K11" s="12"/>
      <c r="L11" s="12"/>
      <c r="M11" s="11"/>
      <c r="N11" s="13" t="s">
        <v>36</v>
      </c>
      <c r="O11" s="13" t="s">
        <v>54</v>
      </c>
      <c r="P11" s="1089">
        <v>629681</v>
      </c>
      <c r="Q11" s="12"/>
      <c r="R11" s="12"/>
      <c r="S11" s="11"/>
      <c r="T11" s="8" t="s">
        <v>57</v>
      </c>
      <c r="U11" s="14"/>
      <c r="V11" s="15" t="s">
        <v>58</v>
      </c>
    </row>
    <row r="12" spans="1:22" ht="135">
      <c r="A12" s="1074">
        <v>7</v>
      </c>
      <c r="B12" s="1090" t="s">
        <v>31</v>
      </c>
      <c r="C12" s="1091" t="s">
        <v>32</v>
      </c>
      <c r="D12" s="16" t="s">
        <v>59</v>
      </c>
      <c r="E12" s="1092" t="s">
        <v>56</v>
      </c>
      <c r="F12" s="1093" t="s">
        <v>35</v>
      </c>
      <c r="G12" s="1089">
        <f>P12-H12</f>
        <v>478890.25</v>
      </c>
      <c r="H12" s="11">
        <f>P12*0.05</f>
        <v>25204.75</v>
      </c>
      <c r="I12" s="1094" t="s">
        <v>47</v>
      </c>
      <c r="J12" s="1094"/>
      <c r="K12" s="1095"/>
      <c r="L12" s="1095"/>
      <c r="M12" s="1094"/>
      <c r="N12" s="1096" t="s">
        <v>36</v>
      </c>
      <c r="O12" s="1096" t="s">
        <v>54</v>
      </c>
      <c r="P12" s="1097">
        <v>504095</v>
      </c>
      <c r="Q12" s="1095"/>
      <c r="R12" s="1095"/>
      <c r="S12" s="1094"/>
      <c r="T12" s="1091" t="s">
        <v>57</v>
      </c>
      <c r="U12" s="1098"/>
      <c r="V12" s="15" t="s">
        <v>58</v>
      </c>
    </row>
    <row r="13" spans="1:22" ht="123">
      <c r="A13" s="1074">
        <v>8</v>
      </c>
      <c r="B13" s="1090" t="s">
        <v>60</v>
      </c>
      <c r="C13" s="1091" t="s">
        <v>61</v>
      </c>
      <c r="D13" s="17" t="s">
        <v>62</v>
      </c>
      <c r="E13" s="1092" t="s">
        <v>63</v>
      </c>
      <c r="F13" s="1093" t="s">
        <v>35</v>
      </c>
      <c r="G13" s="1097">
        <f>P13-H13</f>
        <v>420565</v>
      </c>
      <c r="H13" s="1094">
        <v>68199.7</v>
      </c>
      <c r="I13" s="1094"/>
      <c r="J13" s="1094"/>
      <c r="K13" s="1095"/>
      <c r="L13" s="1095"/>
      <c r="M13" s="1094"/>
      <c r="N13" s="1096" t="s">
        <v>64</v>
      </c>
      <c r="O13" s="1096" t="s">
        <v>42</v>
      </c>
      <c r="P13" s="1097">
        <v>488764.7</v>
      </c>
      <c r="Q13" s="1095"/>
      <c r="R13" s="1099"/>
      <c r="S13" s="1100"/>
      <c r="T13" s="1091" t="s">
        <v>57</v>
      </c>
      <c r="U13" s="1101"/>
      <c r="V13" s="15" t="s">
        <v>58</v>
      </c>
    </row>
    <row r="14" spans="1:22" s="1104" customFormat="1" ht="135">
      <c r="A14" s="1074">
        <v>9</v>
      </c>
      <c r="B14" s="1090" t="s">
        <v>31</v>
      </c>
      <c r="C14" s="1091" t="s">
        <v>32</v>
      </c>
      <c r="D14" s="18" t="s">
        <v>65</v>
      </c>
      <c r="E14" s="1092" t="s">
        <v>56</v>
      </c>
      <c r="F14" s="1093" t="s">
        <v>35</v>
      </c>
      <c r="G14" s="1089">
        <f>P14-H14</f>
        <v>380000</v>
      </c>
      <c r="H14" s="11">
        <f>P14*0.05</f>
        <v>20000</v>
      </c>
      <c r="I14" s="1094"/>
      <c r="J14" s="1094"/>
      <c r="K14" s="1095"/>
      <c r="L14" s="1095"/>
      <c r="M14" s="1094"/>
      <c r="N14" s="1096" t="s">
        <v>36</v>
      </c>
      <c r="O14" s="1096" t="s">
        <v>54</v>
      </c>
      <c r="P14" s="1102">
        <v>400000</v>
      </c>
      <c r="Q14" s="1096"/>
      <c r="R14" s="1096"/>
      <c r="S14" s="1103"/>
      <c r="T14" s="1091" t="s">
        <v>57</v>
      </c>
      <c r="U14" s="1098"/>
      <c r="V14" s="15" t="s">
        <v>58</v>
      </c>
    </row>
    <row r="15" spans="1:22" s="1104" customFormat="1" ht="135">
      <c r="A15" s="1074">
        <v>11</v>
      </c>
      <c r="B15" s="19" t="s">
        <v>31</v>
      </c>
      <c r="C15" s="20" t="s">
        <v>32</v>
      </c>
      <c r="D15" s="1105" t="s">
        <v>66</v>
      </c>
      <c r="E15" s="21" t="s">
        <v>56</v>
      </c>
      <c r="F15" s="1106" t="s">
        <v>35</v>
      </c>
      <c r="G15" s="1107">
        <v>422301.7</v>
      </c>
      <c r="H15" s="1107">
        <v>42110.5</v>
      </c>
      <c r="I15" s="1108"/>
      <c r="J15" s="1108"/>
      <c r="K15" s="1109"/>
      <c r="L15" s="1109"/>
      <c r="M15" s="1108"/>
      <c r="N15" s="1110"/>
      <c r="O15" s="1110"/>
      <c r="P15" s="1107"/>
      <c r="Q15" s="1110" t="s">
        <v>67</v>
      </c>
      <c r="R15" s="1110" t="s">
        <v>68</v>
      </c>
      <c r="S15" s="1111">
        <f t="shared" ref="S15:S31" si="0">G15+H15</f>
        <v>464412.2</v>
      </c>
      <c r="T15" s="20" t="s">
        <v>57</v>
      </c>
      <c r="U15" s="1112"/>
      <c r="V15" s="1113" t="s">
        <v>69</v>
      </c>
    </row>
    <row r="16" spans="1:22" s="1104" customFormat="1" ht="135">
      <c r="A16" s="1074">
        <v>12</v>
      </c>
      <c r="B16" s="19" t="s">
        <v>31</v>
      </c>
      <c r="C16" s="20" t="s">
        <v>32</v>
      </c>
      <c r="D16" s="1105" t="s">
        <v>70</v>
      </c>
      <c r="E16" s="21" t="s">
        <v>56</v>
      </c>
      <c r="F16" s="1106" t="s">
        <v>35</v>
      </c>
      <c r="G16" s="1107">
        <v>150840.9</v>
      </c>
      <c r="H16" s="1107">
        <v>52260.1</v>
      </c>
      <c r="I16" s="1108"/>
      <c r="J16" s="1108"/>
      <c r="K16" s="1109"/>
      <c r="L16" s="1109"/>
      <c r="M16" s="1108"/>
      <c r="N16" s="1110"/>
      <c r="O16" s="1110"/>
      <c r="P16" s="1107"/>
      <c r="Q16" s="1110" t="s">
        <v>67</v>
      </c>
      <c r="R16" s="1110" t="s">
        <v>68</v>
      </c>
      <c r="S16" s="1111">
        <f t="shared" si="0"/>
        <v>203101</v>
      </c>
      <c r="T16" s="20" t="s">
        <v>57</v>
      </c>
      <c r="U16" s="1112"/>
      <c r="V16" s="1113" t="s">
        <v>71</v>
      </c>
    </row>
    <row r="17" spans="1:22" s="1104" customFormat="1" ht="135">
      <c r="A17" s="1074">
        <v>13</v>
      </c>
      <c r="B17" s="19" t="s">
        <v>31</v>
      </c>
      <c r="C17" s="20" t="s">
        <v>32</v>
      </c>
      <c r="D17" s="1114" t="s">
        <v>72</v>
      </c>
      <c r="E17" s="21" t="s">
        <v>56</v>
      </c>
      <c r="F17" s="1106" t="s">
        <v>35</v>
      </c>
      <c r="G17" s="1107">
        <v>101877</v>
      </c>
      <c r="H17" s="1107">
        <v>49683</v>
      </c>
      <c r="I17" s="1108"/>
      <c r="J17" s="1108"/>
      <c r="K17" s="1109"/>
      <c r="L17" s="1109"/>
      <c r="M17" s="1108"/>
      <c r="N17" s="1110"/>
      <c r="O17" s="1110"/>
      <c r="P17" s="1107"/>
      <c r="Q17" s="1110" t="s">
        <v>67</v>
      </c>
      <c r="R17" s="1110" t="s">
        <v>68</v>
      </c>
      <c r="S17" s="1111">
        <f t="shared" si="0"/>
        <v>151560</v>
      </c>
      <c r="T17" s="20" t="s">
        <v>57</v>
      </c>
      <c r="U17" s="1112"/>
      <c r="V17" s="1112"/>
    </row>
    <row r="18" spans="1:22" s="1104" customFormat="1" ht="135">
      <c r="A18" s="1074">
        <v>14</v>
      </c>
      <c r="B18" s="19" t="s">
        <v>31</v>
      </c>
      <c r="C18" s="20" t="s">
        <v>32</v>
      </c>
      <c r="D18" s="1114" t="s">
        <v>73</v>
      </c>
      <c r="E18" s="21" t="s">
        <v>56</v>
      </c>
      <c r="F18" s="1106" t="s">
        <v>35</v>
      </c>
      <c r="G18" s="1107">
        <v>132630.5</v>
      </c>
      <c r="H18" s="1107">
        <v>51301.599999999999</v>
      </c>
      <c r="I18" s="1108"/>
      <c r="J18" s="1108"/>
      <c r="K18" s="1109"/>
      <c r="L18" s="1109"/>
      <c r="M18" s="1108"/>
      <c r="N18" s="1110"/>
      <c r="O18" s="1110"/>
      <c r="P18" s="1107"/>
      <c r="Q18" s="1110" t="s">
        <v>67</v>
      </c>
      <c r="R18" s="1110" t="s">
        <v>68</v>
      </c>
      <c r="S18" s="1111">
        <f t="shared" si="0"/>
        <v>183932.1</v>
      </c>
      <c r="T18" s="20" t="s">
        <v>57</v>
      </c>
      <c r="U18" s="1112"/>
      <c r="V18" s="1113" t="s">
        <v>74</v>
      </c>
    </row>
    <row r="19" spans="1:22" s="1104" customFormat="1" ht="135">
      <c r="A19" s="1074">
        <v>15</v>
      </c>
      <c r="B19" s="19" t="s">
        <v>31</v>
      </c>
      <c r="C19" s="20" t="s">
        <v>32</v>
      </c>
      <c r="D19" s="1114" t="s">
        <v>75</v>
      </c>
      <c r="E19" s="21" t="s">
        <v>56</v>
      </c>
      <c r="F19" s="1106" t="s">
        <v>35</v>
      </c>
      <c r="G19" s="1107">
        <v>105672.2</v>
      </c>
      <c r="H19" s="1108">
        <v>49882.8</v>
      </c>
      <c r="I19" s="1108"/>
      <c r="J19" s="1108"/>
      <c r="K19" s="1109"/>
      <c r="L19" s="1109"/>
      <c r="M19" s="1108"/>
      <c r="N19" s="1110"/>
      <c r="O19" s="1110"/>
      <c r="P19" s="1107"/>
      <c r="Q19" s="1110" t="s">
        <v>67</v>
      </c>
      <c r="R19" s="1110" t="s">
        <v>68</v>
      </c>
      <c r="S19" s="1111">
        <f t="shared" si="0"/>
        <v>155555</v>
      </c>
      <c r="T19" s="20" t="s">
        <v>57</v>
      </c>
      <c r="U19" s="1112"/>
      <c r="V19" s="1112"/>
    </row>
    <row r="20" spans="1:22" s="1104" customFormat="1" ht="135">
      <c r="A20" s="1074">
        <v>16</v>
      </c>
      <c r="B20" s="19" t="s">
        <v>31</v>
      </c>
      <c r="C20" s="20" t="s">
        <v>32</v>
      </c>
      <c r="D20" s="1115" t="s">
        <v>76</v>
      </c>
      <c r="E20" s="21" t="s">
        <v>56</v>
      </c>
      <c r="F20" s="1106" t="s">
        <v>35</v>
      </c>
      <c r="G20" s="1107">
        <v>56695</v>
      </c>
      <c r="H20" s="1107">
        <v>47305</v>
      </c>
      <c r="I20" s="1108"/>
      <c r="J20" s="1108"/>
      <c r="K20" s="1109"/>
      <c r="L20" s="1109"/>
      <c r="M20" s="1108"/>
      <c r="N20" s="1110"/>
      <c r="O20" s="1110"/>
      <c r="P20" s="1107"/>
      <c r="Q20" s="1110" t="s">
        <v>67</v>
      </c>
      <c r="R20" s="1110" t="s">
        <v>68</v>
      </c>
      <c r="S20" s="1111">
        <f t="shared" si="0"/>
        <v>104000</v>
      </c>
      <c r="T20" s="20" t="s">
        <v>57</v>
      </c>
      <c r="U20" s="1112"/>
      <c r="V20" s="1113" t="s">
        <v>77</v>
      </c>
    </row>
    <row r="21" spans="1:22" s="1104" customFormat="1" ht="135">
      <c r="A21" s="1074">
        <v>17</v>
      </c>
      <c r="B21" s="19" t="s">
        <v>31</v>
      </c>
      <c r="C21" s="20" t="s">
        <v>32</v>
      </c>
      <c r="D21" s="1116" t="s">
        <v>78</v>
      </c>
      <c r="E21" s="21" t="s">
        <v>56</v>
      </c>
      <c r="F21" s="1106" t="s">
        <v>35</v>
      </c>
      <c r="G21" s="1107">
        <v>129300.4</v>
      </c>
      <c r="H21" s="1107">
        <v>51126.3</v>
      </c>
      <c r="I21" s="1108"/>
      <c r="J21" s="1108"/>
      <c r="K21" s="1109"/>
      <c r="L21" s="1109"/>
      <c r="M21" s="1108"/>
      <c r="N21" s="1110"/>
      <c r="O21" s="1110"/>
      <c r="P21" s="1107"/>
      <c r="Q21" s="1110" t="s">
        <v>67</v>
      </c>
      <c r="R21" s="1110" t="s">
        <v>68</v>
      </c>
      <c r="S21" s="1111">
        <f t="shared" si="0"/>
        <v>180426.7</v>
      </c>
      <c r="T21" s="20" t="s">
        <v>57</v>
      </c>
      <c r="U21" s="1112"/>
      <c r="V21" s="22" t="s">
        <v>79</v>
      </c>
    </row>
    <row r="22" spans="1:22" s="1104" customFormat="1" ht="135">
      <c r="A22" s="1074">
        <v>18</v>
      </c>
      <c r="B22" s="19" t="s">
        <v>31</v>
      </c>
      <c r="C22" s="20" t="s">
        <v>32</v>
      </c>
      <c r="D22" s="23" t="s">
        <v>80</v>
      </c>
      <c r="E22" s="21" t="s">
        <v>56</v>
      </c>
      <c r="F22" s="1106" t="s">
        <v>35</v>
      </c>
      <c r="G22" s="1107">
        <v>101003.7</v>
      </c>
      <c r="H22" s="1107">
        <v>49637</v>
      </c>
      <c r="I22" s="1108"/>
      <c r="J22" s="1108"/>
      <c r="K22" s="1109"/>
      <c r="L22" s="1109"/>
      <c r="M22" s="1108"/>
      <c r="N22" s="1110"/>
      <c r="O22" s="1110"/>
      <c r="P22" s="1107"/>
      <c r="Q22" s="1110" t="s">
        <v>67</v>
      </c>
      <c r="R22" s="1110" t="s">
        <v>68</v>
      </c>
      <c r="S22" s="1111">
        <f t="shared" si="0"/>
        <v>150640.70000000001</v>
      </c>
      <c r="T22" s="20" t="s">
        <v>57</v>
      </c>
      <c r="U22" s="1112"/>
      <c r="V22" s="1112"/>
    </row>
    <row r="23" spans="1:22" s="1104" customFormat="1" ht="135">
      <c r="A23" s="1074">
        <v>19</v>
      </c>
      <c r="B23" s="19" t="s">
        <v>31</v>
      </c>
      <c r="C23" s="20" t="s">
        <v>32</v>
      </c>
      <c r="D23" s="23" t="s">
        <v>81</v>
      </c>
      <c r="E23" s="21" t="s">
        <v>56</v>
      </c>
      <c r="F23" s="1106" t="s">
        <v>35</v>
      </c>
      <c r="G23" s="1107">
        <v>70237.3</v>
      </c>
      <c r="H23" s="1108">
        <v>3696.7000000000003</v>
      </c>
      <c r="I23" s="1108"/>
      <c r="J23" s="1108"/>
      <c r="K23" s="1109"/>
      <c r="L23" s="1109"/>
      <c r="M23" s="1108"/>
      <c r="N23" s="1110"/>
      <c r="O23" s="1110"/>
      <c r="P23" s="1107"/>
      <c r="Q23" s="1110" t="s">
        <v>67</v>
      </c>
      <c r="R23" s="1110" t="s">
        <v>68</v>
      </c>
      <c r="S23" s="1111">
        <f t="shared" si="0"/>
        <v>73934</v>
      </c>
      <c r="T23" s="20" t="s">
        <v>57</v>
      </c>
      <c r="U23" s="1112"/>
      <c r="V23" s="1112"/>
    </row>
    <row r="24" spans="1:22" s="1104" customFormat="1" ht="135">
      <c r="A24" s="1074">
        <v>20</v>
      </c>
      <c r="B24" s="19" t="s">
        <v>31</v>
      </c>
      <c r="C24" s="20" t="s">
        <v>32</v>
      </c>
      <c r="D24" s="23" t="s">
        <v>82</v>
      </c>
      <c r="E24" s="21" t="s">
        <v>56</v>
      </c>
      <c r="F24" s="1106" t="s">
        <v>35</v>
      </c>
      <c r="G24" s="1107">
        <v>96034.5</v>
      </c>
      <c r="H24" s="1107">
        <v>49375.5</v>
      </c>
      <c r="I24" s="1108"/>
      <c r="J24" s="1108"/>
      <c r="K24" s="1109"/>
      <c r="L24" s="1109"/>
      <c r="M24" s="1108"/>
      <c r="N24" s="1110"/>
      <c r="O24" s="1110"/>
      <c r="P24" s="1107"/>
      <c r="Q24" s="1110" t="s">
        <v>67</v>
      </c>
      <c r="R24" s="1110" t="s">
        <v>68</v>
      </c>
      <c r="S24" s="1111">
        <f t="shared" si="0"/>
        <v>145410</v>
      </c>
      <c r="T24" s="20" t="s">
        <v>57</v>
      </c>
      <c r="U24" s="1112"/>
      <c r="V24" s="1113" t="s">
        <v>74</v>
      </c>
    </row>
    <row r="25" spans="1:22" s="1104" customFormat="1" ht="135">
      <c r="A25" s="1074">
        <v>21</v>
      </c>
      <c r="B25" s="19" t="s">
        <v>31</v>
      </c>
      <c r="C25" s="20" t="s">
        <v>32</v>
      </c>
      <c r="D25" s="23" t="s">
        <v>83</v>
      </c>
      <c r="E25" s="21" t="s">
        <v>56</v>
      </c>
      <c r="F25" s="1106" t="s">
        <v>35</v>
      </c>
      <c r="G25" s="1107">
        <v>94022.399999999994</v>
      </c>
      <c r="H25" s="1107">
        <v>49269.599999999999</v>
      </c>
      <c r="I25" s="1108"/>
      <c r="J25" s="1108"/>
      <c r="K25" s="1109"/>
      <c r="L25" s="1109"/>
      <c r="M25" s="1108"/>
      <c r="N25" s="1110"/>
      <c r="O25" s="1110"/>
      <c r="P25" s="1107"/>
      <c r="Q25" s="1110" t="s">
        <v>67</v>
      </c>
      <c r="R25" s="1110" t="s">
        <v>68</v>
      </c>
      <c r="S25" s="1111">
        <f t="shared" si="0"/>
        <v>143292</v>
      </c>
      <c r="T25" s="20" t="s">
        <v>57</v>
      </c>
      <c r="U25" s="1112"/>
      <c r="V25" s="1113" t="s">
        <v>84</v>
      </c>
    </row>
    <row r="26" spans="1:22" s="1104" customFormat="1" ht="135">
      <c r="A26" s="1074">
        <v>22</v>
      </c>
      <c r="B26" s="19" t="s">
        <v>31</v>
      </c>
      <c r="C26" s="20" t="s">
        <v>32</v>
      </c>
      <c r="D26" s="23" t="s">
        <v>85</v>
      </c>
      <c r="E26" s="21" t="s">
        <v>56</v>
      </c>
      <c r="F26" s="1106" t="s">
        <v>35</v>
      </c>
      <c r="G26" s="1107">
        <v>59257.2</v>
      </c>
      <c r="H26" s="1107">
        <v>3118.8</v>
      </c>
      <c r="I26" s="1108"/>
      <c r="J26" s="1108"/>
      <c r="K26" s="1109"/>
      <c r="L26" s="1109"/>
      <c r="M26" s="1108"/>
      <c r="N26" s="1110"/>
      <c r="O26" s="1110"/>
      <c r="P26" s="1107"/>
      <c r="Q26" s="1110" t="s">
        <v>67</v>
      </c>
      <c r="R26" s="1110" t="s">
        <v>68</v>
      </c>
      <c r="S26" s="1111">
        <f t="shared" si="0"/>
        <v>62376</v>
      </c>
      <c r="T26" s="20" t="s">
        <v>57</v>
      </c>
      <c r="U26" s="1112"/>
      <c r="V26" s="1112"/>
    </row>
    <row r="27" spans="1:22" s="1104" customFormat="1" ht="135">
      <c r="A27" s="1074">
        <v>23</v>
      </c>
      <c r="B27" s="19" t="s">
        <v>31</v>
      </c>
      <c r="C27" s="20" t="s">
        <v>32</v>
      </c>
      <c r="D27" s="23" t="s">
        <v>86</v>
      </c>
      <c r="E27" s="21" t="s">
        <v>56</v>
      </c>
      <c r="F27" s="1106" t="s">
        <v>35</v>
      </c>
      <c r="G27" s="1107">
        <v>67272.5</v>
      </c>
      <c r="H27" s="1107">
        <v>47861.7</v>
      </c>
      <c r="I27" s="1108"/>
      <c r="J27" s="1108"/>
      <c r="K27" s="1109"/>
      <c r="L27" s="1109"/>
      <c r="M27" s="1108"/>
      <c r="N27" s="1110"/>
      <c r="O27" s="1110"/>
      <c r="P27" s="1107"/>
      <c r="Q27" s="1110" t="s">
        <v>67</v>
      </c>
      <c r="R27" s="1110" t="s">
        <v>68</v>
      </c>
      <c r="S27" s="1111">
        <f t="shared" si="0"/>
        <v>115134.2</v>
      </c>
      <c r="T27" s="20" t="s">
        <v>57</v>
      </c>
      <c r="U27" s="1112"/>
      <c r="V27" s="1112"/>
    </row>
    <row r="28" spans="1:22" s="1104" customFormat="1" ht="135">
      <c r="A28" s="1074">
        <v>24</v>
      </c>
      <c r="B28" s="19" t="s">
        <v>31</v>
      </c>
      <c r="C28" s="20" t="s">
        <v>32</v>
      </c>
      <c r="D28" s="23" t="s">
        <v>87</v>
      </c>
      <c r="E28" s="21" t="s">
        <v>56</v>
      </c>
      <c r="F28" s="1106" t="s">
        <v>35</v>
      </c>
      <c r="G28" s="1107">
        <v>56510.7</v>
      </c>
      <c r="H28" s="1107">
        <v>47295.3</v>
      </c>
      <c r="I28" s="1108"/>
      <c r="J28" s="1108"/>
      <c r="K28" s="1109"/>
      <c r="L28" s="1109"/>
      <c r="M28" s="1108"/>
      <c r="N28" s="1110"/>
      <c r="O28" s="1110"/>
      <c r="P28" s="1107"/>
      <c r="Q28" s="1110" t="s">
        <v>67</v>
      </c>
      <c r="R28" s="1110" t="s">
        <v>68</v>
      </c>
      <c r="S28" s="1111">
        <f t="shared" si="0"/>
        <v>103806</v>
      </c>
      <c r="T28" s="20" t="s">
        <v>57</v>
      </c>
      <c r="U28" s="1112"/>
      <c r="V28" s="1113" t="s">
        <v>88</v>
      </c>
    </row>
    <row r="29" spans="1:22" s="1104" customFormat="1" ht="135">
      <c r="A29" s="1074">
        <v>25</v>
      </c>
      <c r="B29" s="19" t="s">
        <v>31</v>
      </c>
      <c r="C29" s="20" t="s">
        <v>32</v>
      </c>
      <c r="D29" s="23" t="s">
        <v>89</v>
      </c>
      <c r="E29" s="21" t="s">
        <v>56</v>
      </c>
      <c r="F29" s="1106" t="s">
        <v>35</v>
      </c>
      <c r="G29" s="1107">
        <v>58796.45</v>
      </c>
      <c r="H29" s="1108">
        <v>3094.55</v>
      </c>
      <c r="I29" s="1108"/>
      <c r="J29" s="1108"/>
      <c r="K29" s="1109"/>
      <c r="L29" s="1109"/>
      <c r="M29" s="1108"/>
      <c r="N29" s="1110"/>
      <c r="O29" s="1110"/>
      <c r="P29" s="1107"/>
      <c r="Q29" s="1110" t="s">
        <v>67</v>
      </c>
      <c r="R29" s="1110" t="s">
        <v>68</v>
      </c>
      <c r="S29" s="1111">
        <f t="shared" si="0"/>
        <v>61891</v>
      </c>
      <c r="T29" s="20" t="s">
        <v>57</v>
      </c>
      <c r="U29" s="1112"/>
      <c r="V29" s="1112"/>
    </row>
    <row r="30" spans="1:22" s="1104" customFormat="1" ht="135">
      <c r="A30" s="1074">
        <v>26</v>
      </c>
      <c r="B30" s="19" t="s">
        <v>31</v>
      </c>
      <c r="C30" s="20" t="s">
        <v>32</v>
      </c>
      <c r="D30" s="23" t="s">
        <v>90</v>
      </c>
      <c r="E30" s="21" t="s">
        <v>56</v>
      </c>
      <c r="F30" s="1106" t="s">
        <v>35</v>
      </c>
      <c r="G30" s="1107">
        <v>107547.5</v>
      </c>
      <c r="H30" s="1107">
        <v>49981.5</v>
      </c>
      <c r="I30" s="1108"/>
      <c r="J30" s="1108"/>
      <c r="K30" s="1109"/>
      <c r="L30" s="1109"/>
      <c r="M30" s="1108"/>
      <c r="N30" s="1110"/>
      <c r="O30" s="1110"/>
      <c r="P30" s="1107"/>
      <c r="Q30" s="1110" t="s">
        <v>67</v>
      </c>
      <c r="R30" s="1110" t="s">
        <v>68</v>
      </c>
      <c r="S30" s="1111">
        <f t="shared" si="0"/>
        <v>157529</v>
      </c>
      <c r="T30" s="20" t="s">
        <v>57</v>
      </c>
      <c r="U30" s="1112"/>
      <c r="V30" s="1112"/>
    </row>
    <row r="31" spans="1:22" s="1104" customFormat="1" ht="138.75" customHeight="1">
      <c r="A31" s="1186">
        <v>26</v>
      </c>
      <c r="B31" s="1187" t="s">
        <v>31</v>
      </c>
      <c r="C31" s="1188" t="s">
        <v>32</v>
      </c>
      <c r="D31" s="1189" t="s">
        <v>1705</v>
      </c>
      <c r="E31" s="1190" t="s">
        <v>56</v>
      </c>
      <c r="F31" s="1191" t="s">
        <v>35</v>
      </c>
      <c r="G31" s="1192">
        <v>376718</v>
      </c>
      <c r="H31" s="1193">
        <v>19827</v>
      </c>
      <c r="I31" s="1194"/>
      <c r="J31" s="1195"/>
      <c r="K31" s="1196"/>
      <c r="L31" s="1196"/>
      <c r="M31" s="1195"/>
      <c r="N31" s="1197"/>
      <c r="O31" s="1197"/>
      <c r="P31" s="1193"/>
      <c r="Q31" s="1197" t="s">
        <v>67</v>
      </c>
      <c r="R31" s="1197" t="s">
        <v>68</v>
      </c>
      <c r="S31" s="1198">
        <f t="shared" si="0"/>
        <v>396545</v>
      </c>
      <c r="T31" s="1188" t="s">
        <v>57</v>
      </c>
      <c r="U31" s="1199"/>
      <c r="V31" s="1199"/>
    </row>
    <row r="32" spans="1:22" ht="23.25" customHeight="1">
      <c r="A32" s="24"/>
      <c r="B32" s="1389" t="s">
        <v>91</v>
      </c>
      <c r="C32" s="1390"/>
      <c r="D32" s="1390"/>
      <c r="E32" s="1391"/>
      <c r="F32" s="1117"/>
      <c r="G32" s="25">
        <v>26131</v>
      </c>
      <c r="H32" s="1118"/>
      <c r="I32" s="25"/>
      <c r="J32" s="1118"/>
      <c r="K32" s="1119"/>
      <c r="L32" s="1119"/>
      <c r="M32" s="1108">
        <v>26131</v>
      </c>
      <c r="N32" s="1119"/>
      <c r="O32" s="1119"/>
      <c r="P32" s="1120"/>
      <c r="Q32" s="1121"/>
      <c r="R32" s="1121"/>
      <c r="S32" s="1120"/>
      <c r="T32" s="1075"/>
      <c r="U32" s="1122"/>
      <c r="V32" s="1122"/>
    </row>
    <row r="33" spans="1:22" ht="36" customHeight="1">
      <c r="A33" s="24"/>
      <c r="B33" s="1392" t="s">
        <v>92</v>
      </c>
      <c r="C33" s="1393"/>
      <c r="D33" s="1393"/>
      <c r="E33" s="1394"/>
      <c r="F33" s="1123"/>
      <c r="G33" s="26">
        <f>SUM(G6:G32)</f>
        <v>6057693.1500000022</v>
      </c>
      <c r="H33" s="1124">
        <f>SUM(H6:H31)</f>
        <v>811715.45</v>
      </c>
      <c r="I33" s="26"/>
      <c r="J33" s="1125"/>
      <c r="K33" s="1126"/>
      <c r="L33" s="1126"/>
      <c r="M33" s="1127">
        <f>SUM(M6:M32)</f>
        <v>1993323</v>
      </c>
      <c r="N33" s="1126"/>
      <c r="O33" s="1126"/>
      <c r="P33" s="1128">
        <f ca="1">SUM(P6:P132)</f>
        <v>1994986</v>
      </c>
      <c r="Q33" s="1129"/>
      <c r="R33" s="1129"/>
      <c r="S33" s="1130">
        <f>SUM(S6:S31)</f>
        <v>2853544.9</v>
      </c>
      <c r="T33" s="1075"/>
      <c r="U33" s="1131"/>
      <c r="V33" s="1131"/>
    </row>
    <row r="34" spans="1:22" ht="15.75">
      <c r="A34" s="1384" t="s">
        <v>93</v>
      </c>
      <c r="B34" s="1384"/>
      <c r="C34" s="1384"/>
      <c r="D34" s="1384"/>
      <c r="E34" s="1384"/>
      <c r="F34" s="1384"/>
      <c r="G34" s="1384"/>
      <c r="H34" s="1384"/>
      <c r="I34" s="1384"/>
      <c r="J34" s="1384"/>
      <c r="K34" s="1384"/>
      <c r="L34" s="1384"/>
      <c r="M34" s="1384"/>
      <c r="N34" s="1384"/>
      <c r="O34" s="1384"/>
      <c r="P34" s="1384"/>
      <c r="Q34" s="1384"/>
      <c r="R34" s="1384"/>
      <c r="S34" s="1384"/>
      <c r="T34" s="1384"/>
      <c r="U34" s="1384"/>
      <c r="V34" s="1384"/>
    </row>
    <row r="35" spans="1:22" ht="73.5" customHeight="1">
      <c r="A35" s="1132"/>
      <c r="B35" s="1402" t="s">
        <v>94</v>
      </c>
      <c r="C35" s="1402"/>
      <c r="D35" s="1402"/>
      <c r="E35" s="1402"/>
      <c r="F35" s="1132"/>
      <c r="G35" s="1132"/>
      <c r="H35" s="1133"/>
      <c r="I35" s="1132"/>
      <c r="J35" s="1132"/>
      <c r="K35" s="1132"/>
      <c r="L35" s="1132"/>
      <c r="M35" s="1132"/>
      <c r="N35" s="1132"/>
      <c r="O35" s="1132"/>
      <c r="P35" s="1133">
        <v>647000</v>
      </c>
      <c r="Q35" s="1132"/>
      <c r="R35" s="1132"/>
      <c r="S35" s="1132"/>
      <c r="T35" s="1132"/>
      <c r="U35" s="1132"/>
      <c r="V35" s="1132"/>
    </row>
    <row r="36" spans="1:22" ht="81" customHeight="1">
      <c r="A36" s="652">
        <v>1</v>
      </c>
      <c r="B36" s="1075" t="s">
        <v>95</v>
      </c>
      <c r="C36" s="1075" t="s">
        <v>96</v>
      </c>
      <c r="D36" s="1075" t="s">
        <v>97</v>
      </c>
      <c r="E36" s="1075" t="s">
        <v>97</v>
      </c>
      <c r="F36" s="1117" t="s">
        <v>35</v>
      </c>
      <c r="G36" s="1134"/>
      <c r="H36" s="1135">
        <v>35200</v>
      </c>
      <c r="I36" s="1135"/>
      <c r="J36" s="1136"/>
      <c r="K36" s="1137"/>
      <c r="L36" s="1137"/>
      <c r="M36" s="1138"/>
      <c r="N36" s="1138" t="s">
        <v>67</v>
      </c>
      <c r="O36" s="1138" t="s">
        <v>42</v>
      </c>
      <c r="P36" s="1138">
        <v>35200</v>
      </c>
      <c r="Q36" s="1138"/>
      <c r="R36" s="1138"/>
      <c r="S36" s="1138"/>
      <c r="T36" s="1075"/>
      <c r="U36" s="1131"/>
      <c r="V36" s="1131" t="s">
        <v>98</v>
      </c>
    </row>
    <row r="37" spans="1:22" ht="79.5" customHeight="1">
      <c r="A37" s="652">
        <v>2</v>
      </c>
      <c r="B37" s="1075" t="s">
        <v>99</v>
      </c>
      <c r="C37" s="1075" t="s">
        <v>100</v>
      </c>
      <c r="D37" s="1075" t="s">
        <v>101</v>
      </c>
      <c r="E37" s="1075" t="s">
        <v>101</v>
      </c>
      <c r="F37" s="1117" t="s">
        <v>35</v>
      </c>
      <c r="G37" s="1134"/>
      <c r="H37" s="1135">
        <f>P37</f>
        <v>21300</v>
      </c>
      <c r="I37" s="1135"/>
      <c r="J37" s="1136"/>
      <c r="K37" s="1137"/>
      <c r="L37" s="1137"/>
      <c r="M37" s="1138"/>
      <c r="N37" s="1138" t="s">
        <v>67</v>
      </c>
      <c r="O37" s="1138" t="s">
        <v>42</v>
      </c>
      <c r="P37" s="1138">
        <v>21300</v>
      </c>
      <c r="Q37" s="1138"/>
      <c r="R37" s="1138"/>
      <c r="S37" s="1138"/>
      <c r="T37" s="1075"/>
      <c r="U37" s="1131"/>
      <c r="V37" s="1131" t="s">
        <v>102</v>
      </c>
    </row>
    <row r="38" spans="1:22" ht="68.25" customHeight="1">
      <c r="A38" s="652">
        <v>3</v>
      </c>
      <c r="B38" s="1075" t="s">
        <v>103</v>
      </c>
      <c r="C38" s="1075" t="s">
        <v>104</v>
      </c>
      <c r="D38" s="1075" t="s">
        <v>105</v>
      </c>
      <c r="E38" s="1075" t="s">
        <v>105</v>
      </c>
      <c r="F38" s="1117" t="s">
        <v>35</v>
      </c>
      <c r="G38" s="1134"/>
      <c r="H38" s="1135">
        <f t="shared" ref="H38:H44" si="1">P38</f>
        <v>30000</v>
      </c>
      <c r="I38" s="1135"/>
      <c r="J38" s="1136"/>
      <c r="K38" s="1137"/>
      <c r="L38" s="1137"/>
      <c r="M38" s="1138"/>
      <c r="N38" s="1138" t="s">
        <v>67</v>
      </c>
      <c r="O38" s="1138" t="s">
        <v>42</v>
      </c>
      <c r="P38" s="1138">
        <v>30000</v>
      </c>
      <c r="Q38" s="1138"/>
      <c r="R38" s="1138"/>
      <c r="S38" s="1138"/>
      <c r="T38" s="1075"/>
      <c r="U38" s="1131"/>
      <c r="V38" s="1131" t="s">
        <v>102</v>
      </c>
    </row>
    <row r="39" spans="1:22" ht="75.75" customHeight="1">
      <c r="A39" s="652">
        <v>4</v>
      </c>
      <c r="B39" s="1075" t="s">
        <v>103</v>
      </c>
      <c r="C39" s="1075" t="s">
        <v>106</v>
      </c>
      <c r="D39" s="1075" t="s">
        <v>107</v>
      </c>
      <c r="E39" s="1075" t="s">
        <v>107</v>
      </c>
      <c r="F39" s="1117" t="s">
        <v>35</v>
      </c>
      <c r="G39" s="1134"/>
      <c r="H39" s="1135">
        <f t="shared" si="1"/>
        <v>20000</v>
      </c>
      <c r="I39" s="1135"/>
      <c r="J39" s="1136"/>
      <c r="K39" s="1137"/>
      <c r="L39" s="1137"/>
      <c r="M39" s="1138"/>
      <c r="N39" s="1138" t="s">
        <v>67</v>
      </c>
      <c r="O39" s="1138" t="s">
        <v>42</v>
      </c>
      <c r="P39" s="1138">
        <v>20000</v>
      </c>
      <c r="Q39" s="1138"/>
      <c r="R39" s="1138"/>
      <c r="S39" s="1138"/>
      <c r="T39" s="1075"/>
      <c r="U39" s="1131"/>
      <c r="V39" s="1131" t="s">
        <v>102</v>
      </c>
    </row>
    <row r="40" spans="1:22" ht="80.25" customHeight="1">
      <c r="A40" s="652">
        <v>5</v>
      </c>
      <c r="B40" s="1075" t="s">
        <v>103</v>
      </c>
      <c r="C40" s="1075" t="s">
        <v>106</v>
      </c>
      <c r="D40" s="1075" t="s">
        <v>108</v>
      </c>
      <c r="E40" s="1075" t="s">
        <v>108</v>
      </c>
      <c r="F40" s="1117" t="s">
        <v>35</v>
      </c>
      <c r="G40" s="1134"/>
      <c r="H40" s="1135">
        <f t="shared" si="1"/>
        <v>15000</v>
      </c>
      <c r="I40" s="1135"/>
      <c r="J40" s="1136"/>
      <c r="K40" s="1137"/>
      <c r="L40" s="1137"/>
      <c r="M40" s="1138"/>
      <c r="N40" s="1138" t="s">
        <v>67</v>
      </c>
      <c r="O40" s="1138" t="s">
        <v>42</v>
      </c>
      <c r="P40" s="1138">
        <v>15000</v>
      </c>
      <c r="Q40" s="1138"/>
      <c r="R40" s="1138"/>
      <c r="S40" s="1138"/>
      <c r="T40" s="1075"/>
      <c r="U40" s="1131"/>
      <c r="V40" s="1131" t="s">
        <v>102</v>
      </c>
    </row>
    <row r="41" spans="1:22" ht="74.25" customHeight="1">
      <c r="A41" s="652">
        <v>6</v>
      </c>
      <c r="B41" s="1075" t="s">
        <v>103</v>
      </c>
      <c r="C41" s="1075" t="s">
        <v>109</v>
      </c>
      <c r="D41" s="1075" t="s">
        <v>110</v>
      </c>
      <c r="E41" s="1075" t="s">
        <v>110</v>
      </c>
      <c r="F41" s="1117" t="s">
        <v>35</v>
      </c>
      <c r="G41" s="1134"/>
      <c r="H41" s="1135">
        <f t="shared" si="1"/>
        <v>55000</v>
      </c>
      <c r="I41" s="1135"/>
      <c r="J41" s="1136"/>
      <c r="K41" s="1137"/>
      <c r="L41" s="1137"/>
      <c r="M41" s="1138"/>
      <c r="N41" s="1138" t="s">
        <v>67</v>
      </c>
      <c r="O41" s="1138" t="s">
        <v>42</v>
      </c>
      <c r="P41" s="1138">
        <v>55000</v>
      </c>
      <c r="Q41" s="1138"/>
      <c r="R41" s="1138"/>
      <c r="S41" s="1138"/>
      <c r="T41" s="1075"/>
      <c r="U41" s="1131"/>
      <c r="V41" s="1131" t="s">
        <v>98</v>
      </c>
    </row>
    <row r="42" spans="1:22" ht="74.25" customHeight="1">
      <c r="A42" s="652">
        <v>7</v>
      </c>
      <c r="B42" s="1075" t="s">
        <v>103</v>
      </c>
      <c r="C42" s="1075" t="s">
        <v>96</v>
      </c>
      <c r="D42" s="1075" t="s">
        <v>111</v>
      </c>
      <c r="E42" s="1075" t="s">
        <v>112</v>
      </c>
      <c r="F42" s="1117" t="s">
        <v>35</v>
      </c>
      <c r="G42" s="1134"/>
      <c r="H42" s="1135">
        <f t="shared" si="1"/>
        <v>5500</v>
      </c>
      <c r="I42" s="1135"/>
      <c r="J42" s="1136"/>
      <c r="K42" s="1137"/>
      <c r="L42" s="1137"/>
      <c r="M42" s="1138"/>
      <c r="N42" s="1138" t="s">
        <v>67</v>
      </c>
      <c r="O42" s="1138" t="s">
        <v>42</v>
      </c>
      <c r="P42" s="1138">
        <v>5500</v>
      </c>
      <c r="Q42" s="1138"/>
      <c r="R42" s="1138"/>
      <c r="S42" s="1138"/>
      <c r="T42" s="1075"/>
      <c r="U42" s="1131"/>
      <c r="V42" s="1131" t="s">
        <v>102</v>
      </c>
    </row>
    <row r="43" spans="1:22" ht="82.5" customHeight="1">
      <c r="A43" s="652">
        <v>8</v>
      </c>
      <c r="B43" s="1075" t="s">
        <v>103</v>
      </c>
      <c r="C43" s="1075" t="s">
        <v>100</v>
      </c>
      <c r="D43" s="1075" t="s">
        <v>113</v>
      </c>
      <c r="E43" s="1075" t="s">
        <v>113</v>
      </c>
      <c r="F43" s="1117" t="s">
        <v>35</v>
      </c>
      <c r="G43" s="1134"/>
      <c r="H43" s="1135">
        <f t="shared" si="1"/>
        <v>26000</v>
      </c>
      <c r="I43" s="1135"/>
      <c r="J43" s="1136"/>
      <c r="K43" s="1137"/>
      <c r="L43" s="1137"/>
      <c r="M43" s="1138"/>
      <c r="N43" s="1138" t="s">
        <v>67</v>
      </c>
      <c r="O43" s="1138" t="s">
        <v>42</v>
      </c>
      <c r="P43" s="1138">
        <v>26000</v>
      </c>
      <c r="Q43" s="1138"/>
      <c r="R43" s="1138"/>
      <c r="S43" s="1138"/>
      <c r="T43" s="1075"/>
      <c r="U43" s="1131"/>
      <c r="V43" s="1131" t="s">
        <v>102</v>
      </c>
    </row>
    <row r="44" spans="1:22" ht="103.5" customHeight="1">
      <c r="A44" s="652">
        <v>9</v>
      </c>
      <c r="B44" s="1083" t="s">
        <v>43</v>
      </c>
      <c r="C44" s="1076" t="s">
        <v>44</v>
      </c>
      <c r="D44" s="1075" t="s">
        <v>114</v>
      </c>
      <c r="E44" s="1075" t="s">
        <v>114</v>
      </c>
      <c r="F44" s="1117" t="s">
        <v>35</v>
      </c>
      <c r="G44" s="1134"/>
      <c r="H44" s="1135">
        <f t="shared" si="1"/>
        <v>92000</v>
      </c>
      <c r="I44" s="1135"/>
      <c r="J44" s="1136"/>
      <c r="K44" s="1137"/>
      <c r="L44" s="1137"/>
      <c r="M44" s="1138"/>
      <c r="N44" s="1138" t="s">
        <v>67</v>
      </c>
      <c r="O44" s="1138" t="s">
        <v>42</v>
      </c>
      <c r="P44" s="1138">
        <v>92000</v>
      </c>
      <c r="Q44" s="1138"/>
      <c r="R44" s="1138"/>
      <c r="S44" s="1138"/>
      <c r="T44" s="1075"/>
      <c r="U44" s="1131"/>
      <c r="V44" s="1139" t="s">
        <v>115</v>
      </c>
    </row>
    <row r="45" spans="1:22" ht="123">
      <c r="A45" s="652">
        <v>10</v>
      </c>
      <c r="B45" s="1075" t="s">
        <v>103</v>
      </c>
      <c r="C45" s="1075" t="s">
        <v>104</v>
      </c>
      <c r="D45" s="1075" t="s">
        <v>116</v>
      </c>
      <c r="E45" s="1075" t="s">
        <v>117</v>
      </c>
      <c r="F45" s="1117" t="s">
        <v>35</v>
      </c>
      <c r="G45" s="1134"/>
      <c r="H45" s="1135">
        <f>M45+P45+S45</f>
        <v>130000</v>
      </c>
      <c r="I45" s="1135"/>
      <c r="J45" s="1136"/>
      <c r="K45" s="1140" t="s">
        <v>118</v>
      </c>
      <c r="L45" s="1140" t="s">
        <v>119</v>
      </c>
      <c r="M45" s="1138">
        <v>130000</v>
      </c>
      <c r="N45" s="1138"/>
      <c r="O45" s="1138"/>
      <c r="P45" s="1138"/>
      <c r="Q45" s="1138"/>
      <c r="R45" s="1138"/>
      <c r="S45" s="1138"/>
      <c r="T45" s="1075" t="s">
        <v>57</v>
      </c>
      <c r="U45" s="1131"/>
      <c r="V45" s="1131"/>
    </row>
    <row r="46" spans="1:22" ht="150">
      <c r="A46" s="652">
        <v>11</v>
      </c>
      <c r="B46" s="1075" t="s">
        <v>99</v>
      </c>
      <c r="C46" s="1075" t="s">
        <v>120</v>
      </c>
      <c r="D46" s="1075" t="s">
        <v>121</v>
      </c>
      <c r="E46" s="1075" t="s">
        <v>122</v>
      </c>
      <c r="F46" s="1117" t="s">
        <v>35</v>
      </c>
      <c r="G46" s="1134"/>
      <c r="H46" s="1135">
        <f>M46+P46+S46</f>
        <v>1530000</v>
      </c>
      <c r="I46" s="1135"/>
      <c r="J46" s="1136"/>
      <c r="K46" s="1140" t="s">
        <v>118</v>
      </c>
      <c r="L46" s="1140" t="s">
        <v>42</v>
      </c>
      <c r="M46" s="1138">
        <v>400000</v>
      </c>
      <c r="N46" s="1138" t="s">
        <v>123</v>
      </c>
      <c r="O46" s="1138" t="s">
        <v>42</v>
      </c>
      <c r="P46" s="1138">
        <v>520000</v>
      </c>
      <c r="Q46" s="1138" t="s">
        <v>123</v>
      </c>
      <c r="R46" s="1138" t="s">
        <v>42</v>
      </c>
      <c r="S46" s="1138">
        <v>610000</v>
      </c>
      <c r="T46" s="1075" t="s">
        <v>124</v>
      </c>
      <c r="U46" s="1131"/>
      <c r="V46" s="1131"/>
    </row>
    <row r="47" spans="1:22" ht="135">
      <c r="A47" s="652">
        <v>12</v>
      </c>
      <c r="B47" s="1075" t="s">
        <v>31</v>
      </c>
      <c r="C47" s="1075" t="s">
        <v>32</v>
      </c>
      <c r="D47" s="1075" t="s">
        <v>125</v>
      </c>
      <c r="E47" s="1075" t="s">
        <v>126</v>
      </c>
      <c r="F47" s="1117" t="s">
        <v>35</v>
      </c>
      <c r="G47" s="1134"/>
      <c r="H47" s="1135">
        <f>M47+P47+S47</f>
        <v>485000</v>
      </c>
      <c r="I47" s="1135"/>
      <c r="J47" s="1135"/>
      <c r="K47" s="1141"/>
      <c r="L47" s="1141"/>
      <c r="M47" s="1142"/>
      <c r="N47" s="1142"/>
      <c r="O47" s="1142"/>
      <c r="P47" s="1142"/>
      <c r="Q47" s="1142" t="s">
        <v>127</v>
      </c>
      <c r="R47" s="1142" t="s">
        <v>54</v>
      </c>
      <c r="S47" s="1142">
        <v>485000</v>
      </c>
      <c r="T47" s="1075" t="s">
        <v>57</v>
      </c>
      <c r="U47" s="1131"/>
      <c r="V47" s="1131"/>
    </row>
    <row r="48" spans="1:22" ht="123">
      <c r="A48" s="652">
        <v>13</v>
      </c>
      <c r="B48" s="1075" t="s">
        <v>99</v>
      </c>
      <c r="C48" s="1075" t="s">
        <v>100</v>
      </c>
      <c r="D48" s="1075" t="s">
        <v>128</v>
      </c>
      <c r="E48" s="1075" t="s">
        <v>129</v>
      </c>
      <c r="F48" s="1117" t="s">
        <v>35</v>
      </c>
      <c r="G48" s="1134"/>
      <c r="H48" s="1135">
        <f>M48+P48+S48</f>
        <v>240000</v>
      </c>
      <c r="I48" s="1135"/>
      <c r="J48" s="1135"/>
      <c r="K48" s="1141"/>
      <c r="L48" s="1141"/>
      <c r="M48" s="1142"/>
      <c r="N48" s="1142"/>
      <c r="O48" s="1142"/>
      <c r="P48" s="1142"/>
      <c r="Q48" s="1142" t="s">
        <v>67</v>
      </c>
      <c r="R48" s="1142" t="s">
        <v>54</v>
      </c>
      <c r="S48" s="1142">
        <v>240000</v>
      </c>
      <c r="T48" s="1075" t="s">
        <v>57</v>
      </c>
      <c r="U48" s="1131"/>
      <c r="V48" s="1131"/>
    </row>
    <row r="49" spans="1:22" ht="123">
      <c r="A49" s="652">
        <v>14</v>
      </c>
      <c r="B49" s="1143" t="s">
        <v>130</v>
      </c>
      <c r="C49" s="1143"/>
      <c r="D49" s="1143" t="s">
        <v>131</v>
      </c>
      <c r="E49" s="1143" t="s">
        <v>132</v>
      </c>
      <c r="F49" s="1117" t="s">
        <v>35</v>
      </c>
      <c r="G49" s="1144"/>
      <c r="H49" s="1135">
        <f t="shared" ref="H49:H109" si="2">M49+P49+S49</f>
        <v>6000</v>
      </c>
      <c r="I49" s="1145"/>
      <c r="J49" s="1145"/>
      <c r="K49" s="1146" t="s">
        <v>133</v>
      </c>
      <c r="L49" s="1141" t="s">
        <v>42</v>
      </c>
      <c r="M49" s="1147">
        <v>3000</v>
      </c>
      <c r="N49" s="1148" t="s">
        <v>133</v>
      </c>
      <c r="O49" s="1142" t="s">
        <v>42</v>
      </c>
      <c r="P49" s="1147">
        <v>2000</v>
      </c>
      <c r="Q49" s="1148" t="s">
        <v>133</v>
      </c>
      <c r="R49" s="1142" t="s">
        <v>42</v>
      </c>
      <c r="S49" s="1147">
        <v>1000</v>
      </c>
      <c r="T49" s="1075" t="s">
        <v>57</v>
      </c>
      <c r="U49" s="1131"/>
      <c r="V49" s="1131"/>
    </row>
    <row r="50" spans="1:22" ht="123">
      <c r="A50" s="652">
        <v>15</v>
      </c>
      <c r="B50" s="1143" t="s">
        <v>134</v>
      </c>
      <c r="C50" s="1143"/>
      <c r="D50" s="1143" t="s">
        <v>135</v>
      </c>
      <c r="E50" s="1143" t="s">
        <v>132</v>
      </c>
      <c r="F50" s="1117" t="s">
        <v>35</v>
      </c>
      <c r="G50" s="1144"/>
      <c r="H50" s="1135">
        <f t="shared" si="2"/>
        <v>14000</v>
      </c>
      <c r="I50" s="1145"/>
      <c r="J50" s="1145"/>
      <c r="K50" s="1146" t="s">
        <v>133</v>
      </c>
      <c r="L50" s="1141" t="s">
        <v>42</v>
      </c>
      <c r="M50" s="1147">
        <v>4000</v>
      </c>
      <c r="N50" s="1148" t="s">
        <v>133</v>
      </c>
      <c r="O50" s="1142" t="s">
        <v>42</v>
      </c>
      <c r="P50" s="1147">
        <v>5000</v>
      </c>
      <c r="Q50" s="1148" t="s">
        <v>133</v>
      </c>
      <c r="R50" s="1142" t="s">
        <v>42</v>
      </c>
      <c r="S50" s="1147">
        <v>5000</v>
      </c>
      <c r="T50" s="1075" t="s">
        <v>57</v>
      </c>
      <c r="U50" s="1131"/>
      <c r="V50" s="1131"/>
    </row>
    <row r="51" spans="1:22" ht="123">
      <c r="A51" s="652">
        <v>16</v>
      </c>
      <c r="B51" s="1143" t="s">
        <v>130</v>
      </c>
      <c r="C51" s="1143"/>
      <c r="D51" s="1143" t="s">
        <v>136</v>
      </c>
      <c r="E51" s="1143" t="s">
        <v>137</v>
      </c>
      <c r="F51" s="1117" t="s">
        <v>35</v>
      </c>
      <c r="G51" s="1144"/>
      <c r="H51" s="1135">
        <f t="shared" si="2"/>
        <v>86000</v>
      </c>
      <c r="I51" s="1145"/>
      <c r="J51" s="1145"/>
      <c r="K51" s="1146" t="s">
        <v>133</v>
      </c>
      <c r="L51" s="1141" t="s">
        <v>42</v>
      </c>
      <c r="M51" s="1147">
        <v>26000</v>
      </c>
      <c r="N51" s="1148" t="s">
        <v>133</v>
      </c>
      <c r="O51" s="1142" t="s">
        <v>42</v>
      </c>
      <c r="P51" s="1147">
        <v>30000</v>
      </c>
      <c r="Q51" s="1148" t="s">
        <v>133</v>
      </c>
      <c r="R51" s="1142" t="s">
        <v>42</v>
      </c>
      <c r="S51" s="1147">
        <v>30000</v>
      </c>
      <c r="T51" s="1075" t="s">
        <v>57</v>
      </c>
      <c r="U51" s="1131"/>
      <c r="V51" s="1131"/>
    </row>
    <row r="52" spans="1:22" ht="123">
      <c r="A52" s="652">
        <v>17</v>
      </c>
      <c r="B52" s="1143" t="s">
        <v>130</v>
      </c>
      <c r="C52" s="1143"/>
      <c r="D52" s="1143" t="s">
        <v>138</v>
      </c>
      <c r="E52" s="1143" t="s">
        <v>137</v>
      </c>
      <c r="F52" s="1117" t="s">
        <v>35</v>
      </c>
      <c r="G52" s="1144"/>
      <c r="H52" s="1135">
        <f t="shared" si="2"/>
        <v>30000</v>
      </c>
      <c r="I52" s="1145"/>
      <c r="J52" s="1145"/>
      <c r="K52" s="1146" t="s">
        <v>133</v>
      </c>
      <c r="L52" s="1141" t="s">
        <v>42</v>
      </c>
      <c r="M52" s="1147">
        <v>10000</v>
      </c>
      <c r="N52" s="1148" t="s">
        <v>133</v>
      </c>
      <c r="O52" s="1142" t="s">
        <v>42</v>
      </c>
      <c r="P52" s="1147">
        <v>10000</v>
      </c>
      <c r="Q52" s="1148" t="s">
        <v>133</v>
      </c>
      <c r="R52" s="1142" t="s">
        <v>42</v>
      </c>
      <c r="S52" s="1147">
        <v>10000</v>
      </c>
      <c r="T52" s="1075" t="s">
        <v>57</v>
      </c>
      <c r="U52" s="1131"/>
      <c r="V52" s="1131"/>
    </row>
    <row r="53" spans="1:22" ht="123">
      <c r="A53" s="652">
        <v>18</v>
      </c>
      <c r="B53" s="1143" t="s">
        <v>130</v>
      </c>
      <c r="C53" s="1143" t="s">
        <v>139</v>
      </c>
      <c r="D53" s="1143" t="s">
        <v>140</v>
      </c>
      <c r="E53" s="1143" t="s">
        <v>141</v>
      </c>
      <c r="F53" s="1117" t="s">
        <v>35</v>
      </c>
      <c r="G53" s="1144"/>
      <c r="H53" s="1135">
        <f t="shared" si="2"/>
        <v>44000</v>
      </c>
      <c r="I53" s="1145"/>
      <c r="J53" s="1145"/>
      <c r="K53" s="1146" t="s">
        <v>133</v>
      </c>
      <c r="L53" s="1141" t="s">
        <v>42</v>
      </c>
      <c r="M53" s="1147">
        <v>12000</v>
      </c>
      <c r="N53" s="1148" t="s">
        <v>133</v>
      </c>
      <c r="O53" s="1142" t="s">
        <v>42</v>
      </c>
      <c r="P53" s="1147">
        <v>16000</v>
      </c>
      <c r="Q53" s="1148" t="s">
        <v>133</v>
      </c>
      <c r="R53" s="1142" t="s">
        <v>42</v>
      </c>
      <c r="S53" s="1147">
        <v>16000</v>
      </c>
      <c r="T53" s="1075" t="s">
        <v>57</v>
      </c>
      <c r="U53" s="1131"/>
      <c r="V53" s="1131"/>
    </row>
    <row r="54" spans="1:22" ht="123">
      <c r="A54" s="652">
        <v>19</v>
      </c>
      <c r="B54" s="1143" t="s">
        <v>130</v>
      </c>
      <c r="C54" s="1143"/>
      <c r="D54" s="1143" t="s">
        <v>142</v>
      </c>
      <c r="E54" s="1143" t="s">
        <v>141</v>
      </c>
      <c r="F54" s="1117" t="s">
        <v>35</v>
      </c>
      <c r="G54" s="1144"/>
      <c r="H54" s="1135">
        <f t="shared" si="2"/>
        <v>9000</v>
      </c>
      <c r="I54" s="1145"/>
      <c r="J54" s="1145"/>
      <c r="K54" s="1146" t="s">
        <v>133</v>
      </c>
      <c r="L54" s="1141" t="s">
        <v>42</v>
      </c>
      <c r="M54" s="1147">
        <v>3000</v>
      </c>
      <c r="N54" s="1148" t="s">
        <v>133</v>
      </c>
      <c r="O54" s="1142" t="s">
        <v>42</v>
      </c>
      <c r="P54" s="1147">
        <v>3000</v>
      </c>
      <c r="Q54" s="1148" t="s">
        <v>133</v>
      </c>
      <c r="R54" s="1142" t="s">
        <v>42</v>
      </c>
      <c r="S54" s="1147">
        <v>3000</v>
      </c>
      <c r="T54" s="1075" t="s">
        <v>57</v>
      </c>
      <c r="U54" s="1137"/>
      <c r="V54" s="1137"/>
    </row>
    <row r="55" spans="1:22" ht="123">
      <c r="A55" s="652">
        <v>20</v>
      </c>
      <c r="B55" s="1143" t="s">
        <v>130</v>
      </c>
      <c r="C55" s="1143"/>
      <c r="D55" s="1143" t="s">
        <v>143</v>
      </c>
      <c r="E55" s="1143" t="s">
        <v>141</v>
      </c>
      <c r="F55" s="1117" t="s">
        <v>35</v>
      </c>
      <c r="G55" s="1144"/>
      <c r="H55" s="1135">
        <f t="shared" si="2"/>
        <v>88000</v>
      </c>
      <c r="I55" s="1145"/>
      <c r="J55" s="1145"/>
      <c r="K55" s="1146" t="s">
        <v>133</v>
      </c>
      <c r="L55" s="1141" t="s">
        <v>42</v>
      </c>
      <c r="M55" s="1147">
        <v>24000</v>
      </c>
      <c r="N55" s="1148" t="s">
        <v>133</v>
      </c>
      <c r="O55" s="1142" t="s">
        <v>42</v>
      </c>
      <c r="P55" s="1147">
        <v>32000</v>
      </c>
      <c r="Q55" s="1148" t="s">
        <v>133</v>
      </c>
      <c r="R55" s="1142" t="s">
        <v>42</v>
      </c>
      <c r="S55" s="1147">
        <v>32000</v>
      </c>
      <c r="T55" s="1075" t="s">
        <v>57</v>
      </c>
      <c r="U55" s="1137"/>
      <c r="V55" s="1137"/>
    </row>
    <row r="56" spans="1:22" ht="123">
      <c r="A56" s="652">
        <v>21</v>
      </c>
      <c r="B56" s="1143" t="s">
        <v>130</v>
      </c>
      <c r="C56" s="1143"/>
      <c r="D56" s="1143" t="s">
        <v>144</v>
      </c>
      <c r="E56" s="1143" t="s">
        <v>141</v>
      </c>
      <c r="F56" s="1117" t="s">
        <v>35</v>
      </c>
      <c r="G56" s="1144" t="s">
        <v>47</v>
      </c>
      <c r="H56" s="1135">
        <f t="shared" si="2"/>
        <v>60000</v>
      </c>
      <c r="I56" s="1145"/>
      <c r="J56" s="1145"/>
      <c r="K56" s="1146" t="s">
        <v>133</v>
      </c>
      <c r="L56" s="1141" t="s">
        <v>42</v>
      </c>
      <c r="M56" s="1147">
        <v>20000</v>
      </c>
      <c r="N56" s="1148" t="s">
        <v>133</v>
      </c>
      <c r="O56" s="1142" t="s">
        <v>42</v>
      </c>
      <c r="P56" s="1147">
        <v>20000</v>
      </c>
      <c r="Q56" s="1148" t="s">
        <v>133</v>
      </c>
      <c r="R56" s="1142" t="s">
        <v>42</v>
      </c>
      <c r="S56" s="1147">
        <v>20000</v>
      </c>
      <c r="T56" s="1075" t="s">
        <v>57</v>
      </c>
      <c r="U56" s="1137"/>
      <c r="V56" s="1137"/>
    </row>
    <row r="57" spans="1:22" ht="123">
      <c r="A57" s="652">
        <v>22</v>
      </c>
      <c r="B57" s="1143" t="s">
        <v>130</v>
      </c>
      <c r="C57" s="1143"/>
      <c r="D57" s="1143" t="s">
        <v>145</v>
      </c>
      <c r="E57" s="1143" t="s">
        <v>137</v>
      </c>
      <c r="F57" s="1117" t="s">
        <v>35</v>
      </c>
      <c r="G57" s="1144"/>
      <c r="H57" s="1135">
        <f t="shared" si="2"/>
        <v>193000</v>
      </c>
      <c r="I57" s="1145"/>
      <c r="J57" s="1145"/>
      <c r="K57" s="1146" t="s">
        <v>133</v>
      </c>
      <c r="L57" s="1141" t="s">
        <v>42</v>
      </c>
      <c r="M57" s="1147">
        <v>61000</v>
      </c>
      <c r="N57" s="1148" t="s">
        <v>133</v>
      </c>
      <c r="O57" s="1142" t="s">
        <v>42</v>
      </c>
      <c r="P57" s="1147">
        <v>65000</v>
      </c>
      <c r="Q57" s="1148" t="s">
        <v>133</v>
      </c>
      <c r="R57" s="1142" t="s">
        <v>42</v>
      </c>
      <c r="S57" s="1147">
        <v>67000</v>
      </c>
      <c r="T57" s="1075" t="s">
        <v>57</v>
      </c>
      <c r="U57" s="1137"/>
      <c r="V57" s="1137"/>
    </row>
    <row r="58" spans="1:22" ht="123">
      <c r="A58" s="652">
        <v>23</v>
      </c>
      <c r="B58" s="1143" t="s">
        <v>130</v>
      </c>
      <c r="C58" s="1143" t="s">
        <v>146</v>
      </c>
      <c r="D58" s="1143" t="s">
        <v>147</v>
      </c>
      <c r="E58" s="1143" t="s">
        <v>148</v>
      </c>
      <c r="F58" s="1117" t="s">
        <v>35</v>
      </c>
      <c r="G58" s="1144"/>
      <c r="H58" s="1135">
        <f t="shared" si="2"/>
        <v>570000</v>
      </c>
      <c r="I58" s="1145"/>
      <c r="J58" s="1145"/>
      <c r="K58" s="1146" t="s">
        <v>133</v>
      </c>
      <c r="L58" s="1141" t="s">
        <v>42</v>
      </c>
      <c r="M58" s="1147">
        <v>180000</v>
      </c>
      <c r="N58" s="1148" t="s">
        <v>133</v>
      </c>
      <c r="O58" s="1142" t="s">
        <v>42</v>
      </c>
      <c r="P58" s="1147">
        <v>190000</v>
      </c>
      <c r="Q58" s="1148" t="s">
        <v>133</v>
      </c>
      <c r="R58" s="1142" t="s">
        <v>42</v>
      </c>
      <c r="S58" s="1147">
        <v>200000</v>
      </c>
      <c r="T58" s="1075" t="s">
        <v>57</v>
      </c>
      <c r="U58" s="1137"/>
      <c r="V58" s="1137"/>
    </row>
    <row r="59" spans="1:22" ht="123">
      <c r="A59" s="652">
        <v>24</v>
      </c>
      <c r="B59" s="1143" t="s">
        <v>134</v>
      </c>
      <c r="C59" s="1149" t="s">
        <v>149</v>
      </c>
      <c r="D59" s="1143" t="s">
        <v>150</v>
      </c>
      <c r="E59" s="1143" t="s">
        <v>141</v>
      </c>
      <c r="F59" s="1117" t="s">
        <v>35</v>
      </c>
      <c r="G59" s="1144"/>
      <c r="H59" s="1135">
        <f t="shared" si="2"/>
        <v>3000</v>
      </c>
      <c r="I59" s="1145"/>
      <c r="J59" s="1145"/>
      <c r="K59" s="1146" t="s">
        <v>133</v>
      </c>
      <c r="L59" s="1141" t="s">
        <v>42</v>
      </c>
      <c r="M59" s="1147">
        <v>1000</v>
      </c>
      <c r="N59" s="1148" t="s">
        <v>133</v>
      </c>
      <c r="O59" s="1142" t="s">
        <v>42</v>
      </c>
      <c r="P59" s="1147">
        <v>1000</v>
      </c>
      <c r="Q59" s="1148" t="s">
        <v>133</v>
      </c>
      <c r="R59" s="1142" t="s">
        <v>42</v>
      </c>
      <c r="S59" s="1147">
        <v>1000</v>
      </c>
      <c r="T59" s="1075" t="s">
        <v>57</v>
      </c>
      <c r="U59" s="1137"/>
      <c r="V59" s="1137"/>
    </row>
    <row r="60" spans="1:22" ht="123">
      <c r="A60" s="652">
        <v>25</v>
      </c>
      <c r="B60" s="1143" t="s">
        <v>130</v>
      </c>
      <c r="C60" s="1143" t="s">
        <v>151</v>
      </c>
      <c r="D60" s="1143" t="s">
        <v>152</v>
      </c>
      <c r="E60" s="1143" t="s">
        <v>141</v>
      </c>
      <c r="F60" s="1117" t="s">
        <v>35</v>
      </c>
      <c r="G60" s="1144"/>
      <c r="H60" s="1135">
        <f t="shared" si="2"/>
        <v>345000</v>
      </c>
      <c r="I60" s="1145"/>
      <c r="J60" s="1145"/>
      <c r="K60" s="1146" t="s">
        <v>133</v>
      </c>
      <c r="L60" s="1141" t="s">
        <v>42</v>
      </c>
      <c r="M60" s="1147">
        <v>110000</v>
      </c>
      <c r="N60" s="1148" t="s">
        <v>133</v>
      </c>
      <c r="O60" s="1142" t="s">
        <v>42</v>
      </c>
      <c r="P60" s="1147">
        <v>115000</v>
      </c>
      <c r="Q60" s="1148" t="s">
        <v>133</v>
      </c>
      <c r="R60" s="1142" t="s">
        <v>42</v>
      </c>
      <c r="S60" s="1147">
        <v>120000</v>
      </c>
      <c r="T60" s="1075" t="s">
        <v>57</v>
      </c>
      <c r="U60" s="1137"/>
      <c r="V60" s="1137"/>
    </row>
    <row r="61" spans="1:22" ht="123">
      <c r="A61" s="652">
        <v>26</v>
      </c>
      <c r="B61" s="1143" t="s">
        <v>130</v>
      </c>
      <c r="C61" s="1143" t="s">
        <v>146</v>
      </c>
      <c r="D61" s="1143" t="s">
        <v>153</v>
      </c>
      <c r="E61" s="1143" t="s">
        <v>137</v>
      </c>
      <c r="F61" s="1117" t="s">
        <v>35</v>
      </c>
      <c r="G61" s="1144"/>
      <c r="H61" s="1135">
        <f t="shared" si="2"/>
        <v>34000</v>
      </c>
      <c r="I61" s="1145"/>
      <c r="J61" s="1145"/>
      <c r="K61" s="1146" t="s">
        <v>133</v>
      </c>
      <c r="L61" s="1141" t="s">
        <v>42</v>
      </c>
      <c r="M61" s="1147">
        <v>10000</v>
      </c>
      <c r="N61" s="1148" t="s">
        <v>133</v>
      </c>
      <c r="O61" s="1142" t="s">
        <v>42</v>
      </c>
      <c r="P61" s="1147">
        <v>12000</v>
      </c>
      <c r="Q61" s="1148" t="s">
        <v>133</v>
      </c>
      <c r="R61" s="1142" t="s">
        <v>42</v>
      </c>
      <c r="S61" s="1147">
        <v>12000</v>
      </c>
      <c r="T61" s="1075" t="s">
        <v>57</v>
      </c>
      <c r="U61" s="1137"/>
      <c r="V61" s="1137"/>
    </row>
    <row r="62" spans="1:22" ht="123">
      <c r="A62" s="652">
        <v>27</v>
      </c>
      <c r="B62" s="1143" t="s">
        <v>130</v>
      </c>
      <c r="C62" s="1143" t="s">
        <v>146</v>
      </c>
      <c r="D62" s="1143" t="s">
        <v>154</v>
      </c>
      <c r="E62" s="1143" t="s">
        <v>137</v>
      </c>
      <c r="F62" s="1117" t="s">
        <v>35</v>
      </c>
      <c r="G62" s="1144"/>
      <c r="H62" s="1135">
        <f t="shared" si="2"/>
        <v>34000</v>
      </c>
      <c r="I62" s="1145"/>
      <c r="J62" s="1145"/>
      <c r="K62" s="1146" t="s">
        <v>133</v>
      </c>
      <c r="L62" s="1141" t="s">
        <v>42</v>
      </c>
      <c r="M62" s="1147">
        <v>10000</v>
      </c>
      <c r="N62" s="1148" t="s">
        <v>133</v>
      </c>
      <c r="O62" s="1142" t="s">
        <v>42</v>
      </c>
      <c r="P62" s="1147">
        <v>12000</v>
      </c>
      <c r="Q62" s="1148" t="s">
        <v>133</v>
      </c>
      <c r="R62" s="1142" t="s">
        <v>42</v>
      </c>
      <c r="S62" s="1147">
        <v>12000</v>
      </c>
      <c r="T62" s="1075" t="s">
        <v>57</v>
      </c>
      <c r="U62" s="1137"/>
      <c r="V62" s="1137"/>
    </row>
    <row r="63" spans="1:22" ht="123">
      <c r="A63" s="652">
        <v>28</v>
      </c>
      <c r="B63" s="1143" t="s">
        <v>130</v>
      </c>
      <c r="C63" s="1149" t="s">
        <v>149</v>
      </c>
      <c r="D63" s="1143" t="s">
        <v>155</v>
      </c>
      <c r="E63" s="1143" t="s">
        <v>137</v>
      </c>
      <c r="F63" s="1117" t="s">
        <v>35</v>
      </c>
      <c r="G63" s="1144" t="s">
        <v>47</v>
      </c>
      <c r="H63" s="1135">
        <f t="shared" si="2"/>
        <v>97000</v>
      </c>
      <c r="I63" s="1145"/>
      <c r="J63" s="1145"/>
      <c r="K63" s="1146" t="s">
        <v>133</v>
      </c>
      <c r="L63" s="1141" t="s">
        <v>42</v>
      </c>
      <c r="M63" s="1147">
        <v>30000</v>
      </c>
      <c r="N63" s="1148" t="s">
        <v>133</v>
      </c>
      <c r="O63" s="1142" t="s">
        <v>42</v>
      </c>
      <c r="P63" s="1147">
        <v>30000</v>
      </c>
      <c r="Q63" s="1148" t="s">
        <v>133</v>
      </c>
      <c r="R63" s="1142" t="s">
        <v>42</v>
      </c>
      <c r="S63" s="1147">
        <v>37000</v>
      </c>
      <c r="T63" s="1075" t="s">
        <v>57</v>
      </c>
      <c r="U63" s="1137"/>
      <c r="V63" s="1137"/>
    </row>
    <row r="64" spans="1:22" ht="123">
      <c r="A64" s="652">
        <v>29</v>
      </c>
      <c r="B64" s="1143" t="s">
        <v>130</v>
      </c>
      <c r="C64" s="1143" t="s">
        <v>146</v>
      </c>
      <c r="D64" s="1143" t="s">
        <v>156</v>
      </c>
      <c r="E64" s="1143" t="s">
        <v>157</v>
      </c>
      <c r="F64" s="1117" t="s">
        <v>35</v>
      </c>
      <c r="G64" s="1144"/>
      <c r="H64" s="1135">
        <f t="shared" si="2"/>
        <v>265000</v>
      </c>
      <c r="I64" s="1145"/>
      <c r="J64" s="1145"/>
      <c r="K64" s="1146" t="s">
        <v>133</v>
      </c>
      <c r="L64" s="1141" t="s">
        <v>42</v>
      </c>
      <c r="M64" s="1147">
        <v>85000</v>
      </c>
      <c r="N64" s="1148" t="s">
        <v>133</v>
      </c>
      <c r="O64" s="1142" t="s">
        <v>42</v>
      </c>
      <c r="P64" s="1147">
        <v>90000</v>
      </c>
      <c r="Q64" s="1148" t="s">
        <v>133</v>
      </c>
      <c r="R64" s="1142" t="s">
        <v>42</v>
      </c>
      <c r="S64" s="1147">
        <v>90000</v>
      </c>
      <c r="T64" s="1143" t="s">
        <v>158</v>
      </c>
      <c r="U64" s="1137"/>
      <c r="V64" s="1137"/>
    </row>
    <row r="65" spans="1:22" ht="123">
      <c r="A65" s="652">
        <v>30</v>
      </c>
      <c r="B65" s="1143" t="s">
        <v>159</v>
      </c>
      <c r="C65" s="1143"/>
      <c r="D65" s="1150" t="s">
        <v>160</v>
      </c>
      <c r="E65" s="1143" t="s">
        <v>161</v>
      </c>
      <c r="F65" s="1117" t="s">
        <v>35</v>
      </c>
      <c r="G65" s="1144"/>
      <c r="H65" s="1135">
        <f t="shared" si="2"/>
        <v>166000</v>
      </c>
      <c r="I65" s="1145"/>
      <c r="J65" s="1145"/>
      <c r="K65" s="1146" t="s">
        <v>133</v>
      </c>
      <c r="L65" s="1141" t="s">
        <v>42</v>
      </c>
      <c r="M65" s="1147">
        <v>50000</v>
      </c>
      <c r="N65" s="1148" t="s">
        <v>133</v>
      </c>
      <c r="O65" s="1142" t="s">
        <v>42</v>
      </c>
      <c r="P65" s="1147">
        <v>55000</v>
      </c>
      <c r="Q65" s="1148" t="s">
        <v>133</v>
      </c>
      <c r="R65" s="1142" t="s">
        <v>42</v>
      </c>
      <c r="S65" s="1147">
        <v>61000</v>
      </c>
      <c r="T65" s="1143" t="s">
        <v>162</v>
      </c>
      <c r="U65" s="1137"/>
      <c r="V65" s="1137"/>
    </row>
    <row r="66" spans="1:22" ht="123">
      <c r="A66" s="652">
        <v>31</v>
      </c>
      <c r="B66" s="1143" t="s">
        <v>159</v>
      </c>
      <c r="C66" s="1143"/>
      <c r="D66" s="1150" t="s">
        <v>163</v>
      </c>
      <c r="E66" s="1143" t="s">
        <v>161</v>
      </c>
      <c r="F66" s="1117" t="s">
        <v>35</v>
      </c>
      <c r="G66" s="1144"/>
      <c r="H66" s="1135">
        <f t="shared" si="2"/>
        <v>36000</v>
      </c>
      <c r="I66" s="1145"/>
      <c r="J66" s="1145"/>
      <c r="K66" s="1146" t="s">
        <v>133</v>
      </c>
      <c r="L66" s="1141" t="s">
        <v>42</v>
      </c>
      <c r="M66" s="1147">
        <v>11000</v>
      </c>
      <c r="N66" s="1148" t="s">
        <v>133</v>
      </c>
      <c r="O66" s="1142" t="s">
        <v>42</v>
      </c>
      <c r="P66" s="1147">
        <v>12000</v>
      </c>
      <c r="Q66" s="1148" t="s">
        <v>133</v>
      </c>
      <c r="R66" s="1142" t="s">
        <v>42</v>
      </c>
      <c r="S66" s="1147">
        <v>13000</v>
      </c>
      <c r="T66" s="1143" t="s">
        <v>164</v>
      </c>
      <c r="U66" s="1137"/>
      <c r="V66" s="1137"/>
    </row>
    <row r="67" spans="1:22" ht="123">
      <c r="A67" s="652">
        <v>32</v>
      </c>
      <c r="B67" s="1143" t="s">
        <v>159</v>
      </c>
      <c r="C67" s="1143"/>
      <c r="D67" s="1150" t="s">
        <v>165</v>
      </c>
      <c r="E67" s="1143" t="s">
        <v>166</v>
      </c>
      <c r="F67" s="1117" t="s">
        <v>35</v>
      </c>
      <c r="G67" s="1144"/>
      <c r="H67" s="1135">
        <f t="shared" si="2"/>
        <v>20000</v>
      </c>
      <c r="I67" s="1145"/>
      <c r="J67" s="1145"/>
      <c r="K67" s="1146" t="s">
        <v>133</v>
      </c>
      <c r="L67" s="1141" t="s">
        <v>42</v>
      </c>
      <c r="M67" s="1147">
        <v>6000</v>
      </c>
      <c r="N67" s="1148" t="s">
        <v>133</v>
      </c>
      <c r="O67" s="1142" t="s">
        <v>42</v>
      </c>
      <c r="P67" s="1147">
        <v>7000</v>
      </c>
      <c r="Q67" s="1148" t="s">
        <v>133</v>
      </c>
      <c r="R67" s="1142" t="s">
        <v>42</v>
      </c>
      <c r="S67" s="1147">
        <v>7000</v>
      </c>
      <c r="T67" s="1143" t="s">
        <v>164</v>
      </c>
      <c r="U67" s="1137"/>
      <c r="V67" s="1137"/>
    </row>
    <row r="68" spans="1:22" ht="123">
      <c r="A68" s="652">
        <v>33</v>
      </c>
      <c r="B68" s="1143" t="s">
        <v>159</v>
      </c>
      <c r="C68" s="1143"/>
      <c r="D68" s="1150" t="s">
        <v>167</v>
      </c>
      <c r="E68" s="1143" t="s">
        <v>166</v>
      </c>
      <c r="F68" s="1117" t="s">
        <v>35</v>
      </c>
      <c r="G68" s="1144"/>
      <c r="H68" s="1135">
        <f t="shared" si="2"/>
        <v>17000</v>
      </c>
      <c r="I68" s="1145"/>
      <c r="J68" s="1145"/>
      <c r="K68" s="1146" t="s">
        <v>133</v>
      </c>
      <c r="L68" s="1141" t="s">
        <v>42</v>
      </c>
      <c r="M68" s="1147">
        <v>5000</v>
      </c>
      <c r="N68" s="1148" t="s">
        <v>133</v>
      </c>
      <c r="O68" s="1142" t="s">
        <v>42</v>
      </c>
      <c r="P68" s="1147">
        <v>6000</v>
      </c>
      <c r="Q68" s="1148" t="s">
        <v>133</v>
      </c>
      <c r="R68" s="1142" t="s">
        <v>42</v>
      </c>
      <c r="S68" s="1147">
        <v>6000</v>
      </c>
      <c r="T68" s="1143" t="s">
        <v>164</v>
      </c>
      <c r="U68" s="1137"/>
      <c r="V68" s="1137"/>
    </row>
    <row r="69" spans="1:22" ht="123">
      <c r="A69" s="652">
        <v>34</v>
      </c>
      <c r="B69" s="1143" t="s">
        <v>159</v>
      </c>
      <c r="C69" s="1143"/>
      <c r="D69" s="1150" t="s">
        <v>168</v>
      </c>
      <c r="E69" s="1143" t="s">
        <v>169</v>
      </c>
      <c r="F69" s="1117" t="s">
        <v>35</v>
      </c>
      <c r="G69" s="1144"/>
      <c r="H69" s="1135">
        <f t="shared" si="2"/>
        <v>6000</v>
      </c>
      <c r="I69" s="1145"/>
      <c r="J69" s="1145"/>
      <c r="K69" s="1146" t="s">
        <v>133</v>
      </c>
      <c r="L69" s="1141" t="s">
        <v>42</v>
      </c>
      <c r="M69" s="1147">
        <v>2000</v>
      </c>
      <c r="N69" s="1148" t="s">
        <v>133</v>
      </c>
      <c r="O69" s="1142" t="s">
        <v>42</v>
      </c>
      <c r="P69" s="1147">
        <v>2000</v>
      </c>
      <c r="Q69" s="1148" t="s">
        <v>133</v>
      </c>
      <c r="R69" s="1142" t="s">
        <v>42</v>
      </c>
      <c r="S69" s="1147">
        <v>2000</v>
      </c>
      <c r="T69" s="1143" t="s">
        <v>162</v>
      </c>
      <c r="U69" s="1137"/>
      <c r="V69" s="1137"/>
    </row>
    <row r="70" spans="1:22" ht="123">
      <c r="A70" s="652">
        <v>35</v>
      </c>
      <c r="B70" s="1143" t="s">
        <v>159</v>
      </c>
      <c r="C70" s="1143"/>
      <c r="D70" s="1150" t="s">
        <v>170</v>
      </c>
      <c r="E70" s="1143" t="s">
        <v>171</v>
      </c>
      <c r="F70" s="1117" t="s">
        <v>35</v>
      </c>
      <c r="G70" s="1144"/>
      <c r="H70" s="1135">
        <f t="shared" si="2"/>
        <v>10000</v>
      </c>
      <c r="I70" s="1145"/>
      <c r="J70" s="1145"/>
      <c r="K70" s="1146" t="s">
        <v>133</v>
      </c>
      <c r="L70" s="1141" t="s">
        <v>42</v>
      </c>
      <c r="M70" s="1147">
        <v>3000</v>
      </c>
      <c r="N70" s="1148" t="s">
        <v>133</v>
      </c>
      <c r="O70" s="1142" t="s">
        <v>42</v>
      </c>
      <c r="P70" s="1147">
        <v>3000</v>
      </c>
      <c r="Q70" s="1148" t="s">
        <v>133</v>
      </c>
      <c r="R70" s="1142" t="s">
        <v>42</v>
      </c>
      <c r="S70" s="1147">
        <v>4000</v>
      </c>
      <c r="T70" s="1143" t="s">
        <v>172</v>
      </c>
      <c r="U70" s="1137"/>
      <c r="V70" s="1137"/>
    </row>
    <row r="71" spans="1:22" ht="123">
      <c r="A71" s="652">
        <v>36</v>
      </c>
      <c r="B71" s="1143" t="s">
        <v>159</v>
      </c>
      <c r="C71" s="1143"/>
      <c r="D71" s="1150" t="s">
        <v>173</v>
      </c>
      <c r="E71" s="1143" t="s">
        <v>171</v>
      </c>
      <c r="F71" s="1117" t="s">
        <v>35</v>
      </c>
      <c r="G71" s="1144"/>
      <c r="H71" s="1135">
        <f t="shared" si="2"/>
        <v>13000</v>
      </c>
      <c r="I71" s="1145"/>
      <c r="J71" s="1145"/>
      <c r="K71" s="1146" t="s">
        <v>133</v>
      </c>
      <c r="L71" s="1141" t="s">
        <v>42</v>
      </c>
      <c r="M71" s="1147">
        <v>4000</v>
      </c>
      <c r="N71" s="1148" t="s">
        <v>133</v>
      </c>
      <c r="O71" s="1142" t="s">
        <v>42</v>
      </c>
      <c r="P71" s="1147">
        <v>4000</v>
      </c>
      <c r="Q71" s="1148" t="s">
        <v>133</v>
      </c>
      <c r="R71" s="1142" t="s">
        <v>42</v>
      </c>
      <c r="S71" s="1147">
        <v>5000</v>
      </c>
      <c r="T71" s="1143" t="s">
        <v>174</v>
      </c>
      <c r="U71" s="1137"/>
      <c r="V71" s="1137"/>
    </row>
    <row r="72" spans="1:22" ht="123">
      <c r="A72" s="652">
        <v>37</v>
      </c>
      <c r="B72" s="1143" t="s">
        <v>159</v>
      </c>
      <c r="C72" s="1143"/>
      <c r="D72" s="1150" t="s">
        <v>175</v>
      </c>
      <c r="E72" s="1143" t="s">
        <v>166</v>
      </c>
      <c r="F72" s="1117" t="s">
        <v>35</v>
      </c>
      <c r="G72" s="1144"/>
      <c r="H72" s="1135">
        <f t="shared" si="2"/>
        <v>9000</v>
      </c>
      <c r="I72" s="1145"/>
      <c r="J72" s="1145"/>
      <c r="K72" s="1146" t="s">
        <v>133</v>
      </c>
      <c r="L72" s="1141" t="s">
        <v>42</v>
      </c>
      <c r="M72" s="1147">
        <v>3000</v>
      </c>
      <c r="N72" s="1148" t="s">
        <v>133</v>
      </c>
      <c r="O72" s="1142" t="s">
        <v>42</v>
      </c>
      <c r="P72" s="1147">
        <v>3000</v>
      </c>
      <c r="Q72" s="1148" t="s">
        <v>133</v>
      </c>
      <c r="R72" s="1142" t="s">
        <v>42</v>
      </c>
      <c r="S72" s="1147">
        <v>3000</v>
      </c>
      <c r="T72" s="1143" t="s">
        <v>176</v>
      </c>
      <c r="U72" s="1137"/>
      <c r="V72" s="1137"/>
    </row>
    <row r="73" spans="1:22" ht="123">
      <c r="A73" s="652">
        <v>38</v>
      </c>
      <c r="B73" s="1143" t="s">
        <v>159</v>
      </c>
      <c r="C73" s="1143"/>
      <c r="D73" s="1150" t="s">
        <v>177</v>
      </c>
      <c r="E73" s="1143" t="s">
        <v>166</v>
      </c>
      <c r="F73" s="1117" t="s">
        <v>35</v>
      </c>
      <c r="G73" s="1144"/>
      <c r="H73" s="1135">
        <f t="shared" si="2"/>
        <v>27000</v>
      </c>
      <c r="I73" s="1145"/>
      <c r="J73" s="1145"/>
      <c r="K73" s="1146" t="s">
        <v>133</v>
      </c>
      <c r="L73" s="1141" t="s">
        <v>42</v>
      </c>
      <c r="M73" s="1147">
        <v>8000</v>
      </c>
      <c r="N73" s="1148" t="s">
        <v>133</v>
      </c>
      <c r="O73" s="1142" t="s">
        <v>42</v>
      </c>
      <c r="P73" s="1147">
        <v>9000</v>
      </c>
      <c r="Q73" s="1148" t="s">
        <v>133</v>
      </c>
      <c r="R73" s="1142" t="s">
        <v>42</v>
      </c>
      <c r="S73" s="1147">
        <v>10000</v>
      </c>
      <c r="T73" s="1143" t="s">
        <v>178</v>
      </c>
      <c r="U73" s="1137"/>
      <c r="V73" s="1137"/>
    </row>
    <row r="74" spans="1:22" ht="123">
      <c r="A74" s="652">
        <v>39</v>
      </c>
      <c r="B74" s="1143" t="s">
        <v>159</v>
      </c>
      <c r="C74" s="1143"/>
      <c r="D74" s="1150" t="s">
        <v>179</v>
      </c>
      <c r="E74" s="1143" t="s">
        <v>166</v>
      </c>
      <c r="F74" s="1117" t="s">
        <v>35</v>
      </c>
      <c r="G74" s="1144"/>
      <c r="H74" s="1135">
        <f t="shared" si="2"/>
        <v>17000</v>
      </c>
      <c r="I74" s="1145"/>
      <c r="J74" s="1145"/>
      <c r="K74" s="1146" t="s">
        <v>133</v>
      </c>
      <c r="L74" s="1141" t="s">
        <v>42</v>
      </c>
      <c r="M74" s="1147">
        <v>5000</v>
      </c>
      <c r="N74" s="1148" t="s">
        <v>133</v>
      </c>
      <c r="O74" s="1142" t="s">
        <v>42</v>
      </c>
      <c r="P74" s="1147">
        <v>6000</v>
      </c>
      <c r="Q74" s="1148" t="s">
        <v>133</v>
      </c>
      <c r="R74" s="1142" t="s">
        <v>42</v>
      </c>
      <c r="S74" s="1147">
        <v>6000</v>
      </c>
      <c r="T74" s="1143" t="s">
        <v>180</v>
      </c>
      <c r="U74" s="1137"/>
      <c r="V74" s="1137"/>
    </row>
    <row r="75" spans="1:22" ht="123">
      <c r="A75" s="652">
        <v>40</v>
      </c>
      <c r="B75" s="1143" t="s">
        <v>159</v>
      </c>
      <c r="C75" s="1143"/>
      <c r="D75" s="1150" t="s">
        <v>181</v>
      </c>
      <c r="E75" s="1143" t="s">
        <v>182</v>
      </c>
      <c r="F75" s="1117" t="s">
        <v>35</v>
      </c>
      <c r="G75" s="1144"/>
      <c r="H75" s="1135">
        <f t="shared" si="2"/>
        <v>12000</v>
      </c>
      <c r="I75" s="1145"/>
      <c r="J75" s="1145"/>
      <c r="K75" s="1146" t="s">
        <v>133</v>
      </c>
      <c r="L75" s="1141" t="s">
        <v>42</v>
      </c>
      <c r="M75" s="1147">
        <v>4000</v>
      </c>
      <c r="N75" s="1148" t="s">
        <v>133</v>
      </c>
      <c r="O75" s="1142" t="s">
        <v>42</v>
      </c>
      <c r="P75" s="1147">
        <v>4000</v>
      </c>
      <c r="Q75" s="1148" t="s">
        <v>133</v>
      </c>
      <c r="R75" s="1142" t="s">
        <v>42</v>
      </c>
      <c r="S75" s="1147">
        <v>4000</v>
      </c>
      <c r="T75" s="1143" t="s">
        <v>183</v>
      </c>
      <c r="U75" s="1137"/>
      <c r="V75" s="1137"/>
    </row>
    <row r="76" spans="1:22" ht="123">
      <c r="A76" s="652">
        <v>41</v>
      </c>
      <c r="B76" s="1143" t="s">
        <v>159</v>
      </c>
      <c r="C76" s="1143"/>
      <c r="D76" s="1150" t="s">
        <v>184</v>
      </c>
      <c r="E76" s="1143" t="s">
        <v>166</v>
      </c>
      <c r="F76" s="1117" t="s">
        <v>35</v>
      </c>
      <c r="G76" s="1144"/>
      <c r="H76" s="1135">
        <f t="shared" si="2"/>
        <v>17000</v>
      </c>
      <c r="I76" s="1145"/>
      <c r="J76" s="1145"/>
      <c r="K76" s="1146" t="s">
        <v>133</v>
      </c>
      <c r="L76" s="1141" t="s">
        <v>42</v>
      </c>
      <c r="M76" s="1147">
        <v>5000</v>
      </c>
      <c r="N76" s="1148" t="s">
        <v>133</v>
      </c>
      <c r="O76" s="1142" t="s">
        <v>42</v>
      </c>
      <c r="P76" s="1147">
        <v>6000</v>
      </c>
      <c r="Q76" s="1148" t="s">
        <v>133</v>
      </c>
      <c r="R76" s="1142" t="s">
        <v>42</v>
      </c>
      <c r="S76" s="1147">
        <v>6000</v>
      </c>
      <c r="T76" s="1143" t="s">
        <v>172</v>
      </c>
      <c r="U76" s="1137"/>
      <c r="V76" s="1137"/>
    </row>
    <row r="77" spans="1:22" ht="123">
      <c r="A77" s="652">
        <v>42</v>
      </c>
      <c r="B77" s="1143" t="s">
        <v>159</v>
      </c>
      <c r="C77" s="1143"/>
      <c r="D77" s="1150" t="s">
        <v>185</v>
      </c>
      <c r="E77" s="1143" t="s">
        <v>186</v>
      </c>
      <c r="F77" s="1117" t="s">
        <v>35</v>
      </c>
      <c r="G77" s="1144"/>
      <c r="H77" s="1135">
        <f t="shared" si="2"/>
        <v>10000</v>
      </c>
      <c r="I77" s="1145"/>
      <c r="J77" s="1145"/>
      <c r="K77" s="1146" t="s">
        <v>133</v>
      </c>
      <c r="L77" s="1141" t="s">
        <v>42</v>
      </c>
      <c r="M77" s="1147">
        <v>3000</v>
      </c>
      <c r="N77" s="1148" t="s">
        <v>133</v>
      </c>
      <c r="O77" s="1142" t="s">
        <v>42</v>
      </c>
      <c r="P77" s="1147">
        <v>3000</v>
      </c>
      <c r="Q77" s="1148" t="s">
        <v>133</v>
      </c>
      <c r="R77" s="1142" t="s">
        <v>42</v>
      </c>
      <c r="S77" s="1147">
        <v>4000</v>
      </c>
      <c r="T77" s="1143" t="s">
        <v>180</v>
      </c>
      <c r="U77" s="1137"/>
      <c r="V77" s="1137"/>
    </row>
    <row r="78" spans="1:22" ht="123">
      <c r="A78" s="652">
        <v>43</v>
      </c>
      <c r="B78" s="1143" t="s">
        <v>159</v>
      </c>
      <c r="C78" s="1143"/>
      <c r="D78" s="1150" t="s">
        <v>187</v>
      </c>
      <c r="E78" s="1143" t="s">
        <v>188</v>
      </c>
      <c r="F78" s="1117" t="s">
        <v>35</v>
      </c>
      <c r="G78" s="1144"/>
      <c r="H78" s="1151">
        <f t="shared" si="2"/>
        <v>34300</v>
      </c>
      <c r="I78" s="1145"/>
      <c r="J78" s="1145"/>
      <c r="K78" s="1146" t="s">
        <v>133</v>
      </c>
      <c r="L78" s="1141" t="s">
        <v>42</v>
      </c>
      <c r="M78" s="1147">
        <v>10400</v>
      </c>
      <c r="N78" s="1148" t="s">
        <v>133</v>
      </c>
      <c r="O78" s="1142" t="s">
        <v>42</v>
      </c>
      <c r="P78" s="1147">
        <v>11400</v>
      </c>
      <c r="Q78" s="1148" t="s">
        <v>133</v>
      </c>
      <c r="R78" s="1142" t="s">
        <v>42</v>
      </c>
      <c r="S78" s="1147">
        <v>12500</v>
      </c>
      <c r="T78" s="1143" t="s">
        <v>189</v>
      </c>
      <c r="U78" s="1137"/>
      <c r="V78" s="1137"/>
    </row>
    <row r="79" spans="1:22" ht="123">
      <c r="A79" s="652">
        <v>44</v>
      </c>
      <c r="B79" s="1143" t="s">
        <v>159</v>
      </c>
      <c r="C79" s="1143"/>
      <c r="D79" s="1150" t="s">
        <v>190</v>
      </c>
      <c r="E79" s="1143" t="s">
        <v>191</v>
      </c>
      <c r="F79" s="1117" t="s">
        <v>35</v>
      </c>
      <c r="G79" s="1144"/>
      <c r="H79" s="1151">
        <f t="shared" si="2"/>
        <v>6000</v>
      </c>
      <c r="I79" s="1145"/>
      <c r="J79" s="1145"/>
      <c r="K79" s="1141">
        <v>41853</v>
      </c>
      <c r="L79" s="1141">
        <v>41866</v>
      </c>
      <c r="M79" s="1147">
        <v>2000</v>
      </c>
      <c r="N79" s="1148" t="s">
        <v>192</v>
      </c>
      <c r="O79" s="1142" t="s">
        <v>193</v>
      </c>
      <c r="P79" s="1147">
        <v>2000</v>
      </c>
      <c r="Q79" s="1148" t="s">
        <v>192</v>
      </c>
      <c r="R79" s="1142">
        <v>41866</v>
      </c>
      <c r="S79" s="1147">
        <v>2000</v>
      </c>
      <c r="T79" s="1143" t="s">
        <v>189</v>
      </c>
      <c r="U79" s="1137"/>
      <c r="V79" s="1137"/>
    </row>
    <row r="80" spans="1:22" ht="123">
      <c r="A80" s="652">
        <v>45</v>
      </c>
      <c r="B80" s="1143" t="s">
        <v>159</v>
      </c>
      <c r="C80" s="1143"/>
      <c r="D80" s="1150" t="s">
        <v>194</v>
      </c>
      <c r="E80" s="1143" t="s">
        <v>195</v>
      </c>
      <c r="F80" s="1117" t="s">
        <v>35</v>
      </c>
      <c r="G80" s="1144"/>
      <c r="H80" s="1135">
        <f t="shared" si="2"/>
        <v>6000</v>
      </c>
      <c r="I80" s="1145"/>
      <c r="J80" s="1145"/>
      <c r="K80" s="1141" t="s">
        <v>67</v>
      </c>
      <c r="L80" s="1141" t="s">
        <v>36</v>
      </c>
      <c r="M80" s="1147">
        <v>2000</v>
      </c>
      <c r="N80" s="1148" t="s">
        <v>67</v>
      </c>
      <c r="O80" s="1142" t="s">
        <v>36</v>
      </c>
      <c r="P80" s="1147">
        <v>2000</v>
      </c>
      <c r="Q80" s="1148" t="s">
        <v>67</v>
      </c>
      <c r="R80" s="1142" t="s">
        <v>36</v>
      </c>
      <c r="S80" s="1147">
        <v>2000</v>
      </c>
      <c r="T80" s="1143" t="s">
        <v>172</v>
      </c>
      <c r="U80" s="1137"/>
      <c r="V80" s="1137"/>
    </row>
    <row r="81" spans="1:22" ht="123">
      <c r="A81" s="652">
        <v>46</v>
      </c>
      <c r="B81" s="1143" t="s">
        <v>159</v>
      </c>
      <c r="C81" s="1143"/>
      <c r="D81" s="1150" t="s">
        <v>196</v>
      </c>
      <c r="E81" s="1143" t="s">
        <v>197</v>
      </c>
      <c r="F81" s="1117" t="s">
        <v>35</v>
      </c>
      <c r="G81" s="1144"/>
      <c r="H81" s="1135">
        <f t="shared" si="2"/>
        <v>13000</v>
      </c>
      <c r="I81" s="1145"/>
      <c r="J81" s="1145"/>
      <c r="K81" s="1141" t="s">
        <v>127</v>
      </c>
      <c r="L81" s="1141" t="s">
        <v>127</v>
      </c>
      <c r="M81" s="1147">
        <v>4000</v>
      </c>
      <c r="N81" s="1148" t="s">
        <v>127</v>
      </c>
      <c r="O81" s="1142" t="s">
        <v>67</v>
      </c>
      <c r="P81" s="1147">
        <v>4000</v>
      </c>
      <c r="Q81" s="1148" t="s">
        <v>198</v>
      </c>
      <c r="R81" s="1142" t="s">
        <v>67</v>
      </c>
      <c r="S81" s="1147">
        <v>5000</v>
      </c>
      <c r="T81" s="1143" t="s">
        <v>172</v>
      </c>
      <c r="U81" s="1137"/>
      <c r="V81" s="1137"/>
    </row>
    <row r="82" spans="1:22" ht="123">
      <c r="A82" s="652">
        <v>47</v>
      </c>
      <c r="B82" s="1143" t="s">
        <v>159</v>
      </c>
      <c r="C82" s="1143"/>
      <c r="D82" s="1150" t="s">
        <v>199</v>
      </c>
      <c r="E82" s="1143" t="s">
        <v>200</v>
      </c>
      <c r="F82" s="1117" t="s">
        <v>35</v>
      </c>
      <c r="G82" s="1144"/>
      <c r="H82" s="1135">
        <f t="shared" si="2"/>
        <v>12000</v>
      </c>
      <c r="I82" s="1145"/>
      <c r="J82" s="1145"/>
      <c r="K82" s="1141" t="s">
        <v>118</v>
      </c>
      <c r="L82" s="1141" t="s">
        <v>42</v>
      </c>
      <c r="M82" s="1147">
        <v>4000</v>
      </c>
      <c r="N82" s="1148" t="s">
        <v>123</v>
      </c>
      <c r="O82" s="1142" t="s">
        <v>201</v>
      </c>
      <c r="P82" s="1147">
        <v>4000</v>
      </c>
      <c r="Q82" s="1148" t="s">
        <v>123</v>
      </c>
      <c r="R82" s="1142" t="s">
        <v>42</v>
      </c>
      <c r="S82" s="1147">
        <v>4000</v>
      </c>
      <c r="T82" s="1143" t="s">
        <v>172</v>
      </c>
      <c r="U82" s="1137"/>
      <c r="V82" s="1137"/>
    </row>
    <row r="83" spans="1:22" ht="123">
      <c r="A83" s="652">
        <v>48</v>
      </c>
      <c r="B83" s="1143" t="s">
        <v>159</v>
      </c>
      <c r="C83" s="1143"/>
      <c r="D83" s="1150" t="s">
        <v>202</v>
      </c>
      <c r="E83" s="1143" t="s">
        <v>203</v>
      </c>
      <c r="F83" s="1117" t="s">
        <v>35</v>
      </c>
      <c r="G83" s="1144"/>
      <c r="H83" s="1135">
        <f t="shared" si="2"/>
        <v>7000</v>
      </c>
      <c r="I83" s="1145"/>
      <c r="J83" s="1145"/>
      <c r="K83" s="1141" t="s">
        <v>204</v>
      </c>
      <c r="L83" s="1141" t="s">
        <v>204</v>
      </c>
      <c r="M83" s="1147">
        <v>2000</v>
      </c>
      <c r="N83" s="1148" t="s">
        <v>204</v>
      </c>
      <c r="O83" s="1142" t="s">
        <v>204</v>
      </c>
      <c r="P83" s="1147">
        <v>2000</v>
      </c>
      <c r="Q83" s="1148" t="s">
        <v>204</v>
      </c>
      <c r="R83" s="1142" t="s">
        <v>204</v>
      </c>
      <c r="S83" s="1147">
        <v>3000</v>
      </c>
      <c r="T83" s="1143" t="s">
        <v>205</v>
      </c>
      <c r="U83" s="1137"/>
      <c r="V83" s="1137"/>
    </row>
    <row r="84" spans="1:22" ht="123">
      <c r="A84" s="652">
        <v>49</v>
      </c>
      <c r="B84" s="1143" t="s">
        <v>159</v>
      </c>
      <c r="C84" s="1143"/>
      <c r="D84" s="1150" t="s">
        <v>206</v>
      </c>
      <c r="E84" s="1143" t="s">
        <v>207</v>
      </c>
      <c r="F84" s="1117" t="s">
        <v>35</v>
      </c>
      <c r="G84" s="1144"/>
      <c r="H84" s="1135">
        <f t="shared" si="2"/>
        <v>3000</v>
      </c>
      <c r="I84" s="1145"/>
      <c r="J84" s="1145"/>
      <c r="K84" s="1141" t="s">
        <v>208</v>
      </c>
      <c r="L84" s="1141" t="s">
        <v>37</v>
      </c>
      <c r="M84" s="1147">
        <v>1000</v>
      </c>
      <c r="N84" s="1148" t="s">
        <v>208</v>
      </c>
      <c r="O84" s="1142" t="s">
        <v>37</v>
      </c>
      <c r="P84" s="1147">
        <v>1000</v>
      </c>
      <c r="Q84" s="1148" t="s">
        <v>208</v>
      </c>
      <c r="R84" s="1142" t="s">
        <v>37</v>
      </c>
      <c r="S84" s="1147">
        <v>1000</v>
      </c>
      <c r="T84" s="1143" t="s">
        <v>209</v>
      </c>
      <c r="U84" s="1137"/>
      <c r="V84" s="1137"/>
    </row>
    <row r="85" spans="1:22" ht="123">
      <c r="A85" s="652">
        <v>50</v>
      </c>
      <c r="B85" s="1143" t="s">
        <v>159</v>
      </c>
      <c r="C85" s="1143"/>
      <c r="D85" s="1150" t="s">
        <v>210</v>
      </c>
      <c r="E85" s="1143" t="s">
        <v>211</v>
      </c>
      <c r="F85" s="1117" t="s">
        <v>35</v>
      </c>
      <c r="G85" s="1144"/>
      <c r="H85" s="1135">
        <f t="shared" si="2"/>
        <v>660</v>
      </c>
      <c r="I85" s="1145"/>
      <c r="J85" s="1145"/>
      <c r="K85" s="1141" t="s">
        <v>37</v>
      </c>
      <c r="L85" s="1141" t="s">
        <v>68</v>
      </c>
      <c r="M85" s="1147">
        <v>200</v>
      </c>
      <c r="N85" s="1148" t="s">
        <v>37</v>
      </c>
      <c r="O85" s="1142" t="s">
        <v>68</v>
      </c>
      <c r="P85" s="1147">
        <v>220</v>
      </c>
      <c r="Q85" s="1148" t="s">
        <v>37</v>
      </c>
      <c r="R85" s="1142" t="s">
        <v>68</v>
      </c>
      <c r="S85" s="1147">
        <v>240</v>
      </c>
      <c r="T85" s="1143" t="s">
        <v>172</v>
      </c>
      <c r="U85" s="1137"/>
      <c r="V85" s="1137"/>
    </row>
    <row r="86" spans="1:22" ht="123">
      <c r="A86" s="652">
        <v>51</v>
      </c>
      <c r="B86" s="1143" t="s">
        <v>159</v>
      </c>
      <c r="C86" s="1143"/>
      <c r="D86" s="1150" t="s">
        <v>212</v>
      </c>
      <c r="E86" s="1143" t="s">
        <v>213</v>
      </c>
      <c r="F86" s="1117" t="s">
        <v>35</v>
      </c>
      <c r="G86" s="1144"/>
      <c r="H86" s="1135">
        <f t="shared" si="2"/>
        <v>60000</v>
      </c>
      <c r="I86" s="1145"/>
      <c r="J86" s="1145"/>
      <c r="K86" s="1141" t="s">
        <v>214</v>
      </c>
      <c r="L86" s="1141" t="s">
        <v>204</v>
      </c>
      <c r="M86" s="1147">
        <v>18000</v>
      </c>
      <c r="N86" s="1148" t="s">
        <v>214</v>
      </c>
      <c r="O86" s="1142" t="s">
        <v>204</v>
      </c>
      <c r="P86" s="1147">
        <v>20000</v>
      </c>
      <c r="Q86" s="1148" t="s">
        <v>214</v>
      </c>
      <c r="R86" s="1142" t="s">
        <v>204</v>
      </c>
      <c r="S86" s="1147">
        <v>22000</v>
      </c>
      <c r="T86" s="1143" t="s">
        <v>172</v>
      </c>
      <c r="U86" s="1137"/>
      <c r="V86" s="1137"/>
    </row>
    <row r="87" spans="1:22" ht="123">
      <c r="A87" s="652">
        <v>52</v>
      </c>
      <c r="B87" s="1143" t="s">
        <v>159</v>
      </c>
      <c r="C87" s="1143"/>
      <c r="D87" s="1150" t="s">
        <v>215</v>
      </c>
      <c r="E87" s="1143" t="s">
        <v>216</v>
      </c>
      <c r="F87" s="1117" t="s">
        <v>35</v>
      </c>
      <c r="G87" s="1144"/>
      <c r="H87" s="1135">
        <f t="shared" si="2"/>
        <v>331</v>
      </c>
      <c r="I87" s="1145"/>
      <c r="J87" s="1145"/>
      <c r="K87" s="1141" t="s">
        <v>67</v>
      </c>
      <c r="L87" s="1141" t="s">
        <v>67</v>
      </c>
      <c r="M87" s="1147">
        <v>100</v>
      </c>
      <c r="N87" s="1148" t="s">
        <v>67</v>
      </c>
      <c r="O87" s="1142" t="s">
        <v>67</v>
      </c>
      <c r="P87" s="1147">
        <v>110</v>
      </c>
      <c r="Q87" s="1148" t="s">
        <v>67</v>
      </c>
      <c r="R87" s="1142" t="s">
        <v>67</v>
      </c>
      <c r="S87" s="1147">
        <v>121</v>
      </c>
      <c r="T87" s="1143" t="s">
        <v>172</v>
      </c>
      <c r="U87" s="1137"/>
      <c r="V87" s="1137"/>
    </row>
    <row r="88" spans="1:22" ht="123">
      <c r="A88" s="652">
        <v>53</v>
      </c>
      <c r="B88" s="1143" t="s">
        <v>159</v>
      </c>
      <c r="C88" s="1143"/>
      <c r="D88" s="1150" t="s">
        <v>217</v>
      </c>
      <c r="E88" s="1143" t="s">
        <v>218</v>
      </c>
      <c r="F88" s="1117" t="s">
        <v>35</v>
      </c>
      <c r="G88" s="1144"/>
      <c r="H88" s="1135">
        <f t="shared" si="2"/>
        <v>165</v>
      </c>
      <c r="I88" s="1145"/>
      <c r="J88" s="1145"/>
      <c r="K88" s="1141" t="s">
        <v>36</v>
      </c>
      <c r="L88" s="1141" t="s">
        <v>36</v>
      </c>
      <c r="M88" s="1147">
        <v>50</v>
      </c>
      <c r="N88" s="1148" t="s">
        <v>36</v>
      </c>
      <c r="O88" s="1142" t="s">
        <v>36</v>
      </c>
      <c r="P88" s="1147">
        <v>55</v>
      </c>
      <c r="Q88" s="1148" t="s">
        <v>36</v>
      </c>
      <c r="R88" s="1142" t="s">
        <v>36</v>
      </c>
      <c r="S88" s="1147">
        <v>60</v>
      </c>
      <c r="T88" s="1143" t="s">
        <v>172</v>
      </c>
      <c r="U88" s="1137"/>
      <c r="V88" s="1137"/>
    </row>
    <row r="89" spans="1:22" ht="123">
      <c r="A89" s="652">
        <v>54</v>
      </c>
      <c r="B89" s="1143" t="s">
        <v>159</v>
      </c>
      <c r="C89" s="1143"/>
      <c r="D89" s="1150" t="s">
        <v>219</v>
      </c>
      <c r="E89" s="1143" t="s">
        <v>220</v>
      </c>
      <c r="F89" s="1117" t="s">
        <v>35</v>
      </c>
      <c r="G89" s="1144"/>
      <c r="H89" s="1135">
        <f t="shared" si="2"/>
        <v>662</v>
      </c>
      <c r="I89" s="1145"/>
      <c r="J89" s="1145"/>
      <c r="K89" s="1141" t="s">
        <v>127</v>
      </c>
      <c r="L89" s="1141" t="s">
        <v>127</v>
      </c>
      <c r="M89" s="1147">
        <v>200</v>
      </c>
      <c r="N89" s="1148" t="s">
        <v>127</v>
      </c>
      <c r="O89" s="1142" t="s">
        <v>127</v>
      </c>
      <c r="P89" s="1147">
        <v>220</v>
      </c>
      <c r="Q89" s="1148" t="s">
        <v>127</v>
      </c>
      <c r="R89" s="1142" t="s">
        <v>127</v>
      </c>
      <c r="S89" s="1147">
        <v>242</v>
      </c>
      <c r="T89" s="1143" t="s">
        <v>172</v>
      </c>
      <c r="U89" s="1137"/>
      <c r="V89" s="1137"/>
    </row>
    <row r="90" spans="1:22" ht="123">
      <c r="A90" s="652">
        <v>55</v>
      </c>
      <c r="B90" s="1143" t="s">
        <v>159</v>
      </c>
      <c r="C90" s="1143"/>
      <c r="D90" s="1150" t="s">
        <v>221</v>
      </c>
      <c r="E90" s="1143" t="s">
        <v>222</v>
      </c>
      <c r="F90" s="1117" t="s">
        <v>35</v>
      </c>
      <c r="G90" s="1144"/>
      <c r="H90" s="1135">
        <f t="shared" si="2"/>
        <v>993</v>
      </c>
      <c r="I90" s="1145"/>
      <c r="J90" s="1145"/>
      <c r="K90" s="1141" t="s">
        <v>118</v>
      </c>
      <c r="L90" s="1141" t="s">
        <v>42</v>
      </c>
      <c r="M90" s="1147">
        <v>300</v>
      </c>
      <c r="N90" s="1148" t="s">
        <v>42</v>
      </c>
      <c r="O90" s="1142" t="s">
        <v>42</v>
      </c>
      <c r="P90" s="1147">
        <v>330</v>
      </c>
      <c r="Q90" s="1148" t="s">
        <v>123</v>
      </c>
      <c r="R90" s="1142" t="s">
        <v>42</v>
      </c>
      <c r="S90" s="1147">
        <v>363</v>
      </c>
      <c r="T90" s="1143" t="s">
        <v>172</v>
      </c>
      <c r="U90" s="1137"/>
      <c r="V90" s="1137"/>
    </row>
    <row r="91" spans="1:22" ht="123">
      <c r="A91" s="652">
        <v>56</v>
      </c>
      <c r="B91" s="1143" t="s">
        <v>159</v>
      </c>
      <c r="C91" s="1143"/>
      <c r="D91" s="1150" t="s">
        <v>223</v>
      </c>
      <c r="E91" s="1143"/>
      <c r="F91" s="1117" t="s">
        <v>35</v>
      </c>
      <c r="G91" s="1144"/>
      <c r="H91" s="1135">
        <f t="shared" si="2"/>
        <v>662</v>
      </c>
      <c r="I91" s="1145"/>
      <c r="J91" s="1145"/>
      <c r="K91" s="1141" t="s">
        <v>68</v>
      </c>
      <c r="L91" s="1141" t="s">
        <v>68</v>
      </c>
      <c r="M91" s="1147">
        <v>200</v>
      </c>
      <c r="N91" s="1148" t="s">
        <v>68</v>
      </c>
      <c r="O91" s="1142" t="s">
        <v>68</v>
      </c>
      <c r="P91" s="1147">
        <v>220</v>
      </c>
      <c r="Q91" s="1148" t="s">
        <v>68</v>
      </c>
      <c r="R91" s="1142" t="s">
        <v>68</v>
      </c>
      <c r="S91" s="1147">
        <v>242</v>
      </c>
      <c r="T91" s="1143" t="s">
        <v>172</v>
      </c>
      <c r="U91" s="1137"/>
      <c r="V91" s="1137"/>
    </row>
    <row r="92" spans="1:22" ht="123">
      <c r="A92" s="652">
        <v>57</v>
      </c>
      <c r="B92" s="1143" t="s">
        <v>159</v>
      </c>
      <c r="C92" s="1143"/>
      <c r="D92" s="1150" t="s">
        <v>224</v>
      </c>
      <c r="E92" s="1143" t="s">
        <v>225</v>
      </c>
      <c r="F92" s="1117" t="s">
        <v>35</v>
      </c>
      <c r="G92" s="1144"/>
      <c r="H92" s="1135">
        <f t="shared" si="2"/>
        <v>3310</v>
      </c>
      <c r="I92" s="1145"/>
      <c r="J92" s="1145"/>
      <c r="K92" s="1141">
        <v>41966</v>
      </c>
      <c r="L92" s="1141">
        <v>41966</v>
      </c>
      <c r="M92" s="1147">
        <v>1000</v>
      </c>
      <c r="N92" s="1148" t="s">
        <v>226</v>
      </c>
      <c r="O92" s="1142">
        <v>41966</v>
      </c>
      <c r="P92" s="1147">
        <v>1100</v>
      </c>
      <c r="Q92" s="1148" t="s">
        <v>227</v>
      </c>
      <c r="R92" s="1142" t="s">
        <v>226</v>
      </c>
      <c r="S92" s="1147">
        <v>1210</v>
      </c>
      <c r="T92" s="1143" t="s">
        <v>228</v>
      </c>
      <c r="U92" s="1137"/>
      <c r="V92" s="1137"/>
    </row>
    <row r="93" spans="1:22" ht="123">
      <c r="A93" s="652">
        <v>58</v>
      </c>
      <c r="B93" s="1143" t="s">
        <v>159</v>
      </c>
      <c r="C93" s="1143"/>
      <c r="D93" s="1143" t="s">
        <v>229</v>
      </c>
      <c r="E93" s="1143" t="s">
        <v>230</v>
      </c>
      <c r="F93" s="1117" t="s">
        <v>35</v>
      </c>
      <c r="G93" s="1144"/>
      <c r="H93" s="1135">
        <f t="shared" si="2"/>
        <v>5000</v>
      </c>
      <c r="I93" s="1145"/>
      <c r="J93" s="1145"/>
      <c r="K93" s="1141">
        <v>41774</v>
      </c>
      <c r="L93" s="1141">
        <v>41774</v>
      </c>
      <c r="M93" s="1147">
        <v>1500</v>
      </c>
      <c r="N93" s="1148" t="s">
        <v>231</v>
      </c>
      <c r="O93" s="1142" t="s">
        <v>231</v>
      </c>
      <c r="P93" s="1147">
        <v>1650</v>
      </c>
      <c r="Q93" s="1148" t="s">
        <v>231</v>
      </c>
      <c r="R93" s="1142" t="s">
        <v>231</v>
      </c>
      <c r="S93" s="1147">
        <v>1850</v>
      </c>
      <c r="T93" s="1143" t="s">
        <v>228</v>
      </c>
      <c r="U93" s="1137"/>
      <c r="V93" s="1137"/>
    </row>
    <row r="94" spans="1:22" ht="123">
      <c r="A94" s="652">
        <v>59</v>
      </c>
      <c r="B94" s="1143" t="s">
        <v>159</v>
      </c>
      <c r="C94" s="1143"/>
      <c r="D94" s="1143" t="s">
        <v>232</v>
      </c>
      <c r="E94" s="1143" t="s">
        <v>233</v>
      </c>
      <c r="F94" s="1117" t="s">
        <v>35</v>
      </c>
      <c r="G94" s="1144"/>
      <c r="H94" s="1135">
        <f t="shared" si="2"/>
        <v>3900</v>
      </c>
      <c r="I94" s="1145"/>
      <c r="J94" s="1145"/>
      <c r="K94" s="1141" t="s">
        <v>127</v>
      </c>
      <c r="L94" s="1141" t="s">
        <v>54</v>
      </c>
      <c r="M94" s="1147">
        <v>1200</v>
      </c>
      <c r="N94" s="1148" t="s">
        <v>127</v>
      </c>
      <c r="O94" s="1142" t="s">
        <v>54</v>
      </c>
      <c r="P94" s="1147">
        <v>1300</v>
      </c>
      <c r="Q94" s="1148" t="s">
        <v>127</v>
      </c>
      <c r="R94" s="1142" t="s">
        <v>54</v>
      </c>
      <c r="S94" s="1147">
        <v>1400</v>
      </c>
      <c r="T94" s="1143" t="s">
        <v>228</v>
      </c>
      <c r="U94" s="1137"/>
      <c r="V94" s="1137"/>
    </row>
    <row r="95" spans="1:22" ht="123">
      <c r="A95" s="652">
        <v>60</v>
      </c>
      <c r="B95" s="1143" t="s">
        <v>159</v>
      </c>
      <c r="C95" s="1143"/>
      <c r="D95" s="1143" t="s">
        <v>234</v>
      </c>
      <c r="E95" s="1143" t="s">
        <v>235</v>
      </c>
      <c r="F95" s="1117" t="s">
        <v>35</v>
      </c>
      <c r="G95" s="1144"/>
      <c r="H95" s="1135">
        <f t="shared" si="2"/>
        <v>1655</v>
      </c>
      <c r="I95" s="1145"/>
      <c r="J95" s="1145"/>
      <c r="K95" s="1141" t="s">
        <v>119</v>
      </c>
      <c r="L95" s="1141" t="s">
        <v>54</v>
      </c>
      <c r="M95" s="1147">
        <v>500</v>
      </c>
      <c r="N95" s="1148" t="s">
        <v>119</v>
      </c>
      <c r="O95" s="1142" t="s">
        <v>54</v>
      </c>
      <c r="P95" s="1147">
        <v>550</v>
      </c>
      <c r="Q95" s="1148" t="s">
        <v>119</v>
      </c>
      <c r="R95" s="1142" t="s">
        <v>54</v>
      </c>
      <c r="S95" s="1147">
        <v>605</v>
      </c>
      <c r="T95" s="1143" t="s">
        <v>228</v>
      </c>
      <c r="U95" s="1137"/>
      <c r="V95" s="1137"/>
    </row>
    <row r="96" spans="1:22" ht="123">
      <c r="A96" s="652">
        <v>61</v>
      </c>
      <c r="B96" s="1143" t="s">
        <v>159</v>
      </c>
      <c r="C96" s="1143"/>
      <c r="D96" s="1143" t="s">
        <v>236</v>
      </c>
      <c r="E96" s="1143" t="s">
        <v>237</v>
      </c>
      <c r="F96" s="1117" t="s">
        <v>35</v>
      </c>
      <c r="G96" s="1144"/>
      <c r="H96" s="1135">
        <f t="shared" si="2"/>
        <v>4303</v>
      </c>
      <c r="I96" s="1145"/>
      <c r="J96" s="1145"/>
      <c r="K96" s="1141" t="s">
        <v>208</v>
      </c>
      <c r="L96" s="1141" t="s">
        <v>208</v>
      </c>
      <c r="M96" s="1147">
        <v>1300</v>
      </c>
      <c r="N96" s="1148" t="s">
        <v>208</v>
      </c>
      <c r="O96" s="1142" t="s">
        <v>208</v>
      </c>
      <c r="P96" s="1147">
        <v>1430</v>
      </c>
      <c r="Q96" s="1148" t="s">
        <v>208</v>
      </c>
      <c r="R96" s="1142" t="s">
        <v>208</v>
      </c>
      <c r="S96" s="1147">
        <v>1573</v>
      </c>
      <c r="T96" s="1143" t="s">
        <v>228</v>
      </c>
      <c r="U96" s="1137"/>
      <c r="V96" s="1137"/>
    </row>
    <row r="97" spans="1:22" ht="123">
      <c r="A97" s="652">
        <v>62</v>
      </c>
      <c r="B97" s="1143" t="s">
        <v>159</v>
      </c>
      <c r="C97" s="1143"/>
      <c r="D97" s="1143" t="s">
        <v>238</v>
      </c>
      <c r="E97" s="1143"/>
      <c r="F97" s="1117" t="s">
        <v>35</v>
      </c>
      <c r="G97" s="1144"/>
      <c r="H97" s="1135">
        <f t="shared" si="2"/>
        <v>2184</v>
      </c>
      <c r="I97" s="1145"/>
      <c r="J97" s="1145"/>
      <c r="K97" s="1141" t="s">
        <v>118</v>
      </c>
      <c r="L97" s="1141" t="s">
        <v>42</v>
      </c>
      <c r="M97" s="1147">
        <v>660</v>
      </c>
      <c r="N97" s="1148" t="s">
        <v>123</v>
      </c>
      <c r="O97" s="1142" t="s">
        <v>42</v>
      </c>
      <c r="P97" s="1147">
        <v>726</v>
      </c>
      <c r="Q97" s="1148" t="s">
        <v>123</v>
      </c>
      <c r="R97" s="1142" t="s">
        <v>42</v>
      </c>
      <c r="S97" s="1147">
        <v>798</v>
      </c>
      <c r="T97" s="1143" t="s">
        <v>239</v>
      </c>
      <c r="U97" s="1137"/>
      <c r="V97" s="1137"/>
    </row>
    <row r="98" spans="1:22" ht="123">
      <c r="A98" s="652">
        <v>63</v>
      </c>
      <c r="B98" s="1143" t="s">
        <v>159</v>
      </c>
      <c r="C98" s="1143"/>
      <c r="D98" s="1143" t="s">
        <v>240</v>
      </c>
      <c r="E98" s="1143" t="s">
        <v>241</v>
      </c>
      <c r="F98" s="1117" t="s">
        <v>35</v>
      </c>
      <c r="G98" s="1144"/>
      <c r="H98" s="1135">
        <f t="shared" si="2"/>
        <v>12635</v>
      </c>
      <c r="I98" s="1145"/>
      <c r="J98" s="1145"/>
      <c r="K98" s="1141" t="s">
        <v>118</v>
      </c>
      <c r="L98" s="1141" t="s">
        <v>42</v>
      </c>
      <c r="M98" s="1147">
        <v>3850</v>
      </c>
      <c r="N98" s="1148" t="s">
        <v>123</v>
      </c>
      <c r="O98" s="1142" t="s">
        <v>42</v>
      </c>
      <c r="P98" s="1147">
        <v>4235</v>
      </c>
      <c r="Q98" s="1148" t="s">
        <v>123</v>
      </c>
      <c r="R98" s="1142" t="s">
        <v>42</v>
      </c>
      <c r="S98" s="1147">
        <v>4550</v>
      </c>
      <c r="T98" s="1143" t="s">
        <v>172</v>
      </c>
      <c r="U98" s="1137"/>
      <c r="V98" s="1137"/>
    </row>
    <row r="99" spans="1:22" ht="123">
      <c r="A99" s="652">
        <v>64</v>
      </c>
      <c r="B99" s="1143" t="s">
        <v>159</v>
      </c>
      <c r="C99" s="1143"/>
      <c r="D99" s="1143" t="s">
        <v>242</v>
      </c>
      <c r="E99" s="1143"/>
      <c r="F99" s="1117" t="s">
        <v>35</v>
      </c>
      <c r="G99" s="1144"/>
      <c r="H99" s="1135">
        <f t="shared" si="2"/>
        <v>2990</v>
      </c>
      <c r="I99" s="1145"/>
      <c r="J99" s="1145"/>
      <c r="K99" s="1141" t="s">
        <v>208</v>
      </c>
      <c r="L99" s="1141" t="s">
        <v>208</v>
      </c>
      <c r="M99" s="1147">
        <v>900</v>
      </c>
      <c r="N99" s="1148" t="s">
        <v>208</v>
      </c>
      <c r="O99" s="1142" t="s">
        <v>208</v>
      </c>
      <c r="P99" s="1147">
        <v>990</v>
      </c>
      <c r="Q99" s="1148" t="s">
        <v>208</v>
      </c>
      <c r="R99" s="1142" t="s">
        <v>208</v>
      </c>
      <c r="S99" s="1147">
        <v>1100</v>
      </c>
      <c r="T99" s="1143" t="s">
        <v>243</v>
      </c>
      <c r="U99" s="1137"/>
      <c r="V99" s="1137"/>
    </row>
    <row r="100" spans="1:22" ht="123">
      <c r="A100" s="652">
        <v>65</v>
      </c>
      <c r="B100" s="1143" t="s">
        <v>159</v>
      </c>
      <c r="C100" s="1143"/>
      <c r="D100" s="1143" t="s">
        <v>244</v>
      </c>
      <c r="E100" s="1143"/>
      <c r="F100" s="1117" t="s">
        <v>35</v>
      </c>
      <c r="G100" s="1144"/>
      <c r="H100" s="1135">
        <f t="shared" si="2"/>
        <v>132.5</v>
      </c>
      <c r="I100" s="1145"/>
      <c r="J100" s="1145"/>
      <c r="K100" s="1141" t="s">
        <v>118</v>
      </c>
      <c r="L100" s="1141" t="s">
        <v>42</v>
      </c>
      <c r="M100" s="1147">
        <v>40</v>
      </c>
      <c r="N100" s="1142" t="s">
        <v>118</v>
      </c>
      <c r="O100" s="1142" t="s">
        <v>42</v>
      </c>
      <c r="P100" s="1147">
        <v>44</v>
      </c>
      <c r="Q100" s="1142" t="s">
        <v>118</v>
      </c>
      <c r="R100" s="1142" t="s">
        <v>42</v>
      </c>
      <c r="S100" s="1147">
        <v>48.5</v>
      </c>
      <c r="T100" s="1143" t="s">
        <v>228</v>
      </c>
      <c r="U100" s="1137"/>
      <c r="V100" s="1137"/>
    </row>
    <row r="101" spans="1:22" ht="123">
      <c r="A101" s="652">
        <v>66</v>
      </c>
      <c r="B101" s="1143" t="s">
        <v>159</v>
      </c>
      <c r="C101" s="1143"/>
      <c r="D101" s="1143" t="s">
        <v>245</v>
      </c>
      <c r="E101" s="1143" t="s">
        <v>246</v>
      </c>
      <c r="F101" s="1117" t="s">
        <v>35</v>
      </c>
      <c r="G101" s="1144"/>
      <c r="H101" s="1135">
        <f t="shared" si="2"/>
        <v>1655</v>
      </c>
      <c r="I101" s="1145"/>
      <c r="J101" s="1145"/>
      <c r="K101" s="1141" t="s">
        <v>119</v>
      </c>
      <c r="L101" s="1141" t="s">
        <v>37</v>
      </c>
      <c r="M101" s="1147">
        <v>500</v>
      </c>
      <c r="N101" s="1148" t="s">
        <v>119</v>
      </c>
      <c r="O101" s="1142" t="s">
        <v>37</v>
      </c>
      <c r="P101" s="1147">
        <v>550</v>
      </c>
      <c r="Q101" s="1148" t="s">
        <v>119</v>
      </c>
      <c r="R101" s="1142" t="s">
        <v>37</v>
      </c>
      <c r="S101" s="1147">
        <v>605</v>
      </c>
      <c r="T101" s="1143" t="s">
        <v>228</v>
      </c>
      <c r="U101" s="1137"/>
      <c r="V101" s="1137"/>
    </row>
    <row r="102" spans="1:22" ht="123">
      <c r="A102" s="652">
        <v>67</v>
      </c>
      <c r="B102" s="1143" t="s">
        <v>159</v>
      </c>
      <c r="C102" s="1143"/>
      <c r="D102" s="1143" t="s">
        <v>247</v>
      </c>
      <c r="E102" s="1143" t="s">
        <v>248</v>
      </c>
      <c r="F102" s="1117" t="s">
        <v>35</v>
      </c>
      <c r="G102" s="1144"/>
      <c r="H102" s="1135">
        <f t="shared" si="2"/>
        <v>2317</v>
      </c>
      <c r="I102" s="1145"/>
      <c r="J102" s="1145"/>
      <c r="K102" s="1141" t="s">
        <v>214</v>
      </c>
      <c r="L102" s="1141" t="s">
        <v>204</v>
      </c>
      <c r="M102" s="1147">
        <v>700</v>
      </c>
      <c r="N102" s="1148" t="s">
        <v>214</v>
      </c>
      <c r="O102" s="1142" t="s">
        <v>204</v>
      </c>
      <c r="P102" s="1147">
        <v>770</v>
      </c>
      <c r="Q102" s="1148" t="s">
        <v>214</v>
      </c>
      <c r="R102" s="1142" t="s">
        <v>204</v>
      </c>
      <c r="S102" s="1147">
        <v>847</v>
      </c>
      <c r="T102" s="1143" t="s">
        <v>249</v>
      </c>
      <c r="U102" s="1137"/>
      <c r="V102" s="1137"/>
    </row>
    <row r="103" spans="1:22" ht="123">
      <c r="A103" s="652">
        <v>68</v>
      </c>
      <c r="B103" s="1143" t="s">
        <v>159</v>
      </c>
      <c r="C103" s="1143"/>
      <c r="D103" s="1143" t="s">
        <v>250</v>
      </c>
      <c r="E103" s="1143" t="s">
        <v>251</v>
      </c>
      <c r="F103" s="1117" t="s">
        <v>35</v>
      </c>
      <c r="G103" s="1144"/>
      <c r="H103" s="1135">
        <f t="shared" si="2"/>
        <v>2482</v>
      </c>
      <c r="I103" s="1145"/>
      <c r="J103" s="1145"/>
      <c r="K103" s="1141" t="s">
        <v>127</v>
      </c>
      <c r="L103" s="1141" t="s">
        <v>42</v>
      </c>
      <c r="M103" s="1147">
        <v>750</v>
      </c>
      <c r="N103" s="1148" t="s">
        <v>127</v>
      </c>
      <c r="O103" s="1142" t="s">
        <v>42</v>
      </c>
      <c r="P103" s="1147">
        <v>825</v>
      </c>
      <c r="Q103" s="1148" t="s">
        <v>127</v>
      </c>
      <c r="R103" s="1142" t="s">
        <v>42</v>
      </c>
      <c r="S103" s="1147">
        <v>907</v>
      </c>
      <c r="T103" s="1143" t="s">
        <v>252</v>
      </c>
      <c r="U103" s="1137"/>
      <c r="V103" s="1137"/>
    </row>
    <row r="104" spans="1:22" ht="123">
      <c r="A104" s="652">
        <v>69</v>
      </c>
      <c r="B104" s="1143" t="s">
        <v>159</v>
      </c>
      <c r="C104" s="1143"/>
      <c r="D104" s="1143" t="s">
        <v>253</v>
      </c>
      <c r="E104" s="1143" t="s">
        <v>254</v>
      </c>
      <c r="F104" s="1117" t="s">
        <v>35</v>
      </c>
      <c r="G104" s="1144"/>
      <c r="H104" s="1135">
        <f t="shared" si="2"/>
        <v>3310</v>
      </c>
      <c r="I104" s="1145"/>
      <c r="J104" s="1145"/>
      <c r="K104" s="1141" t="s">
        <v>208</v>
      </c>
      <c r="L104" s="1141" t="s">
        <v>208</v>
      </c>
      <c r="M104" s="1147">
        <v>1000</v>
      </c>
      <c r="N104" s="1148" t="s">
        <v>208</v>
      </c>
      <c r="O104" s="1142" t="s">
        <v>208</v>
      </c>
      <c r="P104" s="1147">
        <v>1100</v>
      </c>
      <c r="Q104" s="1148" t="s">
        <v>208</v>
      </c>
      <c r="R104" s="1142" t="s">
        <v>208</v>
      </c>
      <c r="S104" s="1147">
        <v>1210</v>
      </c>
      <c r="T104" s="1143" t="s">
        <v>252</v>
      </c>
      <c r="U104" s="1137"/>
      <c r="V104" s="1137"/>
    </row>
    <row r="105" spans="1:22" ht="123">
      <c r="A105" s="652">
        <v>70</v>
      </c>
      <c r="B105" s="1143" t="s">
        <v>159</v>
      </c>
      <c r="C105" s="1143"/>
      <c r="D105" s="1143" t="s">
        <v>255</v>
      </c>
      <c r="E105" s="1143" t="s">
        <v>256</v>
      </c>
      <c r="F105" s="1117" t="s">
        <v>35</v>
      </c>
      <c r="G105" s="1144"/>
      <c r="H105" s="1135">
        <f t="shared" si="2"/>
        <v>8770</v>
      </c>
      <c r="I105" s="1145"/>
      <c r="J105" s="1145"/>
      <c r="K105" s="1141" t="s">
        <v>119</v>
      </c>
      <c r="L105" s="1141" t="s">
        <v>208</v>
      </c>
      <c r="M105" s="1147">
        <v>2650</v>
      </c>
      <c r="N105" s="1148" t="s">
        <v>119</v>
      </c>
      <c r="O105" s="1142" t="s">
        <v>208</v>
      </c>
      <c r="P105" s="1147">
        <v>2915</v>
      </c>
      <c r="Q105" s="1148" t="s">
        <v>119</v>
      </c>
      <c r="R105" s="1142" t="s">
        <v>208</v>
      </c>
      <c r="S105" s="1147">
        <v>3205</v>
      </c>
      <c r="T105" s="1143" t="s">
        <v>228</v>
      </c>
      <c r="U105" s="1137"/>
      <c r="V105" s="1137"/>
    </row>
    <row r="106" spans="1:22" ht="123">
      <c r="A106" s="652">
        <v>71</v>
      </c>
      <c r="B106" s="1143" t="s">
        <v>159</v>
      </c>
      <c r="C106" s="1143"/>
      <c r="D106" s="1143" t="s">
        <v>257</v>
      </c>
      <c r="E106" s="1143" t="s">
        <v>258</v>
      </c>
      <c r="F106" s="1117" t="s">
        <v>35</v>
      </c>
      <c r="G106" s="1144"/>
      <c r="H106" s="1135">
        <f t="shared" si="2"/>
        <v>6620</v>
      </c>
      <c r="I106" s="1145"/>
      <c r="J106" s="1145"/>
      <c r="K106" s="1141" t="s">
        <v>208</v>
      </c>
      <c r="L106" s="1141" t="s">
        <v>208</v>
      </c>
      <c r="M106" s="1147">
        <v>2000</v>
      </c>
      <c r="N106" s="1148" t="s">
        <v>208</v>
      </c>
      <c r="O106" s="1142" t="s">
        <v>208</v>
      </c>
      <c r="P106" s="1147">
        <v>2200</v>
      </c>
      <c r="Q106" s="1148" t="s">
        <v>208</v>
      </c>
      <c r="R106" s="1142" t="s">
        <v>208</v>
      </c>
      <c r="S106" s="1147">
        <v>2420</v>
      </c>
      <c r="T106" s="1143" t="s">
        <v>228</v>
      </c>
      <c r="U106" s="1137"/>
      <c r="V106" s="1137"/>
    </row>
    <row r="107" spans="1:22" ht="123">
      <c r="A107" s="652">
        <v>72</v>
      </c>
      <c r="B107" s="1143" t="s">
        <v>159</v>
      </c>
      <c r="C107" s="1143"/>
      <c r="D107" s="1143" t="s">
        <v>259</v>
      </c>
      <c r="E107" s="1143" t="s">
        <v>260</v>
      </c>
      <c r="F107" s="1117" t="s">
        <v>35</v>
      </c>
      <c r="G107" s="1144"/>
      <c r="H107" s="1135">
        <f t="shared" si="2"/>
        <v>331</v>
      </c>
      <c r="I107" s="1145"/>
      <c r="J107" s="1145"/>
      <c r="K107" s="1141" t="s">
        <v>42</v>
      </c>
      <c r="L107" s="1141" t="s">
        <v>42</v>
      </c>
      <c r="M107" s="1147">
        <v>100</v>
      </c>
      <c r="N107" s="1148" t="s">
        <v>42</v>
      </c>
      <c r="O107" s="1142" t="s">
        <v>42</v>
      </c>
      <c r="P107" s="1147">
        <v>110</v>
      </c>
      <c r="Q107" s="1148" t="s">
        <v>42</v>
      </c>
      <c r="R107" s="1142" t="s">
        <v>42</v>
      </c>
      <c r="S107" s="1147">
        <v>121</v>
      </c>
      <c r="T107" s="1143" t="s">
        <v>261</v>
      </c>
      <c r="U107" s="1137"/>
      <c r="V107" s="1137"/>
    </row>
    <row r="108" spans="1:22" ht="123">
      <c r="A108" s="652">
        <v>73</v>
      </c>
      <c r="B108" s="1143" t="s">
        <v>159</v>
      </c>
      <c r="C108" s="1143"/>
      <c r="D108" s="1143" t="s">
        <v>262</v>
      </c>
      <c r="E108" s="1143"/>
      <c r="F108" s="1117" t="s">
        <v>35</v>
      </c>
      <c r="G108" s="1144"/>
      <c r="H108" s="1135">
        <f t="shared" si="2"/>
        <v>662</v>
      </c>
      <c r="I108" s="1145"/>
      <c r="J108" s="1145"/>
      <c r="K108" s="1141" t="s">
        <v>54</v>
      </c>
      <c r="L108" s="1141" t="s">
        <v>54</v>
      </c>
      <c r="M108" s="1147">
        <v>200</v>
      </c>
      <c r="N108" s="1148" t="s">
        <v>54</v>
      </c>
      <c r="O108" s="1142" t="s">
        <v>54</v>
      </c>
      <c r="P108" s="1147">
        <v>220</v>
      </c>
      <c r="Q108" s="1148" t="s">
        <v>54</v>
      </c>
      <c r="R108" s="1142" t="s">
        <v>54</v>
      </c>
      <c r="S108" s="1147">
        <v>242</v>
      </c>
      <c r="T108" s="1143" t="s">
        <v>261</v>
      </c>
      <c r="U108" s="1137"/>
      <c r="V108" s="1137"/>
    </row>
    <row r="109" spans="1:22" ht="123">
      <c r="A109" s="652">
        <v>74</v>
      </c>
      <c r="B109" s="1143" t="s">
        <v>159</v>
      </c>
      <c r="C109" s="1143"/>
      <c r="D109" s="1143" t="s">
        <v>263</v>
      </c>
      <c r="E109" s="1143" t="s">
        <v>264</v>
      </c>
      <c r="F109" s="1117" t="s">
        <v>35</v>
      </c>
      <c r="G109" s="1144"/>
      <c r="H109" s="1135">
        <f t="shared" si="2"/>
        <v>1970</v>
      </c>
      <c r="I109" s="1145"/>
      <c r="J109" s="1145"/>
      <c r="K109" s="1141" t="s">
        <v>42</v>
      </c>
      <c r="L109" s="1141" t="s">
        <v>123</v>
      </c>
      <c r="M109" s="1147">
        <v>595</v>
      </c>
      <c r="N109" s="1148" t="s">
        <v>42</v>
      </c>
      <c r="O109" s="1142" t="s">
        <v>123</v>
      </c>
      <c r="P109" s="1147">
        <v>655</v>
      </c>
      <c r="Q109" s="1148" t="s">
        <v>42</v>
      </c>
      <c r="R109" s="1142" t="s">
        <v>123</v>
      </c>
      <c r="S109" s="1147">
        <v>720</v>
      </c>
      <c r="T109" s="1143" t="s">
        <v>265</v>
      </c>
      <c r="U109" s="1137"/>
      <c r="V109" s="1137"/>
    </row>
    <row r="110" spans="1:22" ht="31.5" customHeight="1">
      <c r="A110" s="652"/>
      <c r="B110" s="1371" t="s">
        <v>92</v>
      </c>
      <c r="C110" s="1372"/>
      <c r="D110" s="1372"/>
      <c r="E110" s="1373"/>
      <c r="F110" s="1117"/>
      <c r="G110" s="1144"/>
      <c r="H110" s="1152">
        <f>SUM(H36:H109)</f>
        <v>5131999.5</v>
      </c>
      <c r="I110" s="1153"/>
      <c r="J110" s="1153"/>
      <c r="K110" s="1154"/>
      <c r="L110" s="1155"/>
      <c r="M110" s="1156">
        <f>SUM(M36:M109)</f>
        <v>1291895</v>
      </c>
      <c r="N110" s="1157"/>
      <c r="O110" s="1158"/>
      <c r="P110" s="1152">
        <f>SUM(P36:P109)</f>
        <v>1641925</v>
      </c>
      <c r="Q110" s="1157"/>
      <c r="R110" s="1158"/>
      <c r="S110" s="1152">
        <f>SUM(S36:S109)</f>
        <v>2198179.5</v>
      </c>
      <c r="T110" s="1143"/>
      <c r="U110" s="1137"/>
      <c r="V110" s="1137"/>
    </row>
    <row r="111" spans="1:22" ht="31.5" customHeight="1">
      <c r="A111" s="1374" t="s">
        <v>266</v>
      </c>
      <c r="B111" s="1375"/>
      <c r="C111" s="1375"/>
      <c r="D111" s="1375"/>
      <c r="E111" s="1375"/>
      <c r="F111" s="1375"/>
      <c r="G111" s="1375"/>
      <c r="H111" s="1375"/>
      <c r="I111" s="1375"/>
      <c r="J111" s="1375"/>
      <c r="K111" s="1375"/>
      <c r="L111" s="1375"/>
      <c r="M111" s="1375"/>
      <c r="N111" s="1375"/>
      <c r="O111" s="1375"/>
      <c r="P111" s="1375"/>
      <c r="Q111" s="1375"/>
      <c r="R111" s="1375"/>
      <c r="S111" s="1375"/>
      <c r="T111" s="1375"/>
      <c r="U111" s="1375"/>
      <c r="V111" s="1376"/>
    </row>
    <row r="112" spans="1:22" ht="123">
      <c r="A112" s="1159">
        <v>1</v>
      </c>
      <c r="B112" s="1160" t="s">
        <v>31</v>
      </c>
      <c r="C112" s="1161" t="s">
        <v>267</v>
      </c>
      <c r="D112" s="1162" t="s">
        <v>268</v>
      </c>
      <c r="E112" s="1075" t="s">
        <v>126</v>
      </c>
      <c r="F112" s="1117" t="s">
        <v>35</v>
      </c>
      <c r="G112" s="1163">
        <v>169195</v>
      </c>
      <c r="H112" s="1164"/>
      <c r="I112" s="1164"/>
      <c r="J112" s="1164"/>
      <c r="K112" s="1165" t="s">
        <v>269</v>
      </c>
      <c r="L112" s="1165" t="s">
        <v>54</v>
      </c>
      <c r="M112" s="1166">
        <v>169195</v>
      </c>
      <c r="N112" s="1164"/>
      <c r="O112" s="1164"/>
      <c r="P112" s="1163"/>
      <c r="Q112" s="1164"/>
      <c r="R112" s="1164"/>
      <c r="S112" s="1163"/>
      <c r="T112" s="1137"/>
      <c r="U112" s="1137"/>
      <c r="V112" s="1137"/>
    </row>
    <row r="113" spans="1:22" ht="123">
      <c r="A113" s="1159">
        <v>2</v>
      </c>
      <c r="B113" s="1143" t="s">
        <v>159</v>
      </c>
      <c r="C113" s="1161" t="s">
        <v>270</v>
      </c>
      <c r="D113" s="1162" t="s">
        <v>271</v>
      </c>
      <c r="E113" s="1167" t="s">
        <v>272</v>
      </c>
      <c r="F113" s="1117" t="s">
        <v>35</v>
      </c>
      <c r="G113" s="1163">
        <v>26455</v>
      </c>
      <c r="H113" s="1164"/>
      <c r="I113" s="1164"/>
      <c r="J113" s="1164"/>
      <c r="K113" s="1165" t="s">
        <v>269</v>
      </c>
      <c r="L113" s="1165" t="s">
        <v>54</v>
      </c>
      <c r="M113" s="1166">
        <v>26455</v>
      </c>
      <c r="N113" s="1164"/>
      <c r="O113" s="1164"/>
      <c r="P113" s="1163"/>
      <c r="Q113" s="1164"/>
      <c r="R113" s="1164"/>
      <c r="S113" s="1163"/>
      <c r="T113" s="1137"/>
      <c r="U113" s="1137"/>
      <c r="V113" s="1137"/>
    </row>
    <row r="114" spans="1:22" ht="123">
      <c r="A114" s="1159">
        <v>3</v>
      </c>
      <c r="B114" s="1161" t="s">
        <v>273</v>
      </c>
      <c r="C114" s="1161" t="s">
        <v>274</v>
      </c>
      <c r="D114" s="1162" t="s">
        <v>275</v>
      </c>
      <c r="E114" s="1137"/>
      <c r="F114" s="1117" t="s">
        <v>35</v>
      </c>
      <c r="G114" s="1163">
        <v>8000</v>
      </c>
      <c r="H114" s="1164"/>
      <c r="I114" s="1164"/>
      <c r="J114" s="1164"/>
      <c r="K114" s="1165" t="s">
        <v>269</v>
      </c>
      <c r="L114" s="1165" t="s">
        <v>54</v>
      </c>
      <c r="M114" s="1166">
        <v>8000</v>
      </c>
      <c r="N114" s="1164"/>
      <c r="O114" s="1164"/>
      <c r="P114" s="1163"/>
      <c r="Q114" s="1164"/>
      <c r="R114" s="1164"/>
      <c r="S114" s="1163"/>
      <c r="T114" s="1137"/>
      <c r="U114" s="1137"/>
      <c r="V114" s="1137"/>
    </row>
    <row r="115" spans="1:22" ht="135">
      <c r="A115" s="1159">
        <v>4</v>
      </c>
      <c r="B115" s="1160" t="s">
        <v>31</v>
      </c>
      <c r="C115" s="1075" t="s">
        <v>32</v>
      </c>
      <c r="D115" s="1162" t="s">
        <v>276</v>
      </c>
      <c r="E115" s="1075" t="s">
        <v>126</v>
      </c>
      <c r="F115" s="1117" t="s">
        <v>35</v>
      </c>
      <c r="G115" s="1163">
        <v>56543</v>
      </c>
      <c r="H115" s="1164"/>
      <c r="I115" s="1164"/>
      <c r="J115" s="1164"/>
      <c r="K115" s="1165" t="s">
        <v>269</v>
      </c>
      <c r="L115" s="1165" t="s">
        <v>54</v>
      </c>
      <c r="M115" s="1166">
        <v>56543</v>
      </c>
      <c r="N115" s="1164"/>
      <c r="O115" s="1164"/>
      <c r="P115" s="1163"/>
      <c r="Q115" s="1164"/>
      <c r="R115" s="1164"/>
      <c r="S115" s="1163"/>
      <c r="T115" s="1137"/>
      <c r="U115" s="1137"/>
      <c r="V115" s="1137"/>
    </row>
    <row r="116" spans="1:22" ht="123">
      <c r="A116" s="1159">
        <v>5</v>
      </c>
      <c r="B116" s="1161" t="s">
        <v>277</v>
      </c>
      <c r="C116" s="1160" t="s">
        <v>278</v>
      </c>
      <c r="D116" s="1162" t="s">
        <v>279</v>
      </c>
      <c r="E116" s="1168" t="s">
        <v>280</v>
      </c>
      <c r="F116" s="1117" t="s">
        <v>35</v>
      </c>
      <c r="G116" s="1163">
        <v>57588</v>
      </c>
      <c r="H116" s="1164"/>
      <c r="I116" s="1164"/>
      <c r="J116" s="1164"/>
      <c r="K116" s="1165" t="s">
        <v>269</v>
      </c>
      <c r="L116" s="1165" t="s">
        <v>54</v>
      </c>
      <c r="M116" s="1166">
        <v>57588</v>
      </c>
      <c r="N116" s="1164"/>
      <c r="O116" s="1164"/>
      <c r="P116" s="1163"/>
      <c r="Q116" s="1164"/>
      <c r="R116" s="1164"/>
      <c r="S116" s="1163"/>
      <c r="T116" s="1137"/>
      <c r="U116" s="1137"/>
      <c r="V116" s="1137"/>
    </row>
    <row r="117" spans="1:22" ht="123">
      <c r="A117" s="1159">
        <v>6</v>
      </c>
      <c r="B117" s="1160" t="s">
        <v>281</v>
      </c>
      <c r="C117" s="1161" t="s">
        <v>282</v>
      </c>
      <c r="D117" s="1162" t="s">
        <v>283</v>
      </c>
      <c r="E117" s="1168" t="s">
        <v>284</v>
      </c>
      <c r="F117" s="1117" t="s">
        <v>35</v>
      </c>
      <c r="G117" s="1163">
        <v>49591</v>
      </c>
      <c r="H117" s="1164"/>
      <c r="I117" s="1164"/>
      <c r="J117" s="1164"/>
      <c r="K117" s="1165" t="s">
        <v>269</v>
      </c>
      <c r="L117" s="1165" t="s">
        <v>54</v>
      </c>
      <c r="M117" s="1166">
        <v>49591</v>
      </c>
      <c r="N117" s="1164"/>
      <c r="O117" s="1164"/>
      <c r="P117" s="1163"/>
      <c r="Q117" s="1164"/>
      <c r="R117" s="1164"/>
      <c r="S117" s="1163"/>
      <c r="T117" s="1137"/>
      <c r="U117" s="1137"/>
      <c r="V117" s="1137"/>
    </row>
    <row r="118" spans="1:22" ht="123">
      <c r="A118" s="1159">
        <v>7</v>
      </c>
      <c r="B118" s="1143" t="s">
        <v>159</v>
      </c>
      <c r="C118" s="1161" t="s">
        <v>270</v>
      </c>
      <c r="D118" s="1162" t="s">
        <v>285</v>
      </c>
      <c r="E118" s="1168" t="s">
        <v>284</v>
      </c>
      <c r="F118" s="1117" t="s">
        <v>35</v>
      </c>
      <c r="G118" s="1163">
        <v>16912</v>
      </c>
      <c r="H118" s="1164"/>
      <c r="I118" s="1164"/>
      <c r="J118" s="1164"/>
      <c r="K118" s="1165" t="s">
        <v>286</v>
      </c>
      <c r="L118" s="1165" t="s">
        <v>54</v>
      </c>
      <c r="M118" s="1166">
        <v>16912</v>
      </c>
      <c r="N118" s="1164"/>
      <c r="O118" s="1164"/>
      <c r="P118" s="1163"/>
      <c r="Q118" s="1164"/>
      <c r="R118" s="1164"/>
      <c r="S118" s="1163"/>
      <c r="T118" s="1137"/>
      <c r="U118" s="1137"/>
      <c r="V118" s="1137"/>
    </row>
    <row r="119" spans="1:22" ht="123">
      <c r="A119" s="1159">
        <v>9</v>
      </c>
      <c r="B119" s="1160" t="s">
        <v>99</v>
      </c>
      <c r="C119" s="1160" t="s">
        <v>287</v>
      </c>
      <c r="D119" s="1162" t="s">
        <v>288</v>
      </c>
      <c r="E119" s="1168" t="s">
        <v>284</v>
      </c>
      <c r="F119" s="1117" t="s">
        <v>35</v>
      </c>
      <c r="G119" s="1163">
        <v>15962</v>
      </c>
      <c r="H119" s="1164"/>
      <c r="I119" s="1164"/>
      <c r="J119" s="1164"/>
      <c r="K119" s="1165" t="s">
        <v>286</v>
      </c>
      <c r="L119" s="1165" t="s">
        <v>54</v>
      </c>
      <c r="M119" s="1166">
        <v>15962</v>
      </c>
      <c r="N119" s="1164"/>
      <c r="O119" s="1164"/>
      <c r="P119" s="1163"/>
      <c r="Q119" s="1164"/>
      <c r="R119" s="1164"/>
      <c r="S119" s="1163"/>
      <c r="T119" s="1137"/>
      <c r="U119" s="1137"/>
      <c r="V119" s="1137"/>
    </row>
    <row r="120" spans="1:22" ht="123">
      <c r="A120" s="1159">
        <v>10</v>
      </c>
      <c r="B120" s="1160" t="s">
        <v>31</v>
      </c>
      <c r="C120" s="1160" t="s">
        <v>289</v>
      </c>
      <c r="D120" s="1162" t="s">
        <v>290</v>
      </c>
      <c r="E120" s="1168" t="s">
        <v>280</v>
      </c>
      <c r="F120" s="1117" t="s">
        <v>35</v>
      </c>
      <c r="G120" s="1169">
        <v>14756</v>
      </c>
      <c r="H120" s="1164"/>
      <c r="I120" s="1164"/>
      <c r="J120" s="1164"/>
      <c r="K120" s="1165" t="s">
        <v>286</v>
      </c>
      <c r="L120" s="1165" t="s">
        <v>54</v>
      </c>
      <c r="M120" s="1170">
        <v>14756</v>
      </c>
      <c r="N120" s="1164"/>
      <c r="O120" s="1164"/>
      <c r="P120" s="1169"/>
      <c r="Q120" s="1164"/>
      <c r="R120" s="1164"/>
      <c r="S120" s="1169"/>
      <c r="T120" s="1137"/>
      <c r="U120" s="1137"/>
      <c r="V120" s="1137"/>
    </row>
    <row r="121" spans="1:22" ht="123">
      <c r="A121" s="1159">
        <v>11</v>
      </c>
      <c r="B121" s="1160" t="s">
        <v>281</v>
      </c>
      <c r="C121" s="1161" t="s">
        <v>291</v>
      </c>
      <c r="D121" s="1162" t="s">
        <v>292</v>
      </c>
      <c r="E121" s="1168" t="s">
        <v>293</v>
      </c>
      <c r="F121" s="1117" t="s">
        <v>35</v>
      </c>
      <c r="G121" s="1169">
        <v>9000</v>
      </c>
      <c r="H121" s="1164"/>
      <c r="I121" s="1164"/>
      <c r="J121" s="1164"/>
      <c r="K121" s="1165" t="s">
        <v>286</v>
      </c>
      <c r="L121" s="1165" t="s">
        <v>54</v>
      </c>
      <c r="M121" s="1170">
        <v>9000</v>
      </c>
      <c r="N121" s="1164"/>
      <c r="O121" s="1164"/>
      <c r="P121" s="1169"/>
      <c r="Q121" s="1164"/>
      <c r="R121" s="1164"/>
      <c r="S121" s="1169"/>
      <c r="T121" s="1137"/>
      <c r="U121" s="1137"/>
      <c r="V121" s="1137"/>
    </row>
    <row r="122" spans="1:22" ht="178.5">
      <c r="A122" s="1159">
        <v>12</v>
      </c>
      <c r="B122" s="1143" t="s">
        <v>159</v>
      </c>
      <c r="C122" s="1161" t="s">
        <v>39</v>
      </c>
      <c r="D122" s="1162" t="s">
        <v>294</v>
      </c>
      <c r="E122" s="1168" t="s">
        <v>295</v>
      </c>
      <c r="F122" s="1117" t="s">
        <v>35</v>
      </c>
      <c r="G122" s="1169">
        <v>130602</v>
      </c>
      <c r="H122" s="1164"/>
      <c r="I122" s="1164"/>
      <c r="J122" s="1164"/>
      <c r="K122" s="1165" t="s">
        <v>286</v>
      </c>
      <c r="L122" s="1165" t="s">
        <v>54</v>
      </c>
      <c r="M122" s="1170">
        <v>130602</v>
      </c>
      <c r="N122" s="1164"/>
      <c r="O122" s="1164"/>
      <c r="P122" s="1169"/>
      <c r="Q122" s="1164"/>
      <c r="R122" s="1164"/>
      <c r="S122" s="1169"/>
      <c r="T122" s="1137"/>
      <c r="U122" s="1137"/>
      <c r="V122" s="30" t="s">
        <v>296</v>
      </c>
    </row>
    <row r="123" spans="1:22" ht="48.75" customHeight="1">
      <c r="A123" s="652"/>
      <c r="B123" s="1371" t="s">
        <v>92</v>
      </c>
      <c r="C123" s="1372"/>
      <c r="D123" s="1372"/>
      <c r="E123" s="1373"/>
      <c r="F123" s="1117"/>
      <c r="G123" s="1171"/>
      <c r="H123" s="1172"/>
      <c r="I123" s="1145"/>
      <c r="J123" s="1145"/>
      <c r="K123" s="1141"/>
      <c r="L123" s="1141"/>
      <c r="M123" s="1173">
        <f>SUM(M112:M122)</f>
        <v>554604</v>
      </c>
      <c r="N123" s="1148"/>
      <c r="O123" s="1142"/>
      <c r="P123" s="1172">
        <v>554604</v>
      </c>
      <c r="Q123" s="1148"/>
      <c r="R123" s="1142"/>
      <c r="S123" s="1172">
        <v>554604</v>
      </c>
      <c r="T123" s="1143"/>
      <c r="U123" s="1137"/>
      <c r="V123" s="1137"/>
    </row>
    <row r="124" spans="1:22" ht="22.5" customHeight="1">
      <c r="A124" s="1384" t="s">
        <v>297</v>
      </c>
      <c r="B124" s="1384"/>
      <c r="C124" s="1384"/>
      <c r="D124" s="1384"/>
      <c r="E124" s="1384"/>
      <c r="F124" s="1384"/>
      <c r="G124" s="1384"/>
      <c r="H124" s="1384"/>
      <c r="I124" s="1384"/>
      <c r="J124" s="1384"/>
      <c r="K124" s="1384"/>
      <c r="L124" s="1384"/>
      <c r="M124" s="1384"/>
      <c r="N124" s="1384"/>
      <c r="O124" s="1384"/>
      <c r="P124" s="1384"/>
      <c r="Q124" s="1384"/>
      <c r="R124" s="1384"/>
      <c r="S124" s="1384"/>
      <c r="T124" s="1384"/>
      <c r="U124" s="1384"/>
      <c r="V124" s="1384"/>
    </row>
    <row r="125" spans="1:22" ht="123">
      <c r="A125" s="6">
        <v>1</v>
      </c>
      <c r="B125" s="31" t="s">
        <v>43</v>
      </c>
      <c r="C125" s="31" t="s">
        <v>270</v>
      </c>
      <c r="D125" s="32" t="s">
        <v>298</v>
      </c>
      <c r="E125" s="31" t="s">
        <v>299</v>
      </c>
      <c r="F125" s="3" t="s">
        <v>35</v>
      </c>
      <c r="G125" s="1174">
        <v>3000000</v>
      </c>
      <c r="H125" s="33"/>
      <c r="I125" s="33"/>
      <c r="J125" s="33"/>
      <c r="K125" s="34"/>
      <c r="M125" s="1175"/>
      <c r="N125" s="36"/>
      <c r="O125" s="36"/>
      <c r="P125" s="1176"/>
      <c r="Q125" s="37" t="s">
        <v>67</v>
      </c>
      <c r="R125" s="37" t="s">
        <v>54</v>
      </c>
      <c r="S125" s="1174">
        <v>3000000</v>
      </c>
      <c r="T125" s="31" t="s">
        <v>57</v>
      </c>
      <c r="U125" s="1177"/>
      <c r="V125" s="1177"/>
    </row>
    <row r="126" spans="1:22" ht="123">
      <c r="A126" s="1074">
        <v>2</v>
      </c>
      <c r="B126" s="1075" t="s">
        <v>281</v>
      </c>
      <c r="C126" s="1075" t="s">
        <v>291</v>
      </c>
      <c r="D126" s="1178" t="s">
        <v>300</v>
      </c>
      <c r="E126" s="1075" t="s">
        <v>301</v>
      </c>
      <c r="F126" s="1117" t="s">
        <v>35</v>
      </c>
      <c r="G126" s="1120">
        <v>430000</v>
      </c>
      <c r="H126" s="1118"/>
      <c r="I126" s="1118"/>
      <c r="J126" s="1118"/>
      <c r="K126" s="1119"/>
      <c r="L126" s="1119"/>
      <c r="M126" s="1108"/>
      <c r="N126" s="1119"/>
      <c r="O126" s="1119"/>
      <c r="P126" s="1118"/>
      <c r="Q126" s="1121" t="s">
        <v>119</v>
      </c>
      <c r="R126" s="1121" t="s">
        <v>37</v>
      </c>
      <c r="S126" s="1120">
        <v>430000</v>
      </c>
      <c r="T126" s="1075" t="s">
        <v>57</v>
      </c>
      <c r="U126" s="1131"/>
      <c r="V126" s="1131"/>
    </row>
    <row r="127" spans="1:22" ht="135">
      <c r="A127" s="1074">
        <v>3</v>
      </c>
      <c r="B127" s="1075" t="s">
        <v>31</v>
      </c>
      <c r="C127" s="1075" t="s">
        <v>32</v>
      </c>
      <c r="D127" s="1178" t="s">
        <v>302</v>
      </c>
      <c r="E127" s="1075" t="s">
        <v>303</v>
      </c>
      <c r="F127" s="1117" t="s">
        <v>35</v>
      </c>
      <c r="G127" s="1120">
        <v>1000000</v>
      </c>
      <c r="H127" s="1118"/>
      <c r="I127" s="1118"/>
      <c r="J127" s="1118"/>
      <c r="K127" s="1119"/>
      <c r="L127" s="1119"/>
      <c r="M127" s="1108"/>
      <c r="N127" s="1119"/>
      <c r="O127" s="1119"/>
      <c r="P127" s="1118"/>
      <c r="Q127" s="1121" t="s">
        <v>127</v>
      </c>
      <c r="R127" s="1121" t="s">
        <v>68</v>
      </c>
      <c r="S127" s="1120">
        <v>1000000</v>
      </c>
      <c r="T127" s="1075" t="s">
        <v>57</v>
      </c>
      <c r="U127" s="1131"/>
      <c r="V127" s="1131"/>
    </row>
    <row r="128" spans="1:22" ht="123">
      <c r="A128" s="1074">
        <v>4</v>
      </c>
      <c r="B128" s="1075" t="s">
        <v>31</v>
      </c>
      <c r="C128" s="1179" t="s">
        <v>304</v>
      </c>
      <c r="D128" s="1178" t="s">
        <v>305</v>
      </c>
      <c r="E128" s="1075" t="s">
        <v>284</v>
      </c>
      <c r="F128" s="1117" t="s">
        <v>35</v>
      </c>
      <c r="G128" s="1120">
        <v>500000</v>
      </c>
      <c r="H128" s="1118"/>
      <c r="I128" s="1118"/>
      <c r="J128" s="1118"/>
      <c r="K128" s="1119"/>
      <c r="L128" s="1119"/>
      <c r="M128" s="1108"/>
      <c r="N128" s="1119"/>
      <c r="O128" s="1119"/>
      <c r="P128" s="1118"/>
      <c r="Q128" s="1121" t="s">
        <v>127</v>
      </c>
      <c r="R128" s="1121" t="s">
        <v>68</v>
      </c>
      <c r="S128" s="1120">
        <v>500000</v>
      </c>
      <c r="T128" s="1075" t="s">
        <v>57</v>
      </c>
      <c r="U128" s="1131"/>
      <c r="V128" s="1131"/>
    </row>
    <row r="129" spans="1:22" ht="123">
      <c r="A129" s="1074">
        <v>5</v>
      </c>
      <c r="B129" s="1075" t="s">
        <v>306</v>
      </c>
      <c r="C129" s="1179" t="s">
        <v>307</v>
      </c>
      <c r="D129" s="1178" t="s">
        <v>308</v>
      </c>
      <c r="E129" s="1075" t="s">
        <v>280</v>
      </c>
      <c r="F129" s="1117" t="s">
        <v>35</v>
      </c>
      <c r="G129" s="1120">
        <v>200000</v>
      </c>
      <c r="H129" s="1118"/>
      <c r="I129" s="1118"/>
      <c r="J129" s="1118"/>
      <c r="K129" s="1119"/>
      <c r="L129" s="1119"/>
      <c r="M129" s="1108"/>
      <c r="N129" s="1119"/>
      <c r="O129" s="1119"/>
      <c r="P129" s="1118"/>
      <c r="Q129" s="1121" t="s">
        <v>127</v>
      </c>
      <c r="R129" s="1121" t="s">
        <v>68</v>
      </c>
      <c r="S129" s="1120">
        <v>200000</v>
      </c>
      <c r="T129" s="1075" t="s">
        <v>57</v>
      </c>
      <c r="U129" s="1131"/>
      <c r="V129" s="1131"/>
    </row>
    <row r="130" spans="1:22" ht="129" customHeight="1">
      <c r="A130" s="1074">
        <v>6</v>
      </c>
      <c r="B130" s="1310" t="s">
        <v>31</v>
      </c>
      <c r="C130" s="1310" t="s">
        <v>32</v>
      </c>
      <c r="D130" s="1311" t="s">
        <v>1706</v>
      </c>
      <c r="E130" s="1310" t="s">
        <v>303</v>
      </c>
      <c r="F130" s="1312" t="s">
        <v>35</v>
      </c>
      <c r="G130" s="1313">
        <v>380930</v>
      </c>
      <c r="H130" s="1314"/>
      <c r="I130" s="1315"/>
      <c r="J130" s="1314"/>
      <c r="K130" s="1316"/>
      <c r="L130" s="1316"/>
      <c r="M130" s="1314"/>
      <c r="N130" s="1316"/>
      <c r="O130" s="1316"/>
      <c r="P130" s="1314"/>
      <c r="Q130" s="1317" t="s">
        <v>127</v>
      </c>
      <c r="R130" s="1317" t="s">
        <v>68</v>
      </c>
      <c r="S130" s="1318">
        <v>380930</v>
      </c>
      <c r="T130" s="1310" t="s">
        <v>57</v>
      </c>
      <c r="U130" s="1319"/>
      <c r="V130" s="1319"/>
    </row>
    <row r="131" spans="1:22" ht="129.75" customHeight="1">
      <c r="A131" s="1074">
        <v>7</v>
      </c>
      <c r="B131" s="1310" t="s">
        <v>31</v>
      </c>
      <c r="C131" s="1310" t="s">
        <v>32</v>
      </c>
      <c r="D131" s="1311" t="s">
        <v>1707</v>
      </c>
      <c r="E131" s="1310" t="s">
        <v>303</v>
      </c>
      <c r="F131" s="1312" t="s">
        <v>35</v>
      </c>
      <c r="G131" s="1313">
        <v>403101</v>
      </c>
      <c r="H131" s="1314"/>
      <c r="I131" s="1314"/>
      <c r="J131" s="1314"/>
      <c r="K131" s="1316"/>
      <c r="L131" s="1316"/>
      <c r="M131" s="1314"/>
      <c r="N131" s="1316"/>
      <c r="O131" s="1316"/>
      <c r="P131" s="1314"/>
      <c r="Q131" s="1317" t="s">
        <v>127</v>
      </c>
      <c r="R131" s="1317" t="s">
        <v>68</v>
      </c>
      <c r="S131" s="1318">
        <v>403101</v>
      </c>
      <c r="T131" s="1310" t="s">
        <v>57</v>
      </c>
      <c r="U131" s="1319"/>
      <c r="V131" s="1319"/>
    </row>
    <row r="132" spans="1:22" ht="135">
      <c r="A132" s="1074">
        <v>8</v>
      </c>
      <c r="B132" s="1083" t="s">
        <v>43</v>
      </c>
      <c r="C132" s="1076" t="s">
        <v>44</v>
      </c>
      <c r="D132" s="1075" t="s">
        <v>309</v>
      </c>
      <c r="E132" s="1075" t="s">
        <v>46</v>
      </c>
      <c r="F132" s="1117" t="s">
        <v>35</v>
      </c>
      <c r="G132" s="1120"/>
      <c r="H132" s="1118"/>
      <c r="I132" s="38">
        <v>200000</v>
      </c>
      <c r="J132" s="1118"/>
      <c r="K132" s="1119"/>
      <c r="L132" s="1119"/>
      <c r="M132" s="1108"/>
      <c r="N132" s="1119" t="s">
        <v>36</v>
      </c>
      <c r="O132" s="1119" t="s">
        <v>42</v>
      </c>
      <c r="P132" s="1120"/>
      <c r="Q132" s="1121"/>
      <c r="R132" s="1121"/>
      <c r="S132" s="1107">
        <v>200000</v>
      </c>
      <c r="T132" s="1075" t="s">
        <v>57</v>
      </c>
      <c r="U132" s="1122"/>
      <c r="V132" s="1122"/>
    </row>
    <row r="133" spans="1:22" ht="15.75">
      <c r="A133" s="1385" t="s">
        <v>92</v>
      </c>
      <c r="B133" s="1385"/>
      <c r="C133" s="1385"/>
      <c r="D133" s="1385"/>
      <c r="E133" s="1385"/>
      <c r="F133" s="1137"/>
      <c r="G133" s="1180">
        <f>SUM(G125:G132,I132)</f>
        <v>6114031</v>
      </c>
      <c r="H133" s="1137"/>
      <c r="I133" s="1137"/>
      <c r="J133" s="1137"/>
      <c r="K133" s="1181"/>
      <c r="L133" s="1181"/>
      <c r="M133" s="1182"/>
      <c r="N133" s="1137"/>
      <c r="O133" s="1137"/>
      <c r="P133" s="1183"/>
      <c r="Q133" s="1137"/>
      <c r="R133" s="1137"/>
      <c r="S133" s="1183">
        <f>SUM(S125:S132)</f>
        <v>6114031</v>
      </c>
      <c r="T133" s="1137"/>
      <c r="U133" s="1137"/>
      <c r="V133" s="1137"/>
    </row>
  </sheetData>
  <mergeCells count="28">
    <mergeCell ref="B123:E123"/>
    <mergeCell ref="A124:V124"/>
    <mergeCell ref="A133:E133"/>
    <mergeCell ref="N2:P2"/>
    <mergeCell ref="Q2:S2"/>
    <mergeCell ref="A5:V5"/>
    <mergeCell ref="B32:E32"/>
    <mergeCell ref="B33:E33"/>
    <mergeCell ref="A34:V34"/>
    <mergeCell ref="A1:A3"/>
    <mergeCell ref="B1:B3"/>
    <mergeCell ref="C1:C3"/>
    <mergeCell ref="D1:D3"/>
    <mergeCell ref="E1:E3"/>
    <mergeCell ref="F1:F3"/>
    <mergeCell ref="B35:E35"/>
    <mergeCell ref="B110:E110"/>
    <mergeCell ref="A111:V111"/>
    <mergeCell ref="G1:J1"/>
    <mergeCell ref="K1:S1"/>
    <mergeCell ref="T1:T3"/>
    <mergeCell ref="U1:U3"/>
    <mergeCell ref="V1:V3"/>
    <mergeCell ref="G2:G3"/>
    <mergeCell ref="H2:H3"/>
    <mergeCell ref="I2:I3"/>
    <mergeCell ref="J2:J3"/>
    <mergeCell ref="K2:M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opLeftCell="A16" workbookViewId="0">
      <selection activeCell="H19" sqref="H19"/>
    </sheetView>
  </sheetViews>
  <sheetFormatPr defaultColWidth="8.85546875" defaultRowHeight="15"/>
  <cols>
    <col min="2" max="2" width="25.140625" customWidth="1"/>
    <col min="3" max="3" width="23.140625" customWidth="1"/>
    <col min="4" max="4" width="20.7109375" customWidth="1"/>
    <col min="5" max="5" width="23.85546875" customWidth="1"/>
    <col min="6" max="6" width="16" customWidth="1"/>
    <col min="7" max="7" width="21" customWidth="1"/>
    <col min="8" max="8" width="18.28515625" bestFit="1" customWidth="1"/>
    <col min="9" max="10" width="9" bestFit="1" customWidth="1"/>
    <col min="11" max="12" width="9.140625" bestFit="1" customWidth="1"/>
    <col min="13" max="13" width="18.42578125" style="43" bestFit="1" customWidth="1"/>
    <col min="16" max="16" width="18.42578125" style="41" bestFit="1" customWidth="1"/>
    <col min="19" max="19" width="18.42578125" style="40" bestFit="1" customWidth="1"/>
    <col min="20" max="20" width="17" customWidth="1"/>
    <col min="21" max="21" width="21.85546875" customWidth="1"/>
  </cols>
  <sheetData>
    <row r="1" spans="1:22">
      <c r="A1" s="1418" t="s">
        <v>0</v>
      </c>
      <c r="B1" s="1419" t="s">
        <v>1</v>
      </c>
      <c r="C1" s="1419" t="s">
        <v>2</v>
      </c>
      <c r="D1" s="1419" t="s">
        <v>3</v>
      </c>
      <c r="E1" s="1419" t="s">
        <v>4</v>
      </c>
      <c r="F1" s="1419" t="s">
        <v>5</v>
      </c>
      <c r="G1" s="1422" t="s">
        <v>6</v>
      </c>
      <c r="H1" s="1422"/>
      <c r="I1" s="1422"/>
      <c r="J1" s="1422"/>
      <c r="K1" s="1422" t="s">
        <v>7</v>
      </c>
      <c r="L1" s="1422"/>
      <c r="M1" s="1422"/>
      <c r="N1" s="1422"/>
      <c r="O1" s="1422"/>
      <c r="P1" s="1422"/>
      <c r="Q1" s="1422"/>
      <c r="R1" s="1422"/>
      <c r="S1" s="1422"/>
      <c r="T1" s="1423" t="s">
        <v>8</v>
      </c>
      <c r="U1" s="1419" t="s">
        <v>9</v>
      </c>
      <c r="V1" s="1355" t="s">
        <v>10</v>
      </c>
    </row>
    <row r="2" spans="1:22">
      <c r="A2" s="1418"/>
      <c r="B2" s="1419"/>
      <c r="C2" s="1419"/>
      <c r="D2" s="1419"/>
      <c r="E2" s="1419"/>
      <c r="F2" s="1419"/>
      <c r="G2" s="1365" t="s">
        <v>11</v>
      </c>
      <c r="H2" s="1365" t="s">
        <v>12</v>
      </c>
      <c r="I2" s="1365" t="s">
        <v>13</v>
      </c>
      <c r="J2" s="1365" t="s">
        <v>14</v>
      </c>
      <c r="K2" s="1362" t="s">
        <v>15</v>
      </c>
      <c r="L2" s="1362"/>
      <c r="M2" s="1362"/>
      <c r="N2" s="1362" t="s">
        <v>16</v>
      </c>
      <c r="O2" s="1362"/>
      <c r="P2" s="1362"/>
      <c r="Q2" s="1362" t="s">
        <v>17</v>
      </c>
      <c r="R2" s="1362"/>
      <c r="S2" s="1362"/>
      <c r="T2" s="1423"/>
      <c r="U2" s="1419"/>
      <c r="V2" s="1356"/>
    </row>
    <row r="3" spans="1:22" ht="47.25">
      <c r="A3" s="1418"/>
      <c r="B3" s="1419"/>
      <c r="C3" s="1419"/>
      <c r="D3" s="1419"/>
      <c r="E3" s="1419"/>
      <c r="F3" s="1419"/>
      <c r="G3" s="1365"/>
      <c r="H3" s="1365"/>
      <c r="I3" s="1365"/>
      <c r="J3" s="1365"/>
      <c r="K3" s="45" t="s">
        <v>18</v>
      </c>
      <c r="L3" s="45" t="s">
        <v>19</v>
      </c>
      <c r="M3" s="126" t="s">
        <v>20</v>
      </c>
      <c r="N3" s="45" t="s">
        <v>18</v>
      </c>
      <c r="O3" s="45" t="s">
        <v>19</v>
      </c>
      <c r="P3" s="136" t="s">
        <v>20</v>
      </c>
      <c r="Q3" s="45" t="s">
        <v>18</v>
      </c>
      <c r="R3" s="45" t="s">
        <v>19</v>
      </c>
      <c r="S3" s="146" t="s">
        <v>20</v>
      </c>
      <c r="T3" s="1423"/>
      <c r="U3" s="1419"/>
      <c r="V3" s="1357"/>
    </row>
    <row r="4" spans="1:22">
      <c r="A4" s="1"/>
      <c r="B4" s="46">
        <v>1</v>
      </c>
      <c r="C4" s="46">
        <v>2</v>
      </c>
      <c r="D4" s="46">
        <v>3</v>
      </c>
      <c r="E4" s="46">
        <v>4</v>
      </c>
      <c r="F4" s="46">
        <v>5</v>
      </c>
      <c r="G4" s="46">
        <v>6.1</v>
      </c>
      <c r="H4" s="46">
        <v>6.2</v>
      </c>
      <c r="I4" s="46">
        <v>6.3</v>
      </c>
      <c r="J4" s="46">
        <v>6.4</v>
      </c>
      <c r="K4" s="47" t="s">
        <v>21</v>
      </c>
      <c r="L4" s="47" t="s">
        <v>22</v>
      </c>
      <c r="M4" s="127" t="s">
        <v>23</v>
      </c>
      <c r="N4" s="47" t="s">
        <v>24</v>
      </c>
      <c r="O4" s="47" t="s">
        <v>25</v>
      </c>
      <c r="P4" s="137" t="s">
        <v>26</v>
      </c>
      <c r="Q4" s="47" t="s">
        <v>27</v>
      </c>
      <c r="R4" s="47" t="s">
        <v>28</v>
      </c>
      <c r="S4" s="147" t="s">
        <v>29</v>
      </c>
      <c r="T4" s="46">
        <v>8</v>
      </c>
      <c r="U4" s="46">
        <v>9</v>
      </c>
      <c r="V4" s="46">
        <v>10</v>
      </c>
    </row>
    <row r="5" spans="1:22" ht="15.75" thickBot="1">
      <c r="A5" s="1412" t="s">
        <v>30</v>
      </c>
      <c r="B5" s="1413"/>
      <c r="C5" s="1413"/>
      <c r="D5" s="1413"/>
      <c r="E5" s="1413"/>
      <c r="F5" s="1413"/>
      <c r="G5" s="1413"/>
      <c r="H5" s="1413"/>
      <c r="I5" s="1413"/>
      <c r="J5" s="1413"/>
      <c r="K5" s="1413"/>
      <c r="L5" s="1413"/>
      <c r="M5" s="1413"/>
      <c r="N5" s="1413"/>
      <c r="O5" s="1413"/>
      <c r="P5" s="1413"/>
      <c r="Q5" s="1413"/>
      <c r="R5" s="1413"/>
      <c r="S5" s="1413"/>
      <c r="T5" s="1413"/>
      <c r="U5" s="1413"/>
      <c r="V5" s="1414"/>
    </row>
    <row r="6" spans="1:22" ht="135.75" thickBot="1">
      <c r="A6" s="48">
        <v>1</v>
      </c>
      <c r="B6" s="49" t="s">
        <v>310</v>
      </c>
      <c r="C6" s="50" t="s">
        <v>311</v>
      </c>
      <c r="D6" s="51" t="s">
        <v>312</v>
      </c>
      <c r="E6" s="52" t="s">
        <v>313</v>
      </c>
      <c r="F6" s="31" t="s">
        <v>314</v>
      </c>
      <c r="G6" s="53">
        <v>56235</v>
      </c>
      <c r="H6" s="53"/>
      <c r="I6" s="53"/>
      <c r="J6" s="53"/>
      <c r="K6" s="53" t="s">
        <v>315</v>
      </c>
      <c r="L6" s="53">
        <v>10</v>
      </c>
      <c r="M6" s="66">
        <v>56235</v>
      </c>
      <c r="N6" s="53"/>
      <c r="O6" s="53"/>
      <c r="P6" s="138"/>
      <c r="Q6" s="53"/>
      <c r="R6" s="53"/>
      <c r="S6" s="148"/>
      <c r="T6" s="54"/>
      <c r="U6" s="54"/>
      <c r="V6" s="54"/>
    </row>
    <row r="7" spans="1:22" ht="180">
      <c r="A7" s="48">
        <v>2</v>
      </c>
      <c r="B7" s="49" t="s">
        <v>316</v>
      </c>
      <c r="C7" s="55" t="s">
        <v>317</v>
      </c>
      <c r="D7" s="31" t="s">
        <v>318</v>
      </c>
      <c r="E7" s="31" t="s">
        <v>319</v>
      </c>
      <c r="F7" s="31" t="s">
        <v>320</v>
      </c>
      <c r="G7" s="53">
        <v>959176</v>
      </c>
      <c r="H7" s="53" t="s">
        <v>47</v>
      </c>
      <c r="I7" s="53"/>
      <c r="J7" s="53"/>
      <c r="K7" s="53" t="s">
        <v>321</v>
      </c>
      <c r="L7" s="53" t="s">
        <v>322</v>
      </c>
      <c r="M7" s="66">
        <v>959176</v>
      </c>
      <c r="N7" s="53"/>
      <c r="O7" s="53"/>
      <c r="P7" s="138"/>
      <c r="Q7" s="53"/>
      <c r="R7" s="53"/>
      <c r="S7" s="148"/>
      <c r="T7" s="54"/>
      <c r="U7" s="54"/>
      <c r="V7" s="54"/>
    </row>
    <row r="8" spans="1:22" ht="180">
      <c r="A8" s="56">
        <v>3</v>
      </c>
      <c r="B8" s="57" t="s">
        <v>316</v>
      </c>
      <c r="C8" s="58" t="s">
        <v>317</v>
      </c>
      <c r="D8" s="31" t="s">
        <v>323</v>
      </c>
      <c r="E8" s="31" t="s">
        <v>324</v>
      </c>
      <c r="F8" s="31" t="s">
        <v>325</v>
      </c>
      <c r="G8" s="59">
        <v>1364624</v>
      </c>
      <c r="H8" s="59"/>
      <c r="I8" s="59"/>
      <c r="J8" s="59"/>
      <c r="K8" s="59" t="s">
        <v>321</v>
      </c>
      <c r="L8" s="59" t="s">
        <v>322</v>
      </c>
      <c r="M8" s="66">
        <v>1364624</v>
      </c>
      <c r="N8" s="59"/>
      <c r="O8" s="59"/>
      <c r="P8" s="138" t="s">
        <v>47</v>
      </c>
      <c r="Q8" s="59"/>
      <c r="R8" s="59"/>
      <c r="S8" s="148"/>
      <c r="T8" s="60"/>
      <c r="U8" s="60"/>
      <c r="V8" s="60"/>
    </row>
    <row r="9" spans="1:22" ht="180">
      <c r="A9" s="61">
        <v>4</v>
      </c>
      <c r="B9" s="62" t="s">
        <v>316</v>
      </c>
      <c r="C9" s="63" t="s">
        <v>317</v>
      </c>
      <c r="D9" s="64" t="s">
        <v>326</v>
      </c>
      <c r="E9" s="8" t="s">
        <v>327</v>
      </c>
      <c r="F9" s="65" t="s">
        <v>328</v>
      </c>
      <c r="G9" s="66">
        <f>M9+(P9-H9)</f>
        <v>414044.65</v>
      </c>
      <c r="H9" s="66">
        <f>P9*0.05</f>
        <v>6002.35</v>
      </c>
      <c r="I9" s="66"/>
      <c r="J9" s="66"/>
      <c r="K9" s="66">
        <v>12</v>
      </c>
      <c r="L9" s="66">
        <v>12</v>
      </c>
      <c r="M9" s="67">
        <v>300000</v>
      </c>
      <c r="N9" s="68" t="s">
        <v>329</v>
      </c>
      <c r="O9" s="68" t="s">
        <v>330</v>
      </c>
      <c r="P9" s="138">
        <v>120047</v>
      </c>
      <c r="Q9" s="68"/>
      <c r="R9" s="68"/>
      <c r="S9" s="148"/>
      <c r="T9" s="69"/>
      <c r="U9" s="69"/>
      <c r="V9" s="69"/>
    </row>
    <row r="10" spans="1:22" ht="168" customHeight="1">
      <c r="A10" s="61">
        <v>5</v>
      </c>
      <c r="B10" s="62" t="s">
        <v>316</v>
      </c>
      <c r="C10" s="63" t="s">
        <v>317</v>
      </c>
      <c r="D10" s="70" t="s">
        <v>331</v>
      </c>
      <c r="E10" s="8" t="s">
        <v>332</v>
      </c>
      <c r="F10" s="70" t="s">
        <v>333</v>
      </c>
      <c r="G10" s="66">
        <v>585694</v>
      </c>
      <c r="H10" s="66">
        <f>P10-G10</f>
        <v>31806</v>
      </c>
      <c r="I10" s="66"/>
      <c r="J10" s="66"/>
      <c r="K10" s="66"/>
      <c r="L10" s="66"/>
      <c r="M10" s="67"/>
      <c r="N10" s="68" t="s">
        <v>330</v>
      </c>
      <c r="O10" s="68" t="s">
        <v>322</v>
      </c>
      <c r="P10" s="138">
        <v>617500</v>
      </c>
      <c r="Q10" s="66"/>
      <c r="R10" s="66"/>
      <c r="S10" s="148"/>
      <c r="T10" s="65" t="s">
        <v>334</v>
      </c>
      <c r="U10" s="69"/>
      <c r="V10" s="69"/>
    </row>
    <row r="11" spans="1:22" ht="172.5" customHeight="1">
      <c r="A11" s="61">
        <v>6</v>
      </c>
      <c r="B11" s="62" t="s">
        <v>316</v>
      </c>
      <c r="C11" s="63" t="s">
        <v>317</v>
      </c>
      <c r="D11" s="70" t="s">
        <v>335</v>
      </c>
      <c r="E11" s="8" t="s">
        <v>336</v>
      </c>
      <c r="F11" s="70" t="s">
        <v>337</v>
      </c>
      <c r="G11" s="67">
        <v>929909</v>
      </c>
      <c r="H11" s="66">
        <v>55091</v>
      </c>
      <c r="I11" s="66"/>
      <c r="J11" s="66"/>
      <c r="K11" s="66"/>
      <c r="L11" s="66"/>
      <c r="M11" s="67"/>
      <c r="N11" s="68" t="s">
        <v>330</v>
      </c>
      <c r="O11" s="68" t="s">
        <v>322</v>
      </c>
      <c r="P11" s="138">
        <v>485000</v>
      </c>
      <c r="Q11" s="66" t="s">
        <v>321</v>
      </c>
      <c r="R11" s="66" t="s">
        <v>322</v>
      </c>
      <c r="S11" s="148">
        <v>500000</v>
      </c>
      <c r="T11" s="65" t="s">
        <v>334</v>
      </c>
      <c r="U11" s="69"/>
      <c r="V11" s="69"/>
    </row>
    <row r="12" spans="1:22" ht="258.75" customHeight="1">
      <c r="A12" s="61">
        <v>7</v>
      </c>
      <c r="B12" s="62" t="s">
        <v>316</v>
      </c>
      <c r="C12" s="63" t="s">
        <v>317</v>
      </c>
      <c r="D12" s="70" t="s">
        <v>338</v>
      </c>
      <c r="E12" s="8" t="s">
        <v>339</v>
      </c>
      <c r="F12" s="70" t="s">
        <v>340</v>
      </c>
      <c r="G12" s="67">
        <f>(P12+S12)-H12</f>
        <v>1080177</v>
      </c>
      <c r="H12" s="66">
        <v>67378</v>
      </c>
      <c r="I12" s="66"/>
      <c r="J12" s="66"/>
      <c r="K12" s="66"/>
      <c r="L12" s="66"/>
      <c r="M12" s="67"/>
      <c r="N12" s="68" t="s">
        <v>330</v>
      </c>
      <c r="O12" s="68" t="s">
        <v>322</v>
      </c>
      <c r="P12" s="138">
        <v>397555</v>
      </c>
      <c r="Q12" s="66" t="s">
        <v>321</v>
      </c>
      <c r="R12" s="66" t="s">
        <v>322</v>
      </c>
      <c r="S12" s="148">
        <v>750000</v>
      </c>
      <c r="T12" s="65" t="s">
        <v>334</v>
      </c>
      <c r="U12" s="69"/>
      <c r="V12" s="69"/>
    </row>
    <row r="13" spans="1:22" ht="184.5" customHeight="1">
      <c r="A13" s="61">
        <v>8</v>
      </c>
      <c r="B13" s="62" t="s">
        <v>316</v>
      </c>
      <c r="C13" s="63" t="s">
        <v>317</v>
      </c>
      <c r="D13" s="70" t="s">
        <v>341</v>
      </c>
      <c r="E13" s="8" t="s">
        <v>342</v>
      </c>
      <c r="F13" s="70" t="s">
        <v>343</v>
      </c>
      <c r="G13" s="66">
        <v>199500</v>
      </c>
      <c r="H13" s="66">
        <f>P13-G13</f>
        <v>10500</v>
      </c>
      <c r="I13" s="66"/>
      <c r="J13" s="66"/>
      <c r="K13" s="66"/>
      <c r="L13" s="66"/>
      <c r="M13" s="67"/>
      <c r="N13" s="68" t="s">
        <v>330</v>
      </c>
      <c r="O13" s="68" t="s">
        <v>315</v>
      </c>
      <c r="P13" s="138">
        <v>210000</v>
      </c>
      <c r="Q13" s="68"/>
      <c r="R13" s="68"/>
      <c r="S13" s="148"/>
      <c r="T13" s="65" t="s">
        <v>334</v>
      </c>
      <c r="U13" s="69"/>
      <c r="V13" s="69"/>
    </row>
    <row r="14" spans="1:22" ht="203.25" customHeight="1">
      <c r="A14" s="61">
        <v>9</v>
      </c>
      <c r="B14" s="62" t="s">
        <v>316</v>
      </c>
      <c r="C14" s="63" t="s">
        <v>317</v>
      </c>
      <c r="D14" s="70" t="s">
        <v>344</v>
      </c>
      <c r="E14" s="8" t="s">
        <v>345</v>
      </c>
      <c r="F14" s="70" t="s">
        <v>346</v>
      </c>
      <c r="G14" s="66">
        <v>213475</v>
      </c>
      <c r="H14" s="66">
        <f>P14-G14</f>
        <v>12525</v>
      </c>
      <c r="I14" s="66"/>
      <c r="J14" s="66"/>
      <c r="K14" s="66"/>
      <c r="L14" s="66"/>
      <c r="M14" s="67"/>
      <c r="N14" s="68" t="s">
        <v>330</v>
      </c>
      <c r="O14" s="68" t="s">
        <v>322</v>
      </c>
      <c r="P14" s="138">
        <v>226000</v>
      </c>
      <c r="Q14" s="66"/>
      <c r="R14" s="66"/>
      <c r="S14" s="148"/>
      <c r="T14" s="65" t="s">
        <v>334</v>
      </c>
      <c r="U14" s="69"/>
      <c r="V14" s="69"/>
    </row>
    <row r="15" spans="1:22" ht="176.25" customHeight="1">
      <c r="A15" s="61">
        <v>10</v>
      </c>
      <c r="B15" s="71" t="s">
        <v>347</v>
      </c>
      <c r="C15" s="71" t="s">
        <v>348</v>
      </c>
      <c r="D15" s="72" t="s">
        <v>349</v>
      </c>
      <c r="E15" s="63" t="s">
        <v>350</v>
      </c>
      <c r="F15" s="70" t="s">
        <v>351</v>
      </c>
      <c r="G15" s="66">
        <f>P15-H15</f>
        <v>322788.15000000002</v>
      </c>
      <c r="H15" s="66">
        <f t="shared" ref="H15" si="0">P15*0.05</f>
        <v>16988.850000000002</v>
      </c>
      <c r="I15" s="66"/>
      <c r="J15" s="66"/>
      <c r="K15" s="66"/>
      <c r="L15" s="66"/>
      <c r="M15" s="67"/>
      <c r="N15" s="68" t="s">
        <v>352</v>
      </c>
      <c r="O15" s="68" t="s">
        <v>322</v>
      </c>
      <c r="P15" s="138">
        <v>339777</v>
      </c>
      <c r="Q15" s="66"/>
      <c r="R15" s="66"/>
      <c r="S15" s="138"/>
      <c r="T15" s="65" t="s">
        <v>334</v>
      </c>
      <c r="U15" s="69"/>
      <c r="V15" s="69"/>
    </row>
    <row r="16" spans="1:22" s="44" customFormat="1" ht="176.25" customHeight="1">
      <c r="A16" s="56"/>
      <c r="B16" s="57" t="s">
        <v>316</v>
      </c>
      <c r="C16" s="73" t="s">
        <v>317</v>
      </c>
      <c r="D16" s="74" t="s">
        <v>353</v>
      </c>
      <c r="E16" s="31" t="s">
        <v>354</v>
      </c>
      <c r="F16" s="75" t="s">
        <v>355</v>
      </c>
      <c r="G16" s="59">
        <f>S16-H16</f>
        <v>665000</v>
      </c>
      <c r="H16" s="59">
        <f>S16*0.05</f>
        <v>35000</v>
      </c>
      <c r="I16" s="59"/>
      <c r="J16" s="59"/>
      <c r="K16" s="59"/>
      <c r="L16" s="59"/>
      <c r="M16" s="67"/>
      <c r="N16" s="76"/>
      <c r="O16" s="76"/>
      <c r="P16" s="138"/>
      <c r="Q16" s="59" t="s">
        <v>321</v>
      </c>
      <c r="R16" s="59" t="s">
        <v>322</v>
      </c>
      <c r="S16" s="148">
        <v>700000</v>
      </c>
      <c r="T16" s="77"/>
      <c r="U16" s="60"/>
      <c r="V16" s="60"/>
    </row>
    <row r="17" spans="1:22" s="44" customFormat="1" ht="176.25" customHeight="1">
      <c r="A17" s="56"/>
      <c r="B17" s="57" t="s">
        <v>316</v>
      </c>
      <c r="C17" s="73" t="s">
        <v>317</v>
      </c>
      <c r="D17" s="78" t="s">
        <v>356</v>
      </c>
      <c r="E17" s="31" t="s">
        <v>357</v>
      </c>
      <c r="F17" s="75" t="s">
        <v>358</v>
      </c>
      <c r="G17" s="59">
        <f>S17-H17</f>
        <v>427500</v>
      </c>
      <c r="H17" s="59">
        <f>S17*0.05</f>
        <v>22500</v>
      </c>
      <c r="I17" s="59"/>
      <c r="J17" s="59"/>
      <c r="K17" s="59"/>
      <c r="L17" s="59"/>
      <c r="M17" s="67"/>
      <c r="N17" s="76"/>
      <c r="O17" s="76"/>
      <c r="P17" s="138"/>
      <c r="Q17" s="53" t="s">
        <v>321</v>
      </c>
      <c r="R17" s="53" t="s">
        <v>322</v>
      </c>
      <c r="S17" s="148">
        <v>450000</v>
      </c>
      <c r="T17" s="79" t="s">
        <v>334</v>
      </c>
      <c r="U17" s="60"/>
      <c r="V17" s="60"/>
    </row>
    <row r="18" spans="1:22" s="44" customFormat="1" ht="176.25" customHeight="1">
      <c r="A18" s="1320">
        <v>17</v>
      </c>
      <c r="B18" s="1321" t="s">
        <v>316</v>
      </c>
      <c r="C18" s="1322" t="s">
        <v>317</v>
      </c>
      <c r="D18" s="1323" t="s">
        <v>1737</v>
      </c>
      <c r="E18" s="1324" t="s">
        <v>1738</v>
      </c>
      <c r="F18" s="1325" t="s">
        <v>1739</v>
      </c>
      <c r="G18" s="1326">
        <f>S18-H18</f>
        <v>683050</v>
      </c>
      <c r="H18" s="1326">
        <f>719000*5/100</f>
        <v>35950</v>
      </c>
      <c r="I18" s="1326"/>
      <c r="J18" s="1326"/>
      <c r="K18" s="1326"/>
      <c r="L18" s="1326"/>
      <c r="M18" s="1327"/>
      <c r="N18" s="1326"/>
      <c r="O18" s="1326"/>
      <c r="P18" s="1327"/>
      <c r="Q18" s="1326" t="s">
        <v>321</v>
      </c>
      <c r="R18" s="1326" t="s">
        <v>426</v>
      </c>
      <c r="S18" s="1327">
        <v>719000</v>
      </c>
      <c r="T18" s="1328" t="s">
        <v>334</v>
      </c>
      <c r="U18" s="1329"/>
      <c r="V18" s="1329"/>
    </row>
    <row r="19" spans="1:22" ht="53.25" customHeight="1">
      <c r="A19" s="48"/>
      <c r="B19" s="1415" t="s">
        <v>359</v>
      </c>
      <c r="C19" s="1416"/>
      <c r="D19" s="1416"/>
      <c r="E19" s="1416"/>
      <c r="F19" s="1417"/>
      <c r="G19" s="53">
        <v>2015</v>
      </c>
      <c r="H19" s="1330"/>
      <c r="I19" s="53"/>
      <c r="J19" s="53"/>
      <c r="K19" s="53"/>
      <c r="L19" s="53"/>
      <c r="M19" s="128">
        <v>2015</v>
      </c>
      <c r="N19" s="53"/>
      <c r="O19" s="53"/>
      <c r="P19" s="138"/>
      <c r="Q19" s="53"/>
      <c r="R19" s="53"/>
      <c r="S19" s="148"/>
      <c r="T19" s="80"/>
      <c r="U19" s="54"/>
      <c r="V19" s="54"/>
    </row>
    <row r="20" spans="1:22" s="86" customFormat="1" ht="45.75" customHeight="1">
      <c r="A20" s="81" t="s">
        <v>360</v>
      </c>
      <c r="B20" s="1403" t="s">
        <v>92</v>
      </c>
      <c r="C20" s="1404"/>
      <c r="D20" s="1404"/>
      <c r="E20" s="1404"/>
      <c r="F20" s="1405"/>
      <c r="G20" s="82">
        <f>SUM(G6:G19)</f>
        <v>7903187.8000000007</v>
      </c>
      <c r="H20" s="82">
        <f>SUM(H6:H19)</f>
        <v>293741.2</v>
      </c>
      <c r="I20" s="83"/>
      <c r="J20" s="83"/>
      <c r="K20" s="83"/>
      <c r="L20" s="83"/>
      <c r="M20" s="129">
        <f>SUM(M6:M19)</f>
        <v>2682050</v>
      </c>
      <c r="N20" s="82"/>
      <c r="O20" s="82"/>
      <c r="P20" s="139">
        <f>SUM(P6:P17)</f>
        <v>2395879</v>
      </c>
      <c r="Q20" s="82"/>
      <c r="R20" s="82"/>
      <c r="S20" s="149">
        <f>SUM(S6:S17)</f>
        <v>2400000</v>
      </c>
      <c r="T20" s="84"/>
      <c r="U20" s="85">
        <f>G20-M20-P20-S20</f>
        <v>425258.80000000075</v>
      </c>
      <c r="V20" s="84"/>
    </row>
    <row r="21" spans="1:22" s="86" customFormat="1" ht="45.75" customHeight="1">
      <c r="A21" s="87"/>
      <c r="B21" s="88"/>
      <c r="C21" s="88"/>
      <c r="D21" s="88"/>
      <c r="E21" s="88"/>
      <c r="F21" s="88"/>
      <c r="G21" s="89"/>
      <c r="H21" s="89"/>
      <c r="I21" s="90"/>
      <c r="J21" s="90"/>
      <c r="K21" s="90"/>
      <c r="L21" s="90"/>
      <c r="M21" s="130"/>
      <c r="N21" s="89"/>
      <c r="O21" s="89"/>
      <c r="P21" s="140"/>
      <c r="Q21" s="89"/>
      <c r="R21" s="89"/>
      <c r="S21" s="150"/>
      <c r="T21" s="91"/>
      <c r="U21" s="92"/>
      <c r="V21" s="91"/>
    </row>
    <row r="22" spans="1:22" s="86" customFormat="1" ht="45.75" customHeight="1">
      <c r="A22" s="91"/>
      <c r="B22" s="1420" t="s">
        <v>297</v>
      </c>
      <c r="C22" s="1420"/>
      <c r="D22" s="1420"/>
      <c r="E22" s="1420"/>
      <c r="F22" s="1420"/>
      <c r="G22" s="1420"/>
      <c r="H22" s="1420"/>
      <c r="I22" s="1420"/>
      <c r="J22" s="1420"/>
      <c r="K22" s="1420"/>
      <c r="L22" s="1420"/>
      <c r="M22" s="1420"/>
      <c r="N22" s="1420"/>
      <c r="O22" s="1420"/>
      <c r="P22" s="1420"/>
      <c r="Q22" s="1420"/>
      <c r="R22" s="1420"/>
      <c r="S22" s="1420"/>
      <c r="T22" s="1420"/>
      <c r="U22" s="1420"/>
      <c r="V22" s="1420"/>
    </row>
    <row r="23" spans="1:22" s="86" customFormat="1" ht="180">
      <c r="A23" s="87">
        <v>1</v>
      </c>
      <c r="B23" s="49" t="s">
        <v>316</v>
      </c>
      <c r="C23" s="55" t="s">
        <v>317</v>
      </c>
      <c r="D23" s="93" t="s">
        <v>361</v>
      </c>
      <c r="E23" s="2" t="s">
        <v>362</v>
      </c>
      <c r="F23" s="79" t="s">
        <v>363</v>
      </c>
      <c r="G23" s="53">
        <f t="shared" ref="G23:G25" si="1">S23-H23</f>
        <v>369650</v>
      </c>
      <c r="H23" s="53">
        <f>607000*5/100</f>
        <v>30350</v>
      </c>
      <c r="I23" s="53"/>
      <c r="J23" s="53"/>
      <c r="K23" s="53"/>
      <c r="L23" s="53"/>
      <c r="M23" s="67"/>
      <c r="N23" s="53"/>
      <c r="O23" s="53"/>
      <c r="P23" s="138"/>
      <c r="Q23" s="53" t="s">
        <v>321</v>
      </c>
      <c r="R23" s="53" t="s">
        <v>322</v>
      </c>
      <c r="S23" s="148">
        <v>400000</v>
      </c>
      <c r="T23" s="80" t="s">
        <v>334</v>
      </c>
      <c r="U23" s="60"/>
      <c r="V23" s="60"/>
    </row>
    <row r="24" spans="1:22" s="86" customFormat="1" ht="180">
      <c r="A24" s="87">
        <v>2</v>
      </c>
      <c r="B24" s="94" t="s">
        <v>316</v>
      </c>
      <c r="C24" s="95" t="s">
        <v>317</v>
      </c>
      <c r="D24" s="96" t="s">
        <v>364</v>
      </c>
      <c r="E24" s="31" t="s">
        <v>357</v>
      </c>
      <c r="F24" s="79" t="s">
        <v>365</v>
      </c>
      <c r="G24" s="53">
        <f t="shared" si="1"/>
        <v>947750</v>
      </c>
      <c r="H24" s="97">
        <f>1045000*5/100</f>
        <v>52250</v>
      </c>
      <c r="I24" s="53"/>
      <c r="J24" s="53"/>
      <c r="K24" s="53"/>
      <c r="L24" s="53"/>
      <c r="M24" s="67"/>
      <c r="N24" s="53"/>
      <c r="O24" s="53"/>
      <c r="P24" s="138"/>
      <c r="Q24" s="53" t="s">
        <v>321</v>
      </c>
      <c r="R24" s="53" t="s">
        <v>322</v>
      </c>
      <c r="S24" s="148">
        <v>1000000</v>
      </c>
      <c r="T24" s="79" t="s">
        <v>334</v>
      </c>
      <c r="U24" s="54"/>
      <c r="V24" s="54"/>
    </row>
    <row r="25" spans="1:22" s="86" customFormat="1" ht="270">
      <c r="A25" s="87">
        <v>3</v>
      </c>
      <c r="B25" s="49" t="s">
        <v>310</v>
      </c>
      <c r="C25" s="55" t="s">
        <v>366</v>
      </c>
      <c r="D25" s="93" t="s">
        <v>367</v>
      </c>
      <c r="E25" s="31" t="s">
        <v>368</v>
      </c>
      <c r="F25" s="79" t="s">
        <v>369</v>
      </c>
      <c r="G25" s="53">
        <f t="shared" si="1"/>
        <v>319650</v>
      </c>
      <c r="H25" s="53">
        <f>607000*5/100</f>
        <v>30350</v>
      </c>
      <c r="I25" s="53"/>
      <c r="J25" s="53"/>
      <c r="K25" s="53"/>
      <c r="L25" s="53"/>
      <c r="M25" s="67"/>
      <c r="N25" s="53"/>
      <c r="O25" s="53"/>
      <c r="P25" s="138"/>
      <c r="Q25" s="53" t="s">
        <v>321</v>
      </c>
      <c r="R25" s="53">
        <v>10</v>
      </c>
      <c r="S25" s="148">
        <v>350000</v>
      </c>
      <c r="T25" s="80" t="s">
        <v>334</v>
      </c>
      <c r="U25" s="54"/>
      <c r="V25" s="54"/>
    </row>
    <row r="26" spans="1:22" s="86" customFormat="1" ht="18.75">
      <c r="A26" s="87"/>
      <c r="B26" s="1403" t="s">
        <v>92</v>
      </c>
      <c r="C26" s="1404"/>
      <c r="D26" s="1404"/>
      <c r="E26" s="1404"/>
      <c r="F26" s="1405"/>
      <c r="G26" s="98">
        <f>SUM(G23:G25)</f>
        <v>1637050</v>
      </c>
      <c r="H26" s="98">
        <f t="shared" ref="H26:S26" si="2">SUM(H23:H25)</f>
        <v>112950</v>
      </c>
      <c r="I26" s="98">
        <f t="shared" si="2"/>
        <v>0</v>
      </c>
      <c r="J26" s="98">
        <f t="shared" si="2"/>
        <v>0</v>
      </c>
      <c r="K26" s="98">
        <f t="shared" si="2"/>
        <v>0</v>
      </c>
      <c r="L26" s="98">
        <f t="shared" si="2"/>
        <v>0</v>
      </c>
      <c r="M26" s="131">
        <f t="shared" si="2"/>
        <v>0</v>
      </c>
      <c r="N26" s="98">
        <f t="shared" si="2"/>
        <v>0</v>
      </c>
      <c r="O26" s="98">
        <f t="shared" si="2"/>
        <v>0</v>
      </c>
      <c r="P26" s="141">
        <f t="shared" si="2"/>
        <v>0</v>
      </c>
      <c r="Q26" s="98">
        <f t="shared" si="2"/>
        <v>0</v>
      </c>
      <c r="R26" s="98"/>
      <c r="S26" s="151">
        <f t="shared" si="2"/>
        <v>1750000</v>
      </c>
      <c r="T26" s="99"/>
      <c r="U26" s="100"/>
      <c r="V26" s="100"/>
    </row>
    <row r="27" spans="1:22" s="86" customFormat="1" ht="45.75" customHeight="1">
      <c r="A27" s="87"/>
      <c r="B27" s="88"/>
      <c r="C27" s="88"/>
      <c r="D27" s="88"/>
      <c r="E27" s="88"/>
      <c r="F27" s="88"/>
      <c r="G27" s="89"/>
      <c r="H27" s="89"/>
      <c r="I27" s="90"/>
      <c r="J27" s="90"/>
      <c r="K27" s="90"/>
      <c r="L27" s="90"/>
      <c r="M27" s="130"/>
      <c r="N27" s="89"/>
      <c r="O27" s="89"/>
      <c r="P27" s="140"/>
      <c r="Q27" s="89"/>
      <c r="R27" s="89"/>
      <c r="S27" s="150"/>
      <c r="T27" s="91"/>
      <c r="U27" s="92"/>
      <c r="V27" s="91"/>
    </row>
    <row r="28" spans="1:22" s="86" customFormat="1" ht="45.75" customHeight="1">
      <c r="A28" s="87"/>
      <c r="G28" s="82"/>
      <c r="H28" s="82"/>
      <c r="I28" s="83"/>
      <c r="J28" s="83"/>
      <c r="K28" s="83"/>
      <c r="L28" s="83"/>
      <c r="M28" s="129"/>
      <c r="N28" s="82"/>
      <c r="O28" s="82"/>
      <c r="P28" s="139"/>
      <c r="Q28" s="82"/>
      <c r="R28" s="82"/>
      <c r="S28" s="149"/>
      <c r="T28" s="84"/>
      <c r="U28" s="101"/>
      <c r="V28" s="84"/>
    </row>
    <row r="29" spans="1:22" ht="56.25" customHeight="1">
      <c r="A29" s="1421" t="s">
        <v>93</v>
      </c>
      <c r="B29" s="1421"/>
      <c r="C29" s="1421"/>
      <c r="D29" s="1421"/>
      <c r="E29" s="1421"/>
      <c r="F29" s="1421"/>
      <c r="G29" s="1421"/>
      <c r="H29" s="1421"/>
      <c r="I29" s="1421"/>
      <c r="J29" s="1421"/>
      <c r="K29" s="1421"/>
      <c r="L29" s="1421"/>
      <c r="M29" s="1421"/>
      <c r="N29" s="1421"/>
      <c r="O29" s="1421"/>
      <c r="P29" s="1421"/>
      <c r="Q29" s="1421"/>
      <c r="R29" s="1421"/>
      <c r="S29" s="1421"/>
      <c r="T29" s="1421"/>
      <c r="U29" s="1421"/>
      <c r="V29" s="1421"/>
    </row>
    <row r="30" spans="1:22" ht="90">
      <c r="A30" s="102">
        <v>1</v>
      </c>
      <c r="B30" s="103" t="s">
        <v>370</v>
      </c>
      <c r="C30" s="103" t="s">
        <v>104</v>
      </c>
      <c r="D30" s="103" t="s">
        <v>371</v>
      </c>
      <c r="E30" s="103" t="s">
        <v>372</v>
      </c>
      <c r="F30" s="103" t="s">
        <v>373</v>
      </c>
      <c r="G30" s="104" t="s">
        <v>47</v>
      </c>
      <c r="H30" s="105">
        <f>M30+P30+S30</f>
        <v>244100</v>
      </c>
      <c r="I30" s="104"/>
      <c r="J30" s="104"/>
      <c r="K30" s="106" t="s">
        <v>374</v>
      </c>
      <c r="L30" s="106" t="s">
        <v>375</v>
      </c>
      <c r="M30" s="132">
        <v>38100</v>
      </c>
      <c r="N30" s="106" t="s">
        <v>374</v>
      </c>
      <c r="O30" s="106" t="s">
        <v>375</v>
      </c>
      <c r="P30" s="142">
        <v>110000</v>
      </c>
      <c r="Q30" s="106" t="s">
        <v>374</v>
      </c>
      <c r="R30" s="106" t="s">
        <v>375</v>
      </c>
      <c r="S30" s="152">
        <v>96000</v>
      </c>
      <c r="T30" s="80" t="s">
        <v>334</v>
      </c>
      <c r="U30" s="102"/>
      <c r="V30" s="102"/>
    </row>
    <row r="31" spans="1:22" ht="56.25" customHeight="1">
      <c r="A31" s="102">
        <v>2</v>
      </c>
      <c r="B31" s="103" t="s">
        <v>370</v>
      </c>
      <c r="C31" s="103" t="s">
        <v>376</v>
      </c>
      <c r="D31" s="103" t="s">
        <v>377</v>
      </c>
      <c r="E31" s="103" t="s">
        <v>378</v>
      </c>
      <c r="F31" s="103" t="s">
        <v>373</v>
      </c>
      <c r="G31" s="104"/>
      <c r="H31" s="105">
        <f t="shared" ref="H31:H44" si="3">M31+P31+S31</f>
        <v>131800</v>
      </c>
      <c r="I31" s="104"/>
      <c r="J31" s="104"/>
      <c r="K31" s="106" t="s">
        <v>379</v>
      </c>
      <c r="L31" s="106" t="s">
        <v>375</v>
      </c>
      <c r="M31" s="132">
        <v>50000</v>
      </c>
      <c r="N31" s="106" t="s">
        <v>379</v>
      </c>
      <c r="O31" s="106" t="s">
        <v>375</v>
      </c>
      <c r="P31" s="142">
        <v>70000</v>
      </c>
      <c r="Q31" s="106" t="s">
        <v>379</v>
      </c>
      <c r="R31" s="106" t="s">
        <v>375</v>
      </c>
      <c r="S31" s="152">
        <v>11800</v>
      </c>
      <c r="T31" s="80" t="s">
        <v>334</v>
      </c>
      <c r="U31" s="102"/>
      <c r="V31" s="102"/>
    </row>
    <row r="32" spans="1:22" ht="105">
      <c r="A32" s="102">
        <v>3</v>
      </c>
      <c r="B32" s="103" t="s">
        <v>370</v>
      </c>
      <c r="C32" s="103" t="s">
        <v>380</v>
      </c>
      <c r="D32" s="103" t="s">
        <v>381</v>
      </c>
      <c r="E32" s="103" t="s">
        <v>382</v>
      </c>
      <c r="F32" s="103" t="s">
        <v>373</v>
      </c>
      <c r="G32" s="104"/>
      <c r="H32" s="105">
        <f t="shared" si="3"/>
        <v>520000</v>
      </c>
      <c r="I32" s="104"/>
      <c r="J32" s="104"/>
      <c r="K32" s="106" t="s">
        <v>374</v>
      </c>
      <c r="L32" s="106" t="s">
        <v>375</v>
      </c>
      <c r="M32" s="132">
        <v>170000</v>
      </c>
      <c r="N32" s="106" t="s">
        <v>374</v>
      </c>
      <c r="O32" s="106" t="s">
        <v>375</v>
      </c>
      <c r="P32" s="142">
        <v>180000</v>
      </c>
      <c r="Q32" s="106" t="s">
        <v>374</v>
      </c>
      <c r="R32" s="106" t="s">
        <v>375</v>
      </c>
      <c r="S32" s="152">
        <v>170000</v>
      </c>
      <c r="T32" s="80" t="s">
        <v>334</v>
      </c>
      <c r="U32" s="102"/>
      <c r="V32" s="102"/>
    </row>
    <row r="33" spans="1:22" ht="105">
      <c r="A33" s="102">
        <v>4</v>
      </c>
      <c r="B33" s="103" t="s">
        <v>383</v>
      </c>
      <c r="C33" s="103" t="s">
        <v>384</v>
      </c>
      <c r="D33" s="103" t="s">
        <v>385</v>
      </c>
      <c r="E33" s="103" t="s">
        <v>386</v>
      </c>
      <c r="F33" s="103" t="s">
        <v>373</v>
      </c>
      <c r="G33" s="104"/>
      <c r="H33" s="105">
        <f t="shared" si="3"/>
        <v>1164000</v>
      </c>
      <c r="I33" s="104"/>
      <c r="J33" s="104"/>
      <c r="K33" s="106" t="s">
        <v>374</v>
      </c>
      <c r="L33" s="106" t="s">
        <v>375</v>
      </c>
      <c r="M33" s="132">
        <v>354000</v>
      </c>
      <c r="N33" s="106" t="s">
        <v>374</v>
      </c>
      <c r="O33" s="106" t="s">
        <v>375</v>
      </c>
      <c r="P33" s="142">
        <v>390000</v>
      </c>
      <c r="Q33" s="106" t="s">
        <v>374</v>
      </c>
      <c r="R33" s="106" t="s">
        <v>375</v>
      </c>
      <c r="S33" s="152">
        <v>420000</v>
      </c>
      <c r="T33" s="80" t="s">
        <v>334</v>
      </c>
      <c r="U33" s="102"/>
      <c r="V33" s="102"/>
    </row>
    <row r="34" spans="1:22" ht="90">
      <c r="A34" s="102">
        <v>5</v>
      </c>
      <c r="B34" s="103" t="s">
        <v>387</v>
      </c>
      <c r="C34" s="103" t="s">
        <v>376</v>
      </c>
      <c r="D34" s="103" t="s">
        <v>388</v>
      </c>
      <c r="E34" s="103" t="s">
        <v>389</v>
      </c>
      <c r="F34" s="103" t="s">
        <v>373</v>
      </c>
      <c r="G34" s="108"/>
      <c r="H34" s="109">
        <f t="shared" si="3"/>
        <v>48600</v>
      </c>
      <c r="I34" s="108"/>
      <c r="J34" s="108"/>
      <c r="K34" s="110" t="s">
        <v>374</v>
      </c>
      <c r="L34" s="111" t="s">
        <v>375</v>
      </c>
      <c r="M34" s="133">
        <v>46500</v>
      </c>
      <c r="N34" s="110" t="s">
        <v>374</v>
      </c>
      <c r="O34" s="106" t="s">
        <v>375</v>
      </c>
      <c r="P34" s="143">
        <v>0</v>
      </c>
      <c r="Q34" s="110" t="s">
        <v>374</v>
      </c>
      <c r="R34" s="111" t="s">
        <v>375</v>
      </c>
      <c r="S34" s="153">
        <v>2100</v>
      </c>
      <c r="T34" s="112" t="s">
        <v>334</v>
      </c>
      <c r="U34" s="102"/>
      <c r="V34" s="102"/>
    </row>
    <row r="35" spans="1:22" ht="90">
      <c r="A35" s="102">
        <v>6</v>
      </c>
      <c r="B35" s="103" t="s">
        <v>370</v>
      </c>
      <c r="C35" s="103" t="s">
        <v>376</v>
      </c>
      <c r="D35" s="103" t="s">
        <v>390</v>
      </c>
      <c r="E35" s="103" t="s">
        <v>391</v>
      </c>
      <c r="F35" s="103" t="s">
        <v>373</v>
      </c>
      <c r="G35" s="113"/>
      <c r="H35" s="107">
        <f t="shared" si="3"/>
        <v>199600</v>
      </c>
      <c r="I35" s="113"/>
      <c r="J35" s="113"/>
      <c r="K35" s="111" t="s">
        <v>374</v>
      </c>
      <c r="L35" s="111" t="s">
        <v>375</v>
      </c>
      <c r="M35" s="132">
        <v>30000</v>
      </c>
      <c r="N35" s="111" t="s">
        <v>374</v>
      </c>
      <c r="O35" s="106" t="s">
        <v>375</v>
      </c>
      <c r="P35" s="142">
        <v>80000</v>
      </c>
      <c r="Q35" s="111" t="s">
        <v>374</v>
      </c>
      <c r="R35" s="111" t="s">
        <v>375</v>
      </c>
      <c r="S35" s="152">
        <v>89600</v>
      </c>
      <c r="T35" s="112" t="s">
        <v>334</v>
      </c>
      <c r="U35" s="102"/>
      <c r="V35" s="102"/>
    </row>
    <row r="36" spans="1:22" ht="90">
      <c r="A36" s="102">
        <v>7</v>
      </c>
      <c r="B36" s="103" t="s">
        <v>392</v>
      </c>
      <c r="C36" s="103" t="s">
        <v>393</v>
      </c>
      <c r="D36" s="103" t="s">
        <v>394</v>
      </c>
      <c r="E36" s="103" t="s">
        <v>395</v>
      </c>
      <c r="F36" s="103" t="s">
        <v>373</v>
      </c>
      <c r="G36" s="113"/>
      <c r="H36" s="107">
        <f t="shared" si="3"/>
        <v>285500</v>
      </c>
      <c r="I36" s="113"/>
      <c r="J36" s="113"/>
      <c r="K36" s="111" t="s">
        <v>374</v>
      </c>
      <c r="L36" s="111" t="s">
        <v>375</v>
      </c>
      <c r="M36" s="132">
        <v>136300</v>
      </c>
      <c r="N36" s="111" t="s">
        <v>374</v>
      </c>
      <c r="O36" s="106" t="s">
        <v>375</v>
      </c>
      <c r="P36" s="142">
        <v>124000</v>
      </c>
      <c r="Q36" s="111" t="s">
        <v>374</v>
      </c>
      <c r="R36" s="111" t="s">
        <v>375</v>
      </c>
      <c r="S36" s="152">
        <v>25200</v>
      </c>
      <c r="T36" s="112" t="s">
        <v>334</v>
      </c>
      <c r="U36" s="102"/>
      <c r="V36" s="102"/>
    </row>
    <row r="37" spans="1:22" ht="60">
      <c r="A37" s="102">
        <v>8</v>
      </c>
      <c r="B37" s="103"/>
      <c r="C37" s="103"/>
      <c r="D37" s="103" t="s">
        <v>396</v>
      </c>
      <c r="E37" s="103" t="s">
        <v>397</v>
      </c>
      <c r="F37" s="103" t="s">
        <v>373</v>
      </c>
      <c r="G37" s="114"/>
      <c r="H37" s="105">
        <f t="shared" si="3"/>
        <v>144400</v>
      </c>
      <c r="I37" s="114"/>
      <c r="J37" s="114"/>
      <c r="K37" s="106" t="s">
        <v>374</v>
      </c>
      <c r="L37" s="106" t="s">
        <v>375</v>
      </c>
      <c r="M37" s="132">
        <v>74400</v>
      </c>
      <c r="N37" s="106" t="s">
        <v>374</v>
      </c>
      <c r="O37" s="106" t="s">
        <v>375</v>
      </c>
      <c r="P37" s="142">
        <v>50000</v>
      </c>
      <c r="Q37" s="106" t="s">
        <v>374</v>
      </c>
      <c r="R37" s="106" t="s">
        <v>375</v>
      </c>
      <c r="S37" s="152">
        <v>20000</v>
      </c>
      <c r="T37" s="80" t="s">
        <v>334</v>
      </c>
      <c r="U37" s="102"/>
      <c r="V37" s="102"/>
    </row>
    <row r="38" spans="1:22" ht="210">
      <c r="A38" s="102">
        <v>9</v>
      </c>
      <c r="B38" s="103" t="s">
        <v>159</v>
      </c>
      <c r="C38" s="103" t="s">
        <v>398</v>
      </c>
      <c r="D38" s="103" t="s">
        <v>399</v>
      </c>
      <c r="E38" s="103" t="s">
        <v>400</v>
      </c>
      <c r="F38" s="103" t="s">
        <v>373</v>
      </c>
      <c r="G38" s="114"/>
      <c r="H38" s="105">
        <f t="shared" si="3"/>
        <v>252000</v>
      </c>
      <c r="I38" s="114"/>
      <c r="J38" s="114"/>
      <c r="K38" s="106" t="s">
        <v>374</v>
      </c>
      <c r="L38" s="106" t="s">
        <v>375</v>
      </c>
      <c r="M38" s="132">
        <v>150000</v>
      </c>
      <c r="N38" s="106" t="s">
        <v>374</v>
      </c>
      <c r="O38" s="106" t="s">
        <v>375</v>
      </c>
      <c r="P38" s="142">
        <v>10000</v>
      </c>
      <c r="Q38" s="106" t="s">
        <v>374</v>
      </c>
      <c r="R38" s="106" t="s">
        <v>375</v>
      </c>
      <c r="S38" s="152">
        <v>92000</v>
      </c>
      <c r="T38" s="80" t="s">
        <v>334</v>
      </c>
      <c r="U38" s="102"/>
      <c r="V38" s="102"/>
    </row>
    <row r="39" spans="1:22" ht="210">
      <c r="A39" s="102">
        <v>10</v>
      </c>
      <c r="B39" s="103" t="s">
        <v>159</v>
      </c>
      <c r="C39" s="103" t="s">
        <v>398</v>
      </c>
      <c r="D39" s="103" t="s">
        <v>401</v>
      </c>
      <c r="E39" s="103" t="s">
        <v>402</v>
      </c>
      <c r="F39" s="103" t="s">
        <v>373</v>
      </c>
      <c r="G39" s="114"/>
      <c r="H39" s="105">
        <f t="shared" si="3"/>
        <v>51200</v>
      </c>
      <c r="I39" s="114"/>
      <c r="J39" s="114"/>
      <c r="K39" s="106" t="s">
        <v>374</v>
      </c>
      <c r="L39" s="106" t="s">
        <v>375</v>
      </c>
      <c r="M39" s="132">
        <v>13100</v>
      </c>
      <c r="N39" s="106" t="s">
        <v>374</v>
      </c>
      <c r="O39" s="106" t="s">
        <v>375</v>
      </c>
      <c r="P39" s="142">
        <v>28100</v>
      </c>
      <c r="Q39" s="106" t="s">
        <v>374</v>
      </c>
      <c r="R39" s="106" t="s">
        <v>375</v>
      </c>
      <c r="S39" s="152">
        <v>10000</v>
      </c>
      <c r="T39" s="80" t="s">
        <v>334</v>
      </c>
      <c r="U39" s="102"/>
      <c r="V39" s="102"/>
    </row>
    <row r="40" spans="1:22" ht="90">
      <c r="A40" s="102">
        <v>11</v>
      </c>
      <c r="B40" s="103" t="s">
        <v>403</v>
      </c>
      <c r="C40" s="103" t="s">
        <v>270</v>
      </c>
      <c r="D40" s="103" t="s">
        <v>404</v>
      </c>
      <c r="E40" s="103" t="s">
        <v>405</v>
      </c>
      <c r="F40" s="103" t="s">
        <v>373</v>
      </c>
      <c r="G40" s="114"/>
      <c r="H40" s="105">
        <f t="shared" si="3"/>
        <v>72300</v>
      </c>
      <c r="I40" s="114"/>
      <c r="J40" s="114"/>
      <c r="K40" s="106" t="s">
        <v>374</v>
      </c>
      <c r="L40" s="106" t="s">
        <v>375</v>
      </c>
      <c r="M40" s="132">
        <v>42700</v>
      </c>
      <c r="N40" s="106" t="s">
        <v>374</v>
      </c>
      <c r="O40" s="106" t="s">
        <v>375</v>
      </c>
      <c r="P40" s="142">
        <v>29600</v>
      </c>
      <c r="Q40" s="106" t="s">
        <v>374</v>
      </c>
      <c r="R40" s="106" t="s">
        <v>375</v>
      </c>
      <c r="S40" s="152">
        <v>0</v>
      </c>
      <c r="T40" s="80" t="s">
        <v>334</v>
      </c>
      <c r="U40" s="54"/>
      <c r="V40" s="54"/>
    </row>
    <row r="41" spans="1:22" ht="105">
      <c r="A41" s="102">
        <v>12</v>
      </c>
      <c r="B41" s="94" t="s">
        <v>406</v>
      </c>
      <c r="C41" s="96" t="s">
        <v>407</v>
      </c>
      <c r="D41" s="115" t="s">
        <v>408</v>
      </c>
      <c r="E41" s="103" t="s">
        <v>409</v>
      </c>
      <c r="F41" s="103" t="s">
        <v>373</v>
      </c>
      <c r="G41" s="114"/>
      <c r="H41" s="105">
        <f t="shared" si="3"/>
        <v>89200</v>
      </c>
      <c r="I41" s="114"/>
      <c r="J41" s="114"/>
      <c r="K41" s="106" t="s">
        <v>374</v>
      </c>
      <c r="L41" s="106" t="s">
        <v>375</v>
      </c>
      <c r="M41" s="132">
        <v>47200</v>
      </c>
      <c r="N41" s="106" t="s">
        <v>374</v>
      </c>
      <c r="O41" s="106" t="s">
        <v>375</v>
      </c>
      <c r="P41" s="142">
        <v>22000</v>
      </c>
      <c r="Q41" s="106" t="s">
        <v>374</v>
      </c>
      <c r="R41" s="106" t="s">
        <v>375</v>
      </c>
      <c r="S41" s="152">
        <v>20000</v>
      </c>
      <c r="T41" s="80" t="s">
        <v>334</v>
      </c>
      <c r="U41" s="54"/>
      <c r="V41" s="54"/>
    </row>
    <row r="42" spans="1:22" ht="195">
      <c r="A42" s="102">
        <v>13</v>
      </c>
      <c r="B42" s="94" t="s">
        <v>406</v>
      </c>
      <c r="C42" s="96" t="s">
        <v>410</v>
      </c>
      <c r="D42" s="96" t="s">
        <v>411</v>
      </c>
      <c r="E42" s="96" t="s">
        <v>412</v>
      </c>
      <c r="F42" s="79" t="s">
        <v>373</v>
      </c>
      <c r="G42" s="114"/>
      <c r="H42" s="105">
        <f t="shared" si="3"/>
        <v>69000</v>
      </c>
      <c r="I42" s="114"/>
      <c r="J42" s="114"/>
      <c r="K42" s="106" t="s">
        <v>374</v>
      </c>
      <c r="L42" s="106" t="s">
        <v>375</v>
      </c>
      <c r="M42" s="132">
        <v>25000</v>
      </c>
      <c r="N42" s="106" t="s">
        <v>374</v>
      </c>
      <c r="O42" s="106" t="s">
        <v>375</v>
      </c>
      <c r="P42" s="142">
        <v>15000</v>
      </c>
      <c r="Q42" s="106" t="s">
        <v>374</v>
      </c>
      <c r="R42" s="106" t="s">
        <v>375</v>
      </c>
      <c r="S42" s="152">
        <v>29000</v>
      </c>
      <c r="T42" s="80" t="s">
        <v>334</v>
      </c>
      <c r="U42" s="54"/>
      <c r="V42" s="54"/>
    </row>
    <row r="43" spans="1:22" ht="195">
      <c r="A43" s="102">
        <v>14</v>
      </c>
      <c r="B43" s="94" t="s">
        <v>316</v>
      </c>
      <c r="C43" s="96" t="s">
        <v>413</v>
      </c>
      <c r="D43" s="96" t="s">
        <v>414</v>
      </c>
      <c r="E43" s="96" t="s">
        <v>415</v>
      </c>
      <c r="F43" s="103" t="s">
        <v>373</v>
      </c>
      <c r="G43" s="114"/>
      <c r="H43" s="105">
        <f t="shared" si="3"/>
        <v>123500</v>
      </c>
      <c r="I43" s="114"/>
      <c r="J43" s="114"/>
      <c r="K43" s="106" t="s">
        <v>374</v>
      </c>
      <c r="L43" s="106" t="s">
        <v>375</v>
      </c>
      <c r="M43" s="132">
        <v>73500</v>
      </c>
      <c r="N43" s="106" t="s">
        <v>374</v>
      </c>
      <c r="O43" s="106" t="s">
        <v>375</v>
      </c>
      <c r="P43" s="142">
        <v>30000</v>
      </c>
      <c r="Q43" s="106" t="s">
        <v>374</v>
      </c>
      <c r="R43" s="106" t="s">
        <v>375</v>
      </c>
      <c r="S43" s="152">
        <v>20000</v>
      </c>
      <c r="T43" s="80" t="s">
        <v>334</v>
      </c>
      <c r="U43" s="54"/>
      <c r="V43" s="54"/>
    </row>
    <row r="44" spans="1:22" ht="165">
      <c r="A44" s="102">
        <v>15</v>
      </c>
      <c r="B44" s="103" t="s">
        <v>416</v>
      </c>
      <c r="C44" s="103" t="s">
        <v>417</v>
      </c>
      <c r="D44" s="103" t="s">
        <v>418</v>
      </c>
      <c r="E44" s="103" t="s">
        <v>419</v>
      </c>
      <c r="F44" s="103" t="s">
        <v>373</v>
      </c>
      <c r="G44" s="114"/>
      <c r="H44" s="105">
        <f t="shared" si="3"/>
        <v>54400</v>
      </c>
      <c r="I44" s="114"/>
      <c r="J44" s="114"/>
      <c r="K44" s="106" t="s">
        <v>374</v>
      </c>
      <c r="L44" s="106" t="s">
        <v>375</v>
      </c>
      <c r="M44" s="132">
        <v>15000</v>
      </c>
      <c r="N44" s="106" t="s">
        <v>374</v>
      </c>
      <c r="O44" s="106" t="s">
        <v>375</v>
      </c>
      <c r="P44" s="142">
        <v>21400</v>
      </c>
      <c r="Q44" s="106" t="s">
        <v>374</v>
      </c>
      <c r="R44" s="106" t="s">
        <v>375</v>
      </c>
      <c r="S44" s="152">
        <v>18000</v>
      </c>
      <c r="T44" s="80" t="s">
        <v>334</v>
      </c>
      <c r="U44" s="54"/>
      <c r="V44" s="54"/>
    </row>
    <row r="45" spans="1:22" s="86" customFormat="1" ht="42" customHeight="1">
      <c r="A45" s="81" t="s">
        <v>360</v>
      </c>
      <c r="B45" s="1403" t="s">
        <v>92</v>
      </c>
      <c r="C45" s="1404"/>
      <c r="D45" s="1404"/>
      <c r="E45" s="1404"/>
      <c r="F45" s="1405"/>
      <c r="G45" s="84"/>
      <c r="H45" s="82">
        <f>SUM(H30:H44)</f>
        <v>3449600</v>
      </c>
      <c r="I45" s="82"/>
      <c r="J45" s="82"/>
      <c r="K45" s="82"/>
      <c r="L45" s="82"/>
      <c r="M45" s="129">
        <f>SUM(M30:M44)</f>
        <v>1265800</v>
      </c>
      <c r="N45" s="82"/>
      <c r="O45" s="82"/>
      <c r="P45" s="139">
        <f>SUM(P30:P44)</f>
        <v>1160100</v>
      </c>
      <c r="Q45" s="82"/>
      <c r="R45" s="82"/>
      <c r="S45" s="154">
        <f>SUM(S30:S44)</f>
        <v>1023700</v>
      </c>
      <c r="T45" s="84"/>
      <c r="U45" s="84"/>
      <c r="V45" s="84"/>
    </row>
    <row r="46" spans="1:22" ht="63" customHeight="1">
      <c r="A46" s="1406" t="s">
        <v>420</v>
      </c>
      <c r="B46" s="1407"/>
      <c r="C46" s="1407"/>
      <c r="D46" s="1407"/>
      <c r="E46" s="1407"/>
      <c r="F46" s="1407"/>
      <c r="G46" s="1407"/>
      <c r="H46" s="1407"/>
      <c r="I46" s="1407"/>
      <c r="J46" s="1407"/>
      <c r="K46" s="1407"/>
      <c r="L46" s="1407"/>
      <c r="M46" s="1407"/>
      <c r="N46" s="1407"/>
      <c r="O46" s="1407"/>
      <c r="P46" s="1407"/>
      <c r="Q46" s="1407"/>
      <c r="R46" s="1407"/>
      <c r="S46" s="1407"/>
      <c r="T46" s="1407"/>
      <c r="U46" s="1407"/>
      <c r="V46" s="1408"/>
    </row>
    <row r="47" spans="1:22" ht="165">
      <c r="A47" s="28">
        <v>1</v>
      </c>
      <c r="B47" s="80" t="s">
        <v>421</v>
      </c>
      <c r="C47" s="80" t="s">
        <v>422</v>
      </c>
      <c r="D47" s="80" t="s">
        <v>423</v>
      </c>
      <c r="E47" s="116" t="s">
        <v>424</v>
      </c>
      <c r="F47" s="80" t="s">
        <v>425</v>
      </c>
      <c r="G47" s="117">
        <v>250789</v>
      </c>
      <c r="H47" s="118"/>
      <c r="I47" s="118"/>
      <c r="J47" s="118"/>
      <c r="K47" s="117" t="s">
        <v>426</v>
      </c>
      <c r="L47" s="117" t="s">
        <v>427</v>
      </c>
      <c r="M47" s="134">
        <v>250789</v>
      </c>
      <c r="N47" s="118"/>
      <c r="O47" s="118"/>
      <c r="P47" s="144">
        <f>M47*0.858</f>
        <v>215176.962</v>
      </c>
      <c r="Q47" s="118"/>
      <c r="R47" s="118"/>
      <c r="S47" s="155">
        <v>100000</v>
      </c>
      <c r="T47" s="80" t="s">
        <v>334</v>
      </c>
      <c r="U47" s="28"/>
      <c r="V47" s="28"/>
    </row>
    <row r="48" spans="1:22" ht="120">
      <c r="A48" s="28">
        <v>2</v>
      </c>
      <c r="B48" s="80" t="s">
        <v>103</v>
      </c>
      <c r="C48" s="80" t="s">
        <v>428</v>
      </c>
      <c r="D48" s="119" t="s">
        <v>429</v>
      </c>
      <c r="E48" s="80" t="s">
        <v>430</v>
      </c>
      <c r="F48" s="80" t="s">
        <v>425</v>
      </c>
      <c r="G48" s="117">
        <v>223025</v>
      </c>
      <c r="H48" s="118"/>
      <c r="I48" s="118"/>
      <c r="J48" s="118"/>
      <c r="K48" s="117" t="s">
        <v>426</v>
      </c>
      <c r="L48" s="117" t="s">
        <v>427</v>
      </c>
      <c r="M48" s="134">
        <v>223025</v>
      </c>
      <c r="N48" s="118"/>
      <c r="O48" s="118"/>
      <c r="P48" s="144">
        <f t="shared" ref="P48:P55" si="4">M48*0.858</f>
        <v>191355.44999999998</v>
      </c>
      <c r="Q48" s="118"/>
      <c r="R48" s="118"/>
      <c r="S48" s="155">
        <v>201335</v>
      </c>
      <c r="T48" s="80" t="s">
        <v>334</v>
      </c>
      <c r="U48" s="28"/>
      <c r="V48" s="28"/>
    </row>
    <row r="49" spans="1:22" ht="180">
      <c r="A49" s="28">
        <v>3</v>
      </c>
      <c r="B49" s="80" t="s">
        <v>103</v>
      </c>
      <c r="C49" s="80" t="s">
        <v>428</v>
      </c>
      <c r="D49" s="119" t="s">
        <v>431</v>
      </c>
      <c r="E49" s="80" t="s">
        <v>432</v>
      </c>
      <c r="F49" s="80" t="s">
        <v>425</v>
      </c>
      <c r="G49" s="117">
        <v>185719</v>
      </c>
      <c r="H49" s="118"/>
      <c r="I49" s="118"/>
      <c r="J49" s="118"/>
      <c r="K49" s="117" t="s">
        <v>426</v>
      </c>
      <c r="L49" s="117" t="s">
        <v>427</v>
      </c>
      <c r="M49" s="134">
        <v>185719</v>
      </c>
      <c r="N49" s="118"/>
      <c r="O49" s="118"/>
      <c r="P49" s="144">
        <f t="shared" si="4"/>
        <v>159346.902</v>
      </c>
      <c r="Q49" s="118"/>
      <c r="R49" s="118"/>
      <c r="S49" s="155">
        <v>187899</v>
      </c>
      <c r="T49" s="80" t="s">
        <v>334</v>
      </c>
      <c r="U49" s="28"/>
      <c r="V49" s="28"/>
    </row>
    <row r="50" spans="1:22" ht="120">
      <c r="A50" s="28">
        <v>4</v>
      </c>
      <c r="B50" s="96" t="s">
        <v>433</v>
      </c>
      <c r="C50" s="96" t="s">
        <v>434</v>
      </c>
      <c r="D50" s="119" t="s">
        <v>435</v>
      </c>
      <c r="E50" s="80" t="s">
        <v>436</v>
      </c>
      <c r="F50" s="80" t="s">
        <v>425</v>
      </c>
      <c r="G50" s="117">
        <v>106553</v>
      </c>
      <c r="H50" s="118"/>
      <c r="I50" s="118"/>
      <c r="J50" s="118"/>
      <c r="K50" s="117" t="s">
        <v>426</v>
      </c>
      <c r="L50" s="117" t="s">
        <v>427</v>
      </c>
      <c r="M50" s="134">
        <v>106553</v>
      </c>
      <c r="N50" s="118"/>
      <c r="O50" s="118"/>
      <c r="P50" s="144">
        <f t="shared" si="4"/>
        <v>91422.474000000002</v>
      </c>
      <c r="Q50" s="118"/>
      <c r="R50" s="118"/>
      <c r="S50" s="155">
        <v>164787</v>
      </c>
      <c r="T50" s="80" t="s">
        <v>334</v>
      </c>
      <c r="U50" s="28"/>
      <c r="V50" s="28"/>
    </row>
    <row r="51" spans="1:22" ht="195">
      <c r="A51" s="28">
        <v>5</v>
      </c>
      <c r="B51" s="94" t="s">
        <v>406</v>
      </c>
      <c r="C51" s="96" t="s">
        <v>410</v>
      </c>
      <c r="D51" s="119" t="s">
        <v>437</v>
      </c>
      <c r="E51" s="96" t="s">
        <v>438</v>
      </c>
      <c r="F51" s="80" t="s">
        <v>425</v>
      </c>
      <c r="G51" s="117">
        <v>90201</v>
      </c>
      <c r="H51" s="118"/>
      <c r="I51" s="118"/>
      <c r="J51" s="118"/>
      <c r="K51" s="117" t="s">
        <v>426</v>
      </c>
      <c r="L51" s="117" t="s">
        <v>427</v>
      </c>
      <c r="M51" s="134">
        <v>90201</v>
      </c>
      <c r="N51" s="118"/>
      <c r="O51" s="118"/>
      <c r="P51" s="144">
        <f t="shared" si="4"/>
        <v>77392.457999999999</v>
      </c>
      <c r="Q51" s="118"/>
      <c r="R51" s="118"/>
      <c r="S51" s="155">
        <f t="shared" ref="S51:S54" si="5">P51</f>
        <v>77392.457999999999</v>
      </c>
      <c r="T51" s="80" t="s">
        <v>334</v>
      </c>
      <c r="U51" s="28"/>
      <c r="V51" s="28"/>
    </row>
    <row r="52" spans="1:22" ht="150">
      <c r="A52" s="28">
        <v>6</v>
      </c>
      <c r="B52" s="96" t="s">
        <v>159</v>
      </c>
      <c r="C52" s="96" t="s">
        <v>439</v>
      </c>
      <c r="D52" s="119" t="s">
        <v>440</v>
      </c>
      <c r="E52" s="96" t="s">
        <v>441</v>
      </c>
      <c r="F52" s="80" t="s">
        <v>425</v>
      </c>
      <c r="G52" s="117">
        <v>75524</v>
      </c>
      <c r="H52" s="118"/>
      <c r="I52" s="118"/>
      <c r="J52" s="118"/>
      <c r="K52" s="117" t="s">
        <v>426</v>
      </c>
      <c r="L52" s="117" t="s">
        <v>427</v>
      </c>
      <c r="M52" s="134">
        <v>75524</v>
      </c>
      <c r="N52" s="118"/>
      <c r="O52" s="118"/>
      <c r="P52" s="144">
        <f t="shared" si="4"/>
        <v>64799.591999999997</v>
      </c>
      <c r="Q52" s="118"/>
      <c r="R52" s="118"/>
      <c r="S52" s="155">
        <f t="shared" si="5"/>
        <v>64799.591999999997</v>
      </c>
      <c r="T52" s="80" t="s">
        <v>334</v>
      </c>
      <c r="U52" s="28"/>
      <c r="V52" s="28"/>
    </row>
    <row r="53" spans="1:22" ht="195">
      <c r="A53" s="28">
        <v>7</v>
      </c>
      <c r="B53" s="94" t="s">
        <v>316</v>
      </c>
      <c r="C53" s="96" t="s">
        <v>413</v>
      </c>
      <c r="D53" s="119" t="s">
        <v>442</v>
      </c>
      <c r="E53" s="80" t="s">
        <v>443</v>
      </c>
      <c r="F53" s="80" t="s">
        <v>425</v>
      </c>
      <c r="G53" s="117">
        <v>97344</v>
      </c>
      <c r="H53" s="118"/>
      <c r="I53" s="118"/>
      <c r="J53" s="118"/>
      <c r="K53" s="117" t="s">
        <v>426</v>
      </c>
      <c r="L53" s="117" t="s">
        <v>427</v>
      </c>
      <c r="M53" s="134">
        <v>97344</v>
      </c>
      <c r="N53" s="118"/>
      <c r="O53" s="118"/>
      <c r="P53" s="144">
        <f t="shared" si="4"/>
        <v>83521.152000000002</v>
      </c>
      <c r="Q53" s="118"/>
      <c r="R53" s="118"/>
      <c r="S53" s="155">
        <f t="shared" si="5"/>
        <v>83521.152000000002</v>
      </c>
      <c r="T53" s="80" t="s">
        <v>334</v>
      </c>
      <c r="U53" s="28"/>
      <c r="V53" s="28"/>
    </row>
    <row r="54" spans="1:22" ht="195">
      <c r="A54" s="28">
        <v>8</v>
      </c>
      <c r="B54" s="94" t="s">
        <v>316</v>
      </c>
      <c r="C54" s="96" t="s">
        <v>413</v>
      </c>
      <c r="D54" s="119" t="s">
        <v>444</v>
      </c>
      <c r="E54" s="120" t="s">
        <v>445</v>
      </c>
      <c r="F54" s="80" t="s">
        <v>425</v>
      </c>
      <c r="G54" s="117">
        <v>85241</v>
      </c>
      <c r="H54" s="118"/>
      <c r="I54" s="118"/>
      <c r="J54" s="118"/>
      <c r="K54" s="117" t="s">
        <v>426</v>
      </c>
      <c r="L54" s="117" t="s">
        <v>427</v>
      </c>
      <c r="M54" s="134">
        <v>85241</v>
      </c>
      <c r="N54" s="118"/>
      <c r="O54" s="118"/>
      <c r="P54" s="144">
        <v>72793</v>
      </c>
      <c r="Q54" s="118"/>
      <c r="R54" s="118"/>
      <c r="S54" s="155">
        <f t="shared" si="5"/>
        <v>72793</v>
      </c>
      <c r="T54" s="80" t="s">
        <v>334</v>
      </c>
      <c r="U54" s="28"/>
      <c r="V54" s="28"/>
    </row>
    <row r="55" spans="1:22" ht="195">
      <c r="A55" s="28">
        <v>9</v>
      </c>
      <c r="B55" s="94" t="s">
        <v>316</v>
      </c>
      <c r="C55" s="96" t="s">
        <v>413</v>
      </c>
      <c r="D55" s="121" t="s">
        <v>446</v>
      </c>
      <c r="E55" s="80" t="s">
        <v>447</v>
      </c>
      <c r="F55" s="80" t="s">
        <v>425</v>
      </c>
      <c r="G55" s="117">
        <v>34323</v>
      </c>
      <c r="H55" s="118"/>
      <c r="I55" s="118"/>
      <c r="J55" s="118"/>
      <c r="K55" s="117" t="s">
        <v>426</v>
      </c>
      <c r="L55" s="117" t="s">
        <v>427</v>
      </c>
      <c r="M55" s="134">
        <v>34323</v>
      </c>
      <c r="N55" s="118"/>
      <c r="O55" s="118"/>
      <c r="P55" s="144">
        <f t="shared" si="4"/>
        <v>29449.133999999998</v>
      </c>
      <c r="Q55" s="118"/>
      <c r="R55" s="118"/>
      <c r="S55" s="155">
        <v>32730</v>
      </c>
      <c r="T55" s="80" t="s">
        <v>334</v>
      </c>
      <c r="U55" s="28"/>
      <c r="V55" s="28"/>
    </row>
    <row r="56" spans="1:22" s="86" customFormat="1" ht="38.25" customHeight="1">
      <c r="A56" s="122"/>
      <c r="B56" s="1409"/>
      <c r="C56" s="1410"/>
      <c r="D56" s="1410"/>
      <c r="E56" s="1410"/>
      <c r="F56" s="1411"/>
      <c r="G56" s="123">
        <f>SUM(G47:H55)</f>
        <v>1148719</v>
      </c>
      <c r="H56" s="123"/>
      <c r="I56" s="123"/>
      <c r="J56" s="123"/>
      <c r="K56" s="123"/>
      <c r="L56" s="123"/>
      <c r="M56" s="135">
        <f>SUM(M47:M55)</f>
        <v>1148719</v>
      </c>
      <c r="N56" s="123"/>
      <c r="O56" s="123"/>
      <c r="P56" s="145">
        <f>SUM(P47:P55)</f>
        <v>985257.12399999995</v>
      </c>
      <c r="Q56" s="124"/>
      <c r="R56" s="124"/>
      <c r="S56" s="156">
        <f>SUM(S47:S55)</f>
        <v>985257.20199999993</v>
      </c>
      <c r="T56" s="125"/>
      <c r="U56" s="122"/>
      <c r="V56" s="122"/>
    </row>
    <row r="57" spans="1:22">
      <c r="S57" s="157"/>
    </row>
  </sheetData>
  <mergeCells count="27">
    <mergeCell ref="A29:V29"/>
    <mergeCell ref="G1:J1"/>
    <mergeCell ref="K1:S1"/>
    <mergeCell ref="T1:T3"/>
    <mergeCell ref="U1:U3"/>
    <mergeCell ref="V1:V3"/>
    <mergeCell ref="G2:G3"/>
    <mergeCell ref="H2:H3"/>
    <mergeCell ref="I2:I3"/>
    <mergeCell ref="J2:J3"/>
    <mergeCell ref="K2:M2"/>
    <mergeCell ref="B45:F45"/>
    <mergeCell ref="A46:V46"/>
    <mergeCell ref="B56:F56"/>
    <mergeCell ref="N2:P2"/>
    <mergeCell ref="Q2:S2"/>
    <mergeCell ref="A5:V5"/>
    <mergeCell ref="B19:F19"/>
    <mergeCell ref="B20:F20"/>
    <mergeCell ref="A1:A3"/>
    <mergeCell ref="B1:B3"/>
    <mergeCell ref="C1:C3"/>
    <mergeCell ref="D1:D3"/>
    <mergeCell ref="E1:E3"/>
    <mergeCell ref="F1:F3"/>
    <mergeCell ref="B22:V22"/>
    <mergeCell ref="B26:F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opLeftCell="D11" zoomScale="71" zoomScaleNormal="71" workbookViewId="0">
      <selection activeCell="D13" sqref="D13:V18"/>
    </sheetView>
  </sheetViews>
  <sheetFormatPr defaultRowHeight="15"/>
  <cols>
    <col min="1" max="1" width="5.140625" customWidth="1"/>
    <col min="2" max="2" width="31.85546875" customWidth="1"/>
    <col min="3" max="3" width="44.28515625" customWidth="1"/>
    <col min="4" max="4" width="27.85546875" customWidth="1"/>
    <col min="5" max="5" width="59.5703125" customWidth="1"/>
    <col min="6" max="6" width="17.140625" customWidth="1"/>
    <col min="7" max="7" width="19.85546875" customWidth="1"/>
    <col min="8" max="8" width="21.5703125" customWidth="1"/>
    <col min="9" max="9" width="14.28515625" customWidth="1"/>
    <col min="13" max="13" width="15.42578125" customWidth="1"/>
    <col min="16" max="16" width="17.85546875" style="41" customWidth="1"/>
    <col min="19" max="19" width="16.42578125" style="39" customWidth="1"/>
    <col min="20" max="20" width="16.42578125" customWidth="1"/>
    <col min="21" max="21" width="6.7109375" customWidth="1"/>
    <col min="22" max="22" width="25.85546875" customWidth="1"/>
  </cols>
  <sheetData>
    <row r="1" spans="1:22">
      <c r="A1" s="1427" t="s">
        <v>0</v>
      </c>
      <c r="B1" s="1428" t="s">
        <v>1</v>
      </c>
      <c r="C1" s="1428" t="s">
        <v>2</v>
      </c>
      <c r="D1" s="1428" t="s">
        <v>3</v>
      </c>
      <c r="E1" s="1428" t="s">
        <v>4</v>
      </c>
      <c r="F1" s="1428" t="s">
        <v>5</v>
      </c>
      <c r="G1" s="1427" t="s">
        <v>6</v>
      </c>
      <c r="H1" s="1427"/>
      <c r="I1" s="1427"/>
      <c r="J1" s="1427"/>
      <c r="K1" s="1427" t="s">
        <v>7</v>
      </c>
      <c r="L1" s="1427"/>
      <c r="M1" s="1427"/>
      <c r="N1" s="1427"/>
      <c r="O1" s="1427"/>
      <c r="P1" s="1427"/>
      <c r="Q1" s="1427"/>
      <c r="R1" s="1427"/>
      <c r="S1" s="1427"/>
      <c r="T1" s="1439" t="s">
        <v>8</v>
      </c>
      <c r="U1" s="1428" t="s">
        <v>9</v>
      </c>
      <c r="V1" s="1440" t="s">
        <v>10</v>
      </c>
    </row>
    <row r="2" spans="1:22">
      <c r="A2" s="1427"/>
      <c r="B2" s="1428"/>
      <c r="C2" s="1428"/>
      <c r="D2" s="1428"/>
      <c r="E2" s="1428"/>
      <c r="F2" s="1428"/>
      <c r="G2" s="1443" t="s">
        <v>11</v>
      </c>
      <c r="H2" s="1443" t="s">
        <v>12</v>
      </c>
      <c r="I2" s="1443" t="s">
        <v>13</v>
      </c>
      <c r="J2" s="1443" t="s">
        <v>14</v>
      </c>
      <c r="K2" s="1427" t="s">
        <v>15</v>
      </c>
      <c r="L2" s="1427"/>
      <c r="M2" s="1427"/>
      <c r="N2" s="1427" t="s">
        <v>16</v>
      </c>
      <c r="O2" s="1427"/>
      <c r="P2" s="1427"/>
      <c r="Q2" s="1427" t="s">
        <v>17</v>
      </c>
      <c r="R2" s="1427"/>
      <c r="S2" s="1427"/>
      <c r="T2" s="1439"/>
      <c r="U2" s="1428"/>
      <c r="V2" s="1441"/>
    </row>
    <row r="3" spans="1:22" ht="57.75">
      <c r="A3" s="1427"/>
      <c r="B3" s="1428"/>
      <c r="C3" s="1428"/>
      <c r="D3" s="1428"/>
      <c r="E3" s="1428"/>
      <c r="F3" s="1428"/>
      <c r="G3" s="1443"/>
      <c r="H3" s="1443"/>
      <c r="I3" s="1443"/>
      <c r="J3" s="1443"/>
      <c r="K3" s="1200" t="s">
        <v>18</v>
      </c>
      <c r="L3" s="1200" t="s">
        <v>19</v>
      </c>
      <c r="M3" s="1200" t="s">
        <v>20</v>
      </c>
      <c r="N3" s="1200" t="s">
        <v>18</v>
      </c>
      <c r="O3" s="1200" t="s">
        <v>19</v>
      </c>
      <c r="P3" s="1201" t="s">
        <v>20</v>
      </c>
      <c r="Q3" s="1200" t="s">
        <v>18</v>
      </c>
      <c r="R3" s="1200" t="s">
        <v>19</v>
      </c>
      <c r="S3" s="1202" t="s">
        <v>20</v>
      </c>
      <c r="T3" s="1439"/>
      <c r="U3" s="1428"/>
      <c r="V3" s="1442"/>
    </row>
    <row r="4" spans="1:22">
      <c r="A4" s="1203"/>
      <c r="B4" s="1203">
        <v>1</v>
      </c>
      <c r="C4" s="1203">
        <v>2</v>
      </c>
      <c r="D4" s="1203">
        <v>3</v>
      </c>
      <c r="E4" s="1203">
        <v>4</v>
      </c>
      <c r="F4" s="1203">
        <v>5</v>
      </c>
      <c r="G4" s="1203">
        <v>6.1</v>
      </c>
      <c r="H4" s="1203">
        <v>6.2</v>
      </c>
      <c r="I4" s="1203">
        <v>6.3</v>
      </c>
      <c r="J4" s="1203">
        <v>6.4</v>
      </c>
      <c r="K4" s="1204" t="s">
        <v>21</v>
      </c>
      <c r="L4" s="1204" t="s">
        <v>22</v>
      </c>
      <c r="M4" s="1204" t="s">
        <v>23</v>
      </c>
      <c r="N4" s="1204" t="s">
        <v>24</v>
      </c>
      <c r="O4" s="1204" t="s">
        <v>25</v>
      </c>
      <c r="P4" s="1205" t="s">
        <v>26</v>
      </c>
      <c r="Q4" s="1204" t="s">
        <v>27</v>
      </c>
      <c r="R4" s="1204" t="s">
        <v>28</v>
      </c>
      <c r="S4" s="1206" t="s">
        <v>29</v>
      </c>
      <c r="T4" s="1203">
        <v>8</v>
      </c>
      <c r="U4" s="1203">
        <v>9</v>
      </c>
      <c r="V4" s="1203">
        <v>10</v>
      </c>
    </row>
    <row r="5" spans="1:22" ht="19.5">
      <c r="A5" s="1424" t="s">
        <v>30</v>
      </c>
      <c r="B5" s="1425"/>
      <c r="C5" s="1425"/>
      <c r="D5" s="1425"/>
      <c r="E5" s="1425"/>
      <c r="F5" s="1425"/>
      <c r="G5" s="1425"/>
      <c r="H5" s="1425"/>
      <c r="I5" s="1425"/>
      <c r="J5" s="1425"/>
      <c r="K5" s="1425"/>
      <c r="L5" s="1425"/>
      <c r="M5" s="1425"/>
      <c r="N5" s="1425"/>
      <c r="O5" s="1425"/>
      <c r="P5" s="1425"/>
      <c r="Q5" s="1425"/>
      <c r="R5" s="1425"/>
      <c r="S5" s="1425"/>
      <c r="T5" s="1425"/>
      <c r="U5" s="1425"/>
      <c r="V5" s="1426"/>
    </row>
    <row r="6" spans="1:22" ht="204">
      <c r="A6" s="1203">
        <v>1</v>
      </c>
      <c r="B6" s="1207" t="s">
        <v>316</v>
      </c>
      <c r="C6" s="1207" t="s">
        <v>448</v>
      </c>
      <c r="D6" s="1207" t="s">
        <v>449</v>
      </c>
      <c r="E6" s="1207" t="s">
        <v>450</v>
      </c>
      <c r="F6" s="1208" t="s">
        <v>451</v>
      </c>
      <c r="G6" s="1209">
        <v>680000</v>
      </c>
      <c r="H6" s="1210"/>
      <c r="I6" s="1210"/>
      <c r="J6" s="1210"/>
      <c r="K6" s="1211" t="s">
        <v>374</v>
      </c>
      <c r="L6" s="1211" t="s">
        <v>452</v>
      </c>
      <c r="M6" s="1212">
        <v>680000</v>
      </c>
      <c r="N6" s="1213"/>
      <c r="O6" s="1213"/>
      <c r="Q6" s="1213"/>
      <c r="R6" s="1213"/>
      <c r="S6" s="1214"/>
      <c r="T6" s="1215" t="s">
        <v>453</v>
      </c>
      <c r="U6" s="1210"/>
      <c r="V6" s="1216" t="s">
        <v>454</v>
      </c>
    </row>
    <row r="7" spans="1:22" ht="204">
      <c r="A7" s="1203">
        <v>2</v>
      </c>
      <c r="B7" s="1217" t="s">
        <v>316</v>
      </c>
      <c r="C7" s="1217" t="s">
        <v>448</v>
      </c>
      <c r="D7" s="1217" t="s">
        <v>455</v>
      </c>
      <c r="E7" s="1217" t="s">
        <v>456</v>
      </c>
      <c r="F7" s="1218" t="s">
        <v>451</v>
      </c>
      <c r="G7" s="1212">
        <f>(S7+P7+M7)-H7</f>
        <v>2090276</v>
      </c>
      <c r="H7" s="1219">
        <f>P7*0.05</f>
        <v>25804</v>
      </c>
      <c r="I7" s="1219"/>
      <c r="J7" s="1219"/>
      <c r="K7" s="1220" t="s">
        <v>457</v>
      </c>
      <c r="L7" s="1220" t="s">
        <v>452</v>
      </c>
      <c r="M7" s="1212">
        <v>1600000</v>
      </c>
      <c r="N7" s="1220" t="s">
        <v>458</v>
      </c>
      <c r="O7" s="1220" t="s">
        <v>459</v>
      </c>
      <c r="P7" s="1221">
        <v>516080</v>
      </c>
      <c r="Q7" s="1220"/>
      <c r="R7" s="1220"/>
      <c r="S7" s="1222"/>
      <c r="T7" s="1223" t="s">
        <v>453</v>
      </c>
      <c r="U7" s="1224"/>
      <c r="V7" s="1225"/>
    </row>
    <row r="8" spans="1:22" ht="204">
      <c r="A8" s="1203"/>
      <c r="B8" s="1217" t="s">
        <v>316</v>
      </c>
      <c r="C8" s="1217" t="s">
        <v>448</v>
      </c>
      <c r="D8" s="1217" t="s">
        <v>460</v>
      </c>
      <c r="E8" s="1217" t="s">
        <v>461</v>
      </c>
      <c r="F8" s="1218" t="s">
        <v>462</v>
      </c>
      <c r="G8" s="1212">
        <f>(S8+P8+M8)-H8</f>
        <v>3520000</v>
      </c>
      <c r="H8" s="1219">
        <f>P8*0.05</f>
        <v>80000</v>
      </c>
      <c r="I8" s="1219"/>
      <c r="J8" s="1219"/>
      <c r="K8" s="1220" t="s">
        <v>463</v>
      </c>
      <c r="L8" s="1220" t="s">
        <v>452</v>
      </c>
      <c r="M8" s="1212">
        <v>2000000</v>
      </c>
      <c r="N8" s="1220" t="s">
        <v>464</v>
      </c>
      <c r="O8" s="1220" t="s">
        <v>452</v>
      </c>
      <c r="P8" s="1221">
        <v>1600000</v>
      </c>
      <c r="Q8" s="1220"/>
      <c r="R8" s="1220"/>
      <c r="S8" s="1222"/>
      <c r="T8" s="1226" t="s">
        <v>453</v>
      </c>
      <c r="U8" s="1224"/>
      <c r="V8" s="1225"/>
    </row>
    <row r="9" spans="1:22" ht="204">
      <c r="A9" s="1203">
        <v>3</v>
      </c>
      <c r="B9" s="1227" t="s">
        <v>465</v>
      </c>
      <c r="C9" s="1228" t="s">
        <v>466</v>
      </c>
      <c r="D9" s="1217" t="s">
        <v>467</v>
      </c>
      <c r="E9" s="1227" t="s">
        <v>468</v>
      </c>
      <c r="F9" s="1229" t="s">
        <v>469</v>
      </c>
      <c r="G9" s="1219">
        <v>591916</v>
      </c>
      <c r="H9" s="1219"/>
      <c r="I9" s="1219"/>
      <c r="J9" s="1219"/>
      <c r="K9" s="1220" t="s">
        <v>471</v>
      </c>
      <c r="L9" s="1220" t="s">
        <v>452</v>
      </c>
      <c r="M9" s="1212">
        <v>591916</v>
      </c>
      <c r="N9" s="1220" t="s">
        <v>471</v>
      </c>
      <c r="O9" s="1220" t="s">
        <v>452</v>
      </c>
      <c r="P9" s="1221"/>
      <c r="Q9" s="1220"/>
      <c r="R9" s="1220"/>
      <c r="S9" s="1214"/>
      <c r="T9" s="1223" t="s">
        <v>453</v>
      </c>
      <c r="U9" s="1219"/>
      <c r="V9" s="1218"/>
    </row>
    <row r="10" spans="1:22" ht="204">
      <c r="A10" s="1203">
        <v>4</v>
      </c>
      <c r="B10" s="1227" t="s">
        <v>465</v>
      </c>
      <c r="C10" s="1228" t="s">
        <v>466</v>
      </c>
      <c r="D10" s="1217" t="s">
        <v>568</v>
      </c>
      <c r="E10" s="1227" t="s">
        <v>472</v>
      </c>
      <c r="F10" s="1229" t="s">
        <v>473</v>
      </c>
      <c r="G10" s="1219">
        <v>352388.25</v>
      </c>
      <c r="H10" s="1219">
        <v>18546.75</v>
      </c>
      <c r="I10" s="1212"/>
      <c r="J10" s="1219"/>
      <c r="K10" s="1220"/>
      <c r="L10" s="1220"/>
      <c r="M10" s="1212"/>
      <c r="N10" s="1220"/>
      <c r="O10" s="1220"/>
      <c r="P10" s="1221"/>
      <c r="Q10" s="1220" t="s">
        <v>471</v>
      </c>
      <c r="R10" s="1220" t="s">
        <v>474</v>
      </c>
      <c r="S10" s="1230">
        <v>370935</v>
      </c>
      <c r="T10" s="1223" t="s">
        <v>453</v>
      </c>
      <c r="U10" s="1219"/>
      <c r="V10" s="1218"/>
    </row>
    <row r="11" spans="1:22" ht="126">
      <c r="A11" s="1203"/>
      <c r="B11" s="1227" t="s">
        <v>465</v>
      </c>
      <c r="C11" s="1228" t="s">
        <v>466</v>
      </c>
      <c r="D11" s="1217" t="s">
        <v>569</v>
      </c>
      <c r="E11" s="1227"/>
      <c r="F11" s="1229"/>
      <c r="G11" s="1219">
        <v>356331.7</v>
      </c>
      <c r="H11" s="1219">
        <v>18754.3</v>
      </c>
      <c r="I11" s="1212"/>
      <c r="J11" s="1219"/>
      <c r="K11" s="1220"/>
      <c r="L11" s="1220"/>
      <c r="M11" s="1212"/>
      <c r="N11" s="1220"/>
      <c r="O11" s="1220"/>
      <c r="P11" s="1221"/>
      <c r="Q11" s="1220" t="s">
        <v>471</v>
      </c>
      <c r="R11" s="1220" t="s">
        <v>474</v>
      </c>
      <c r="S11" s="1230">
        <v>375086</v>
      </c>
      <c r="T11" s="1223" t="s">
        <v>453</v>
      </c>
      <c r="U11" s="1219"/>
      <c r="V11" s="1218"/>
    </row>
    <row r="12" spans="1:22" ht="126">
      <c r="A12" s="1203"/>
      <c r="B12" s="1227" t="s">
        <v>465</v>
      </c>
      <c r="C12" s="1228" t="s">
        <v>466</v>
      </c>
      <c r="D12" s="1217" t="s">
        <v>570</v>
      </c>
      <c r="E12" s="1227"/>
      <c r="F12" s="1229"/>
      <c r="G12" s="1219">
        <v>344057.7</v>
      </c>
      <c r="H12" s="1219">
        <v>18108.3</v>
      </c>
      <c r="I12" s="1212"/>
      <c r="J12" s="1219"/>
      <c r="K12" s="1220"/>
      <c r="L12" s="1220"/>
      <c r="M12" s="1212"/>
      <c r="N12" s="1220"/>
      <c r="O12" s="1220"/>
      <c r="P12" s="1221"/>
      <c r="Q12" s="1220" t="s">
        <v>471</v>
      </c>
      <c r="R12" s="1220" t="s">
        <v>474</v>
      </c>
      <c r="S12" s="1230">
        <v>362166</v>
      </c>
      <c r="T12" s="1223" t="s">
        <v>453</v>
      </c>
      <c r="U12" s="1219"/>
      <c r="V12" s="1218"/>
    </row>
    <row r="13" spans="1:22" ht="182.25" customHeight="1">
      <c r="A13" s="1203"/>
      <c r="B13" s="1296" t="s">
        <v>465</v>
      </c>
      <c r="C13" s="1297" t="s">
        <v>270</v>
      </c>
      <c r="D13" s="1331" t="s">
        <v>1708</v>
      </c>
      <c r="E13" s="1332" t="s">
        <v>1709</v>
      </c>
      <c r="F13" s="1333" t="s">
        <v>1710</v>
      </c>
      <c r="G13" s="1334">
        <f t="shared" ref="G13:G18" si="0">S13-H13</f>
        <v>148538.20000000001</v>
      </c>
      <c r="H13" s="1334">
        <v>7817.8</v>
      </c>
      <c r="I13" s="1335"/>
      <c r="J13" s="1334"/>
      <c r="K13" s="1336"/>
      <c r="L13" s="1336"/>
      <c r="M13" s="1335"/>
      <c r="N13" s="1336"/>
      <c r="O13" s="1336"/>
      <c r="P13" s="1335"/>
      <c r="Q13" s="1336" t="s">
        <v>1711</v>
      </c>
      <c r="R13" s="1336" t="s">
        <v>474</v>
      </c>
      <c r="S13" s="1337">
        <v>156356</v>
      </c>
      <c r="T13" s="1338" t="s">
        <v>453</v>
      </c>
      <c r="U13" s="1334"/>
      <c r="V13" s="1339" t="s">
        <v>1712</v>
      </c>
    </row>
    <row r="14" spans="1:22" ht="206.25" customHeight="1">
      <c r="A14" s="1203"/>
      <c r="B14" s="1296" t="s">
        <v>465</v>
      </c>
      <c r="C14" s="1297" t="s">
        <v>270</v>
      </c>
      <c r="D14" s="1331" t="s">
        <v>1713</v>
      </c>
      <c r="E14" s="1332" t="s">
        <v>1714</v>
      </c>
      <c r="F14" s="1333" t="s">
        <v>1715</v>
      </c>
      <c r="G14" s="1334">
        <f t="shared" si="0"/>
        <v>205790.9</v>
      </c>
      <c r="H14" s="1334">
        <v>10831.1</v>
      </c>
      <c r="I14" s="1335"/>
      <c r="J14" s="1334"/>
      <c r="K14" s="1336"/>
      <c r="L14" s="1336"/>
      <c r="M14" s="1335"/>
      <c r="N14" s="1336"/>
      <c r="O14" s="1336"/>
      <c r="P14" s="1335"/>
      <c r="Q14" s="1336" t="s">
        <v>1711</v>
      </c>
      <c r="R14" s="1336" t="s">
        <v>474</v>
      </c>
      <c r="S14" s="1337">
        <v>216622</v>
      </c>
      <c r="T14" s="1338" t="s">
        <v>453</v>
      </c>
      <c r="U14" s="1334"/>
      <c r="V14" s="1339" t="s">
        <v>1716</v>
      </c>
    </row>
    <row r="15" spans="1:22" ht="182.25" customHeight="1">
      <c r="A15" s="1203"/>
      <c r="B15" s="1296" t="s">
        <v>465</v>
      </c>
      <c r="C15" s="1297" t="s">
        <v>270</v>
      </c>
      <c r="D15" s="1331" t="s">
        <v>1717</v>
      </c>
      <c r="E15" s="1332" t="s">
        <v>1718</v>
      </c>
      <c r="F15" s="1333" t="s">
        <v>1719</v>
      </c>
      <c r="G15" s="1334">
        <f t="shared" si="0"/>
        <v>144794.25</v>
      </c>
      <c r="H15" s="1334">
        <v>7620.75</v>
      </c>
      <c r="I15" s="1335"/>
      <c r="J15" s="1334"/>
      <c r="K15" s="1336"/>
      <c r="L15" s="1336"/>
      <c r="M15" s="1335"/>
      <c r="N15" s="1336"/>
      <c r="O15" s="1336"/>
      <c r="P15" s="1335"/>
      <c r="Q15" s="1336" t="s">
        <v>1711</v>
      </c>
      <c r="R15" s="1336" t="s">
        <v>474</v>
      </c>
      <c r="S15" s="1337">
        <v>152415</v>
      </c>
      <c r="T15" s="1338" t="s">
        <v>453</v>
      </c>
      <c r="U15" s="1334"/>
      <c r="V15" s="1339" t="s">
        <v>1720</v>
      </c>
    </row>
    <row r="16" spans="1:22" ht="182.25" customHeight="1">
      <c r="A16" s="1203"/>
      <c r="B16" s="1296" t="s">
        <v>1721</v>
      </c>
      <c r="C16" s="1297" t="s">
        <v>1722</v>
      </c>
      <c r="D16" s="1331" t="s">
        <v>1723</v>
      </c>
      <c r="E16" s="1332" t="s">
        <v>1724</v>
      </c>
      <c r="F16" s="1333" t="s">
        <v>1725</v>
      </c>
      <c r="G16" s="1334">
        <f t="shared" si="0"/>
        <v>166426</v>
      </c>
      <c r="H16" s="1334">
        <v>8759</v>
      </c>
      <c r="I16" s="1335"/>
      <c r="J16" s="1334"/>
      <c r="K16" s="1336"/>
      <c r="L16" s="1336"/>
      <c r="M16" s="1335"/>
      <c r="N16" s="1336"/>
      <c r="O16" s="1336"/>
      <c r="P16" s="1335"/>
      <c r="Q16" s="1336" t="s">
        <v>1711</v>
      </c>
      <c r="R16" s="1336" t="s">
        <v>474</v>
      </c>
      <c r="S16" s="1337">
        <v>175185</v>
      </c>
      <c r="T16" s="1338" t="s">
        <v>453</v>
      </c>
      <c r="U16" s="1334"/>
      <c r="V16" s="1339" t="s">
        <v>1726</v>
      </c>
    </row>
    <row r="17" spans="1:22" ht="182.25" customHeight="1">
      <c r="A17" s="1203"/>
      <c r="B17" s="1296" t="s">
        <v>465</v>
      </c>
      <c r="C17" s="1297" t="s">
        <v>1727</v>
      </c>
      <c r="D17" s="1331" t="s">
        <v>1728</v>
      </c>
      <c r="E17" s="1332" t="s">
        <v>1729</v>
      </c>
      <c r="F17" s="1333" t="s">
        <v>1730</v>
      </c>
      <c r="G17" s="1334">
        <f t="shared" si="0"/>
        <v>70271.5</v>
      </c>
      <c r="H17" s="1334">
        <v>3698.5</v>
      </c>
      <c r="I17" s="1335"/>
      <c r="J17" s="1334"/>
      <c r="K17" s="1336"/>
      <c r="L17" s="1336"/>
      <c r="M17" s="1335"/>
      <c r="N17" s="1336"/>
      <c r="O17" s="1336"/>
      <c r="P17" s="1335"/>
      <c r="Q17" s="1336" t="s">
        <v>1711</v>
      </c>
      <c r="R17" s="1336" t="s">
        <v>474</v>
      </c>
      <c r="S17" s="1337">
        <v>73970</v>
      </c>
      <c r="T17" s="1338" t="s">
        <v>453</v>
      </c>
      <c r="U17" s="1334"/>
      <c r="V17" s="1339" t="s">
        <v>1731</v>
      </c>
    </row>
    <row r="18" spans="1:22" ht="208.5" customHeight="1">
      <c r="A18" s="1203"/>
      <c r="B18" s="1296" t="s">
        <v>1732</v>
      </c>
      <c r="C18" s="1297" t="s">
        <v>1733</v>
      </c>
      <c r="D18" s="1331" t="s">
        <v>1734</v>
      </c>
      <c r="E18" s="1332" t="s">
        <v>1735</v>
      </c>
      <c r="F18" s="1333" t="s">
        <v>1736</v>
      </c>
      <c r="G18" s="1334">
        <f t="shared" si="0"/>
        <v>127656.25</v>
      </c>
      <c r="H18" s="1334">
        <v>6718.75</v>
      </c>
      <c r="I18" s="1335"/>
      <c r="J18" s="1334"/>
      <c r="K18" s="1336"/>
      <c r="L18" s="1336"/>
      <c r="M18" s="1335"/>
      <c r="N18" s="1336"/>
      <c r="O18" s="1336"/>
      <c r="P18" s="1335"/>
      <c r="Q18" s="1336" t="s">
        <v>1711</v>
      </c>
      <c r="R18" s="1336" t="s">
        <v>474</v>
      </c>
      <c r="S18" s="1337">
        <v>134375</v>
      </c>
      <c r="T18" s="1338" t="s">
        <v>453</v>
      </c>
      <c r="U18" s="1334"/>
      <c r="V18" s="1339"/>
    </row>
    <row r="19" spans="1:22" ht="18">
      <c r="A19" s="1203"/>
      <c r="B19" s="1231"/>
      <c r="C19" s="1240"/>
      <c r="D19" s="1241"/>
      <c r="E19" s="1232"/>
      <c r="F19" s="1233"/>
      <c r="G19" s="1234"/>
      <c r="H19" s="1234"/>
      <c r="I19" s="1235"/>
      <c r="J19" s="1234"/>
      <c r="K19" s="1236"/>
      <c r="L19" s="1236"/>
      <c r="M19" s="1235"/>
      <c r="N19" s="1236"/>
      <c r="O19" s="1236"/>
      <c r="P19" s="1235"/>
      <c r="Q19" s="1236"/>
      <c r="R19" s="1236"/>
      <c r="S19" s="1237"/>
      <c r="T19" s="1238"/>
      <c r="U19" s="1234"/>
      <c r="V19" s="1239"/>
    </row>
    <row r="20" spans="1:22" ht="19.5">
      <c r="A20" s="1203"/>
      <c r="B20" s="1432" t="s">
        <v>483</v>
      </c>
      <c r="C20" s="1433"/>
      <c r="D20" s="1433"/>
      <c r="E20" s="1434"/>
      <c r="F20" s="162"/>
      <c r="G20" s="1209">
        <v>105060</v>
      </c>
      <c r="H20" s="1242"/>
      <c r="I20" s="1242"/>
      <c r="J20" s="1242"/>
      <c r="K20" s="1211"/>
      <c r="L20" s="1211"/>
      <c r="M20" s="1243"/>
      <c r="N20" s="1211"/>
      <c r="O20" s="1211"/>
      <c r="P20" s="1221"/>
      <c r="Q20" s="1211"/>
      <c r="R20" s="1211"/>
      <c r="S20" s="1244"/>
      <c r="T20" s="1215"/>
      <c r="U20" s="1210"/>
      <c r="V20" s="1245"/>
    </row>
    <row r="21" spans="1:22" ht="19.5">
      <c r="A21" s="1203">
        <v>10</v>
      </c>
      <c r="B21" s="1435"/>
      <c r="C21" s="1435"/>
      <c r="D21" s="1435"/>
      <c r="E21" s="1435"/>
      <c r="F21" s="1435"/>
      <c r="G21" s="1246">
        <f>SUM(G6:G20)</f>
        <v>8903506.75</v>
      </c>
      <c r="H21" s="1247">
        <f>SUM(H6:H20)</f>
        <v>206659.24999999997</v>
      </c>
      <c r="I21" s="1245"/>
      <c r="J21" s="1245"/>
      <c r="K21" s="1245"/>
      <c r="L21" s="1245"/>
      <c r="M21" s="1246">
        <f>SUM(M6:M20)</f>
        <v>4871916</v>
      </c>
      <c r="N21" s="1248"/>
      <c r="O21" s="1248"/>
      <c r="P21" s="1249">
        <f>SUM(P6:P9)</f>
        <v>2116080</v>
      </c>
      <c r="Q21" s="1248"/>
      <c r="R21" s="1248"/>
      <c r="S21" s="1250">
        <f>SUM(S6:S20)</f>
        <v>2017110</v>
      </c>
      <c r="T21" s="1245"/>
      <c r="U21" s="1251">
        <f>SUM(U9:U9)</f>
        <v>0</v>
      </c>
      <c r="V21" s="1252"/>
    </row>
    <row r="22" spans="1:22" ht="19.5">
      <c r="A22" s="1253"/>
      <c r="B22" s="1436"/>
      <c r="C22" s="1436"/>
      <c r="D22" s="1436"/>
      <c r="E22" s="1436"/>
      <c r="F22" s="1436"/>
      <c r="G22" s="1254"/>
      <c r="H22" s="1252"/>
      <c r="I22" s="1252"/>
      <c r="J22" s="1252"/>
      <c r="K22" s="1252"/>
      <c r="L22" s="1252"/>
      <c r="M22" s="1254"/>
      <c r="N22" s="1255"/>
      <c r="O22" s="1255"/>
      <c r="P22" s="1249"/>
      <c r="Q22" s="1255"/>
      <c r="R22" s="1255"/>
      <c r="S22" s="1256"/>
      <c r="T22" s="1252"/>
      <c r="U22" s="1257"/>
      <c r="V22" s="1258"/>
    </row>
    <row r="23" spans="1:22" ht="19.5">
      <c r="A23" s="1437" t="s">
        <v>93</v>
      </c>
      <c r="B23" s="1437"/>
      <c r="C23" s="1437"/>
      <c r="D23" s="1437"/>
      <c r="E23" s="1437"/>
      <c r="F23" s="1437"/>
      <c r="G23" s="1258"/>
      <c r="H23" s="1258"/>
      <c r="I23" s="1258"/>
      <c r="J23" s="1258"/>
      <c r="K23" s="1258"/>
      <c r="L23" s="1258"/>
      <c r="M23" s="1258"/>
      <c r="N23" s="1258"/>
      <c r="O23" s="1258"/>
      <c r="P23" s="1259"/>
      <c r="Q23" s="1258"/>
      <c r="R23" s="1258"/>
      <c r="S23" s="1260"/>
      <c r="T23" s="1258"/>
      <c r="U23" s="1258"/>
      <c r="V23" s="1261"/>
    </row>
    <row r="24" spans="1:22" ht="204">
      <c r="A24" s="1203">
        <v>1</v>
      </c>
      <c r="B24" s="1207" t="s">
        <v>316</v>
      </c>
      <c r="C24" s="1207" t="s">
        <v>448</v>
      </c>
      <c r="D24" s="1207" t="s">
        <v>484</v>
      </c>
      <c r="E24" s="1207" t="s">
        <v>485</v>
      </c>
      <c r="F24" s="1207" t="s">
        <v>486</v>
      </c>
      <c r="G24" s="1262" t="s">
        <v>47</v>
      </c>
      <c r="H24" s="1209">
        <v>75000</v>
      </c>
      <c r="I24" s="1262"/>
      <c r="J24" s="1262"/>
      <c r="K24" s="1211" t="s">
        <v>487</v>
      </c>
      <c r="L24" s="1211" t="s">
        <v>452</v>
      </c>
      <c r="M24" s="1209">
        <v>75000</v>
      </c>
      <c r="N24" s="1211"/>
      <c r="O24" s="1211"/>
      <c r="P24" s="1263"/>
      <c r="Q24" s="1211"/>
      <c r="R24" s="1211"/>
      <c r="S24" s="1264"/>
      <c r="T24" s="1265" t="s">
        <v>453</v>
      </c>
      <c r="U24" s="1262"/>
      <c r="V24" s="1261"/>
    </row>
    <row r="25" spans="1:22" ht="204">
      <c r="A25" s="1203">
        <v>2</v>
      </c>
      <c r="B25" s="1207" t="s">
        <v>316</v>
      </c>
      <c r="C25" s="1207" t="s">
        <v>448</v>
      </c>
      <c r="D25" s="1207" t="s">
        <v>488</v>
      </c>
      <c r="E25" s="1207" t="s">
        <v>489</v>
      </c>
      <c r="F25" s="1207" t="s">
        <v>490</v>
      </c>
      <c r="G25" s="1262"/>
      <c r="H25" s="1209">
        <v>103732</v>
      </c>
      <c r="I25" s="1262"/>
      <c r="J25" s="1262"/>
      <c r="K25" s="1211" t="s">
        <v>491</v>
      </c>
      <c r="L25" s="1211" t="s">
        <v>452</v>
      </c>
      <c r="M25" s="1209">
        <v>103732</v>
      </c>
      <c r="N25" s="1211"/>
      <c r="O25" s="1211"/>
      <c r="P25" s="1263"/>
      <c r="Q25" s="1211"/>
      <c r="R25" s="1211"/>
      <c r="S25" s="1264"/>
      <c r="T25" s="1265" t="s">
        <v>453</v>
      </c>
      <c r="U25" s="1262"/>
      <c r="V25" s="1261"/>
    </row>
    <row r="26" spans="1:22" ht="204">
      <c r="A26" s="1203">
        <v>3</v>
      </c>
      <c r="B26" s="1207" t="s">
        <v>316</v>
      </c>
      <c r="C26" s="1207" t="s">
        <v>448</v>
      </c>
      <c r="D26" s="1266" t="s">
        <v>492</v>
      </c>
      <c r="E26" s="1207" t="s">
        <v>493</v>
      </c>
      <c r="F26" s="1207" t="s">
        <v>494</v>
      </c>
      <c r="G26" s="1262"/>
      <c r="H26" s="1209">
        <v>205777</v>
      </c>
      <c r="I26" s="1262"/>
      <c r="J26" s="1262"/>
      <c r="K26" s="1211" t="s">
        <v>495</v>
      </c>
      <c r="L26" s="1211" t="s">
        <v>470</v>
      </c>
      <c r="M26" s="1209">
        <v>205777</v>
      </c>
      <c r="N26" s="1211"/>
      <c r="O26" s="1211"/>
      <c r="P26" s="1263"/>
      <c r="Q26" s="1211"/>
      <c r="R26" s="1211"/>
      <c r="S26" s="1264"/>
      <c r="T26" s="1265" t="s">
        <v>453</v>
      </c>
      <c r="U26" s="1262"/>
      <c r="V26" s="1261"/>
    </row>
    <row r="27" spans="1:22" ht="204">
      <c r="A27" s="1203">
        <v>4</v>
      </c>
      <c r="B27" s="1207" t="s">
        <v>316</v>
      </c>
      <c r="C27" s="1207" t="s">
        <v>448</v>
      </c>
      <c r="D27" s="1207" t="s">
        <v>496</v>
      </c>
      <c r="E27" s="1207" t="s">
        <v>497</v>
      </c>
      <c r="F27" s="1207" t="s">
        <v>498</v>
      </c>
      <c r="G27" s="1262"/>
      <c r="H27" s="1209">
        <v>75200</v>
      </c>
      <c r="I27" s="1262"/>
      <c r="J27" s="1262"/>
      <c r="K27" s="1211" t="s">
        <v>487</v>
      </c>
      <c r="L27" s="1211" t="s">
        <v>452</v>
      </c>
      <c r="M27" s="1209">
        <v>75200</v>
      </c>
      <c r="N27" s="1211"/>
      <c r="O27" s="1211"/>
      <c r="P27" s="1263"/>
      <c r="Q27" s="1211"/>
      <c r="R27" s="1211"/>
      <c r="S27" s="1264"/>
      <c r="T27" s="1265" t="s">
        <v>453</v>
      </c>
      <c r="U27" s="1216"/>
      <c r="V27" s="1261"/>
    </row>
    <row r="28" spans="1:22" ht="204">
      <c r="A28" s="1203">
        <v>5</v>
      </c>
      <c r="B28" s="1207" t="s">
        <v>316</v>
      </c>
      <c r="C28" s="1207" t="s">
        <v>499</v>
      </c>
      <c r="D28" s="1207" t="s">
        <v>500</v>
      </c>
      <c r="E28" s="1207" t="s">
        <v>501</v>
      </c>
      <c r="F28" s="1207" t="s">
        <v>502</v>
      </c>
      <c r="G28" s="1262"/>
      <c r="H28" s="1209">
        <v>82857</v>
      </c>
      <c r="I28" s="1262"/>
      <c r="J28" s="1262"/>
      <c r="K28" s="1211" t="s">
        <v>503</v>
      </c>
      <c r="L28" s="1211" t="s">
        <v>504</v>
      </c>
      <c r="M28" s="1209">
        <v>82857</v>
      </c>
      <c r="N28" s="1211"/>
      <c r="O28" s="1211"/>
      <c r="P28" s="1263"/>
      <c r="Q28" s="1211"/>
      <c r="R28" s="1211"/>
      <c r="S28" s="1264"/>
      <c r="T28" s="1265" t="s">
        <v>453</v>
      </c>
      <c r="U28" s="1262"/>
      <c r="V28" s="1261"/>
    </row>
    <row r="29" spans="1:22" ht="204">
      <c r="A29" s="1203">
        <v>6</v>
      </c>
      <c r="B29" s="1207" t="s">
        <v>316</v>
      </c>
      <c r="C29" s="1207" t="s">
        <v>499</v>
      </c>
      <c r="D29" s="1207" t="s">
        <v>505</v>
      </c>
      <c r="E29" s="1207" t="s">
        <v>506</v>
      </c>
      <c r="F29" s="1207" t="s">
        <v>502</v>
      </c>
      <c r="G29" s="1262"/>
      <c r="H29" s="1209">
        <v>76900</v>
      </c>
      <c r="I29" s="1262"/>
      <c r="J29" s="1262"/>
      <c r="K29" s="1211" t="s">
        <v>507</v>
      </c>
      <c r="L29" s="1211" t="s">
        <v>508</v>
      </c>
      <c r="M29" s="1209">
        <v>76900</v>
      </c>
      <c r="N29" s="1211"/>
      <c r="O29" s="1211"/>
      <c r="P29" s="1263"/>
      <c r="Q29" s="1211"/>
      <c r="R29" s="1211"/>
      <c r="S29" s="1264"/>
      <c r="T29" s="1265" t="s">
        <v>453</v>
      </c>
      <c r="U29" s="1262"/>
      <c r="V29" s="1261"/>
    </row>
    <row r="30" spans="1:22" ht="204">
      <c r="A30" s="1203">
        <v>7</v>
      </c>
      <c r="B30" s="1207" t="s">
        <v>316</v>
      </c>
      <c r="C30" s="1207" t="s">
        <v>499</v>
      </c>
      <c r="D30" s="1207" t="s">
        <v>509</v>
      </c>
      <c r="E30" s="1207" t="s">
        <v>510</v>
      </c>
      <c r="F30" s="1207" t="s">
        <v>511</v>
      </c>
      <c r="G30" s="1262"/>
      <c r="H30" s="1209">
        <v>200000</v>
      </c>
      <c r="I30" s="1262"/>
      <c r="J30" s="1262"/>
      <c r="K30" s="1267"/>
      <c r="L30" s="1267"/>
      <c r="M30" s="163"/>
      <c r="N30" s="1211" t="s">
        <v>458</v>
      </c>
      <c r="O30" s="1211" t="s">
        <v>474</v>
      </c>
      <c r="P30" s="1221">
        <v>200000</v>
      </c>
      <c r="Q30" s="1211"/>
      <c r="R30" s="1211"/>
      <c r="S30" s="1264"/>
      <c r="T30" s="1265" t="s">
        <v>453</v>
      </c>
      <c r="U30" s="1262"/>
      <c r="V30" s="1261"/>
    </row>
    <row r="31" spans="1:22" ht="204">
      <c r="A31" s="1203">
        <v>8</v>
      </c>
      <c r="B31" s="1207" t="s">
        <v>316</v>
      </c>
      <c r="C31" s="1268" t="s">
        <v>448</v>
      </c>
      <c r="D31" s="1268" t="s">
        <v>512</v>
      </c>
      <c r="E31" s="1268" t="s">
        <v>513</v>
      </c>
      <c r="F31" s="1268" t="s">
        <v>514</v>
      </c>
      <c r="G31" s="1262"/>
      <c r="H31" s="1209">
        <v>17000</v>
      </c>
      <c r="I31" s="1262"/>
      <c r="J31" s="1262"/>
      <c r="K31" s="1211"/>
      <c r="L31" s="1211"/>
      <c r="M31" s="1209"/>
      <c r="N31" s="1211" t="s">
        <v>515</v>
      </c>
      <c r="O31" s="1211" t="s">
        <v>516</v>
      </c>
      <c r="P31" s="1221">
        <v>17000</v>
      </c>
      <c r="Q31" s="1211"/>
      <c r="R31" s="1211"/>
      <c r="S31" s="1264"/>
      <c r="T31" s="1265" t="s">
        <v>453</v>
      </c>
      <c r="U31" s="1262"/>
      <c r="V31" s="1269"/>
    </row>
    <row r="32" spans="1:22" ht="204">
      <c r="A32" s="1203">
        <v>9</v>
      </c>
      <c r="B32" s="1207" t="s">
        <v>316</v>
      </c>
      <c r="C32" s="1207" t="s">
        <v>448</v>
      </c>
      <c r="D32" s="1207" t="s">
        <v>517</v>
      </c>
      <c r="E32" s="1207" t="s">
        <v>485</v>
      </c>
      <c r="F32" s="1207" t="s">
        <v>518</v>
      </c>
      <c r="G32" s="1267"/>
      <c r="H32" s="1209">
        <v>55000</v>
      </c>
      <c r="I32" s="1267"/>
      <c r="J32" s="1267"/>
      <c r="K32" s="1211"/>
      <c r="L32" s="1211"/>
      <c r="M32" s="1209"/>
      <c r="N32" s="1211" t="s">
        <v>519</v>
      </c>
      <c r="O32" s="1211" t="s">
        <v>474</v>
      </c>
      <c r="P32" s="1221">
        <v>55000</v>
      </c>
      <c r="Q32" s="1211"/>
      <c r="R32" s="1211"/>
      <c r="S32" s="1264"/>
      <c r="T32" s="1265" t="s">
        <v>453</v>
      </c>
      <c r="U32" s="1267"/>
      <c r="V32" s="1270"/>
    </row>
    <row r="33" spans="1:22" ht="204">
      <c r="A33" s="1203">
        <v>10</v>
      </c>
      <c r="B33" s="1207" t="s">
        <v>316</v>
      </c>
      <c r="C33" s="1207" t="s">
        <v>448</v>
      </c>
      <c r="D33" s="1207" t="s">
        <v>520</v>
      </c>
      <c r="E33" s="1207" t="s">
        <v>485</v>
      </c>
      <c r="F33" s="1207" t="s">
        <v>514</v>
      </c>
      <c r="G33" s="1267"/>
      <c r="H33" s="1209">
        <v>45000</v>
      </c>
      <c r="I33" s="1267"/>
      <c r="J33" s="1267"/>
      <c r="K33" s="1211"/>
      <c r="L33" s="1211"/>
      <c r="M33" s="1209"/>
      <c r="N33" s="1211" t="s">
        <v>519</v>
      </c>
      <c r="O33" s="1211" t="s">
        <v>521</v>
      </c>
      <c r="P33" s="1221">
        <v>45000</v>
      </c>
      <c r="Q33" s="1211"/>
      <c r="R33" s="1211"/>
      <c r="S33" s="1264"/>
      <c r="T33" s="1265" t="s">
        <v>453</v>
      </c>
      <c r="U33" s="1267"/>
      <c r="V33" s="1270"/>
    </row>
    <row r="34" spans="1:22" ht="153">
      <c r="A34" s="1203">
        <v>11</v>
      </c>
      <c r="B34" s="1271"/>
      <c r="C34" s="1271"/>
      <c r="D34" s="1272" t="s">
        <v>396</v>
      </c>
      <c r="E34" s="1272" t="s">
        <v>522</v>
      </c>
      <c r="F34" s="1272" t="s">
        <v>523</v>
      </c>
      <c r="G34" s="1267"/>
      <c r="H34" s="1209">
        <v>120000</v>
      </c>
      <c r="I34" s="1267"/>
      <c r="J34" s="1267"/>
      <c r="K34" s="1211"/>
      <c r="L34" s="1211"/>
      <c r="M34" s="1209"/>
      <c r="N34" s="1211" t="s">
        <v>471</v>
      </c>
      <c r="O34" s="1211" t="s">
        <v>470</v>
      </c>
      <c r="P34" s="1221">
        <v>120000</v>
      </c>
      <c r="Q34" s="1211"/>
      <c r="R34" s="1211"/>
      <c r="S34" s="1264"/>
      <c r="T34" s="1265" t="s">
        <v>453</v>
      </c>
      <c r="U34" s="1267"/>
      <c r="V34" s="1270"/>
    </row>
    <row r="35" spans="1:22" ht="216">
      <c r="A35" s="1203">
        <v>12</v>
      </c>
      <c r="B35" s="1273" t="s">
        <v>524</v>
      </c>
      <c r="C35" s="1273" t="s">
        <v>525</v>
      </c>
      <c r="D35" s="1273" t="s">
        <v>526</v>
      </c>
      <c r="E35" s="165" t="s">
        <v>527</v>
      </c>
      <c r="F35" s="1274" t="s">
        <v>523</v>
      </c>
      <c r="G35" s="1275"/>
      <c r="H35" s="1209">
        <v>642804</v>
      </c>
      <c r="I35" s="1267"/>
      <c r="J35" s="1267"/>
      <c r="K35" s="1211"/>
      <c r="L35" s="1211"/>
      <c r="M35" s="1209"/>
      <c r="N35" s="1276" t="s">
        <v>464</v>
      </c>
      <c r="O35" s="1276" t="s">
        <v>474</v>
      </c>
      <c r="P35" s="1277"/>
      <c r="Q35" s="1276" t="s">
        <v>528</v>
      </c>
      <c r="R35" s="1276" t="s">
        <v>474</v>
      </c>
      <c r="S35" s="1230">
        <v>267759</v>
      </c>
      <c r="T35" s="1265" t="s">
        <v>453</v>
      </c>
      <c r="U35" s="1267"/>
      <c r="V35" s="1267"/>
    </row>
    <row r="36" spans="1:22" ht="204">
      <c r="A36" s="1203">
        <v>12</v>
      </c>
      <c r="B36" s="1207" t="s">
        <v>316</v>
      </c>
      <c r="C36" s="1207" t="s">
        <v>448</v>
      </c>
      <c r="D36" s="1207" t="s">
        <v>529</v>
      </c>
      <c r="E36" s="1207" t="s">
        <v>485</v>
      </c>
      <c r="F36" s="1207" t="s">
        <v>486</v>
      </c>
      <c r="G36" s="1267"/>
      <c r="H36" s="1209">
        <v>120000</v>
      </c>
      <c r="I36" s="1267"/>
      <c r="J36" s="1267"/>
      <c r="K36" s="1211"/>
      <c r="L36" s="1211"/>
      <c r="M36" s="1209"/>
      <c r="N36" s="1267"/>
      <c r="O36" s="1267"/>
      <c r="P36" s="1278"/>
      <c r="Q36" s="1211"/>
      <c r="R36" s="1211"/>
      <c r="S36" s="1214"/>
      <c r="T36" s="1265" t="s">
        <v>453</v>
      </c>
      <c r="U36" s="1279"/>
      <c r="V36" s="1267"/>
    </row>
    <row r="37" spans="1:22" ht="204">
      <c r="A37" s="1203">
        <v>13</v>
      </c>
      <c r="B37" s="1207" t="s">
        <v>316</v>
      </c>
      <c r="C37" s="1207" t="s">
        <v>448</v>
      </c>
      <c r="D37" s="1207" t="s">
        <v>530</v>
      </c>
      <c r="E37" s="1207"/>
      <c r="F37" s="1207" t="s">
        <v>531</v>
      </c>
      <c r="G37" s="1267"/>
      <c r="H37" s="1209">
        <v>103000</v>
      </c>
      <c r="I37" s="1267"/>
      <c r="J37" s="1267"/>
      <c r="K37" s="1211"/>
      <c r="L37" s="1211"/>
      <c r="M37" s="1209"/>
      <c r="N37" s="1211"/>
      <c r="O37" s="1211"/>
      <c r="P37" s="1221"/>
      <c r="Q37" s="1211" t="s">
        <v>507</v>
      </c>
      <c r="R37" s="1211" t="s">
        <v>474</v>
      </c>
      <c r="S37" s="1214"/>
      <c r="T37" s="1265" t="s">
        <v>453</v>
      </c>
      <c r="U37" s="1267"/>
      <c r="V37" s="1267"/>
    </row>
    <row r="38" spans="1:22" ht="204">
      <c r="A38" s="1203">
        <v>14</v>
      </c>
      <c r="B38" s="1207" t="s">
        <v>316</v>
      </c>
      <c r="C38" s="1207" t="s">
        <v>448</v>
      </c>
      <c r="D38" s="1207" t="s">
        <v>532</v>
      </c>
      <c r="E38" s="1207" t="s">
        <v>533</v>
      </c>
      <c r="F38" s="1207" t="s">
        <v>534</v>
      </c>
      <c r="G38" s="1267"/>
      <c r="H38" s="1209">
        <v>45000</v>
      </c>
      <c r="I38" s="1267"/>
      <c r="J38" s="1267"/>
      <c r="K38" s="1211"/>
      <c r="L38" s="1211"/>
      <c r="M38" s="1209"/>
      <c r="N38" s="1211"/>
      <c r="O38" s="1211"/>
      <c r="P38" s="1221"/>
      <c r="Q38" s="1211" t="s">
        <v>507</v>
      </c>
      <c r="R38" s="1211" t="s">
        <v>474</v>
      </c>
      <c r="S38" s="1214"/>
      <c r="T38" s="1265" t="s">
        <v>453</v>
      </c>
      <c r="U38" s="1267"/>
      <c r="V38" s="1267"/>
    </row>
    <row r="39" spans="1:22" ht="204">
      <c r="A39" s="1203">
        <v>15</v>
      </c>
      <c r="B39" s="1280" t="s">
        <v>535</v>
      </c>
      <c r="C39" s="1280" t="s">
        <v>536</v>
      </c>
      <c r="D39" s="1207" t="s">
        <v>537</v>
      </c>
      <c r="E39" s="1207" t="s">
        <v>538</v>
      </c>
      <c r="F39" s="1281" t="s">
        <v>539</v>
      </c>
      <c r="G39" s="1281"/>
      <c r="H39" s="1209">
        <v>580000</v>
      </c>
      <c r="I39" s="1267"/>
      <c r="J39" s="1267"/>
      <c r="K39" s="1211"/>
      <c r="L39" s="1211"/>
      <c r="M39" s="1209"/>
      <c r="N39" s="1211"/>
      <c r="O39" s="1211"/>
      <c r="P39" s="1221"/>
      <c r="Q39" s="1211" t="s">
        <v>519</v>
      </c>
      <c r="R39" s="1211" t="s">
        <v>452</v>
      </c>
      <c r="S39" s="1214"/>
      <c r="T39" s="1265" t="s">
        <v>453</v>
      </c>
      <c r="U39" s="1267"/>
      <c r="V39" s="1267"/>
    </row>
    <row r="40" spans="1:22" ht="267.75">
      <c r="A40" s="1203">
        <v>16</v>
      </c>
      <c r="B40" s="1207" t="s">
        <v>540</v>
      </c>
      <c r="C40" s="1207" t="s">
        <v>541</v>
      </c>
      <c r="D40" s="1207" t="s">
        <v>542</v>
      </c>
      <c r="E40" s="1282" t="s">
        <v>543</v>
      </c>
      <c r="F40" s="1207" t="s">
        <v>523</v>
      </c>
      <c r="G40" s="1267"/>
      <c r="H40" s="1209">
        <v>261000</v>
      </c>
      <c r="I40" s="1267"/>
      <c r="J40" s="1267"/>
      <c r="K40" s="1211" t="s">
        <v>329</v>
      </c>
      <c r="L40" s="1211" t="s">
        <v>544</v>
      </c>
      <c r="M40" s="1209">
        <v>86000</v>
      </c>
      <c r="N40" s="1211" t="s">
        <v>329</v>
      </c>
      <c r="O40" s="1211" t="s">
        <v>544</v>
      </c>
      <c r="P40" s="1221">
        <v>87000</v>
      </c>
      <c r="Q40" s="1211" t="s">
        <v>329</v>
      </c>
      <c r="R40" s="1211" t="s">
        <v>544</v>
      </c>
      <c r="S40" s="1214">
        <v>88000</v>
      </c>
      <c r="T40" s="1265" t="s">
        <v>453</v>
      </c>
      <c r="U40" s="1267"/>
      <c r="V40" s="1267"/>
    </row>
    <row r="41" spans="1:22" ht="204">
      <c r="A41" s="1203">
        <v>17</v>
      </c>
      <c r="B41" s="1207" t="s">
        <v>540</v>
      </c>
      <c r="C41" s="1207" t="s">
        <v>541</v>
      </c>
      <c r="D41" s="1207" t="s">
        <v>545</v>
      </c>
      <c r="E41" s="1207" t="s">
        <v>546</v>
      </c>
      <c r="F41" s="1207" t="s">
        <v>523</v>
      </c>
      <c r="G41" s="1267"/>
      <c r="H41" s="1209">
        <v>93000</v>
      </c>
      <c r="I41" s="1267"/>
      <c r="J41" s="1267"/>
      <c r="K41" s="1211" t="s">
        <v>329</v>
      </c>
      <c r="L41" s="1211" t="s">
        <v>544</v>
      </c>
      <c r="M41" s="1209">
        <v>30000</v>
      </c>
      <c r="N41" s="1211" t="s">
        <v>329</v>
      </c>
      <c r="O41" s="1211" t="s">
        <v>544</v>
      </c>
      <c r="P41" s="1221">
        <v>31000</v>
      </c>
      <c r="Q41" s="1211" t="s">
        <v>547</v>
      </c>
      <c r="R41" s="1211" t="s">
        <v>375</v>
      </c>
      <c r="S41" s="1214"/>
      <c r="T41" s="1265" t="s">
        <v>453</v>
      </c>
      <c r="U41" s="1267"/>
      <c r="V41" s="1267"/>
    </row>
    <row r="42" spans="1:22" ht="204">
      <c r="A42" s="1203">
        <v>18</v>
      </c>
      <c r="B42" s="1207" t="s">
        <v>540</v>
      </c>
      <c r="C42" s="1207" t="s">
        <v>541</v>
      </c>
      <c r="D42" s="1207" t="s">
        <v>548</v>
      </c>
      <c r="E42" s="1207" t="s">
        <v>549</v>
      </c>
      <c r="F42" s="1207" t="s">
        <v>523</v>
      </c>
      <c r="G42" s="1283"/>
      <c r="H42" s="1209">
        <v>60000</v>
      </c>
      <c r="I42" s="1284"/>
      <c r="J42" s="1284"/>
      <c r="K42" s="1285" t="s">
        <v>329</v>
      </c>
      <c r="L42" s="1285" t="s">
        <v>544</v>
      </c>
      <c r="M42" s="1286">
        <v>20000</v>
      </c>
      <c r="N42" s="1285" t="s">
        <v>329</v>
      </c>
      <c r="O42" s="1285" t="s">
        <v>544</v>
      </c>
      <c r="P42" s="1287">
        <v>20000</v>
      </c>
      <c r="Q42" s="1285" t="s">
        <v>329</v>
      </c>
      <c r="R42" s="1285" t="s">
        <v>544</v>
      </c>
      <c r="S42" s="1288"/>
      <c r="T42" s="1265" t="s">
        <v>453</v>
      </c>
      <c r="U42" s="1267"/>
      <c r="V42" s="1267"/>
    </row>
    <row r="43" spans="1:22" ht="204">
      <c r="A43" s="1203"/>
      <c r="B43" s="1207" t="s">
        <v>540</v>
      </c>
      <c r="C43" s="1207" t="s">
        <v>541</v>
      </c>
      <c r="D43" s="1207" t="s">
        <v>550</v>
      </c>
      <c r="E43" s="1282" t="s">
        <v>551</v>
      </c>
      <c r="F43" s="1207" t="s">
        <v>523</v>
      </c>
      <c r="G43" s="1267"/>
      <c r="H43" s="1209"/>
      <c r="I43" s="1267"/>
      <c r="J43" s="1267"/>
      <c r="K43" s="1211"/>
      <c r="L43" s="1211"/>
      <c r="M43" s="1209"/>
      <c r="N43" s="1211"/>
      <c r="O43" s="1211"/>
      <c r="P43" s="1221"/>
      <c r="Q43" s="1211"/>
      <c r="R43" s="1211"/>
      <c r="S43" s="1214"/>
      <c r="T43" s="1265" t="s">
        <v>453</v>
      </c>
      <c r="U43" s="1267"/>
      <c r="V43" s="1267"/>
    </row>
    <row r="44" spans="1:22" ht="204">
      <c r="A44" s="1203"/>
      <c r="B44" s="1207"/>
      <c r="C44" s="1268"/>
      <c r="D44" s="1207" t="s">
        <v>552</v>
      </c>
      <c r="E44" s="1207" t="s">
        <v>553</v>
      </c>
      <c r="F44" s="1207" t="s">
        <v>523</v>
      </c>
      <c r="G44" s="1267"/>
      <c r="H44" s="1209"/>
      <c r="I44" s="1267"/>
      <c r="J44" s="1267"/>
      <c r="K44" s="1211"/>
      <c r="L44" s="1211"/>
      <c r="M44" s="1209"/>
      <c r="N44" s="1211"/>
      <c r="O44" s="1211"/>
      <c r="P44" s="1221"/>
      <c r="Q44" s="1211"/>
      <c r="R44" s="1211"/>
      <c r="S44" s="1214"/>
      <c r="T44" s="1265" t="s">
        <v>453</v>
      </c>
      <c r="U44" s="1267"/>
      <c r="V44" s="1267"/>
    </row>
    <row r="45" spans="1:22" ht="204">
      <c r="A45" s="1203"/>
      <c r="B45" s="1207" t="s">
        <v>554</v>
      </c>
      <c r="C45" s="1268"/>
      <c r="D45" s="1207" t="s">
        <v>555</v>
      </c>
      <c r="E45" s="1207" t="s">
        <v>556</v>
      </c>
      <c r="F45" s="1207" t="s">
        <v>557</v>
      </c>
      <c r="G45" s="1267"/>
      <c r="H45" s="1209"/>
      <c r="I45" s="1267"/>
      <c r="J45" s="1267"/>
      <c r="K45" s="1211"/>
      <c r="L45" s="1211"/>
      <c r="M45" s="1209"/>
      <c r="N45" s="1211"/>
      <c r="O45" s="1211"/>
      <c r="P45" s="1221"/>
      <c r="Q45" s="1211"/>
      <c r="R45" s="1211"/>
      <c r="S45" s="1214"/>
      <c r="T45" s="1265" t="s">
        <v>453</v>
      </c>
      <c r="U45" s="1267"/>
      <c r="V45" s="1267"/>
    </row>
    <row r="46" spans="1:22" ht="204">
      <c r="A46" s="1203"/>
      <c r="B46" s="1207" t="s">
        <v>554</v>
      </c>
      <c r="C46" s="1207" t="s">
        <v>558</v>
      </c>
      <c r="D46" s="1207" t="s">
        <v>559</v>
      </c>
      <c r="E46" s="1207" t="s">
        <v>560</v>
      </c>
      <c r="F46" s="1207" t="s">
        <v>561</v>
      </c>
      <c r="G46" s="1267"/>
      <c r="H46" s="1209"/>
      <c r="I46" s="1267"/>
      <c r="J46" s="1267"/>
      <c r="K46" s="1211"/>
      <c r="L46" s="1211"/>
      <c r="M46" s="1209"/>
      <c r="N46" s="1211"/>
      <c r="O46" s="1211"/>
      <c r="P46" s="1221"/>
      <c r="Q46" s="1211"/>
      <c r="R46" s="1211"/>
      <c r="S46" s="1214"/>
      <c r="T46" s="1265" t="s">
        <v>453</v>
      </c>
      <c r="U46" s="1267"/>
      <c r="V46" s="1267"/>
    </row>
    <row r="47" spans="1:22" ht="204">
      <c r="A47" s="1203"/>
      <c r="B47" s="1207" t="s">
        <v>562</v>
      </c>
      <c r="C47" s="1281" t="s">
        <v>466</v>
      </c>
      <c r="D47" s="1207" t="s">
        <v>563</v>
      </c>
      <c r="E47" s="1207" t="s">
        <v>564</v>
      </c>
      <c r="F47" s="1207" t="s">
        <v>561</v>
      </c>
      <c r="G47" s="1267"/>
      <c r="H47" s="1209"/>
      <c r="I47" s="1267"/>
      <c r="J47" s="1267"/>
      <c r="K47" s="1211"/>
      <c r="L47" s="1211"/>
      <c r="M47" s="1209"/>
      <c r="N47" s="1211"/>
      <c r="O47" s="1211"/>
      <c r="P47" s="1221"/>
      <c r="Q47" s="1211"/>
      <c r="R47" s="1211"/>
      <c r="S47" s="1214"/>
      <c r="T47" s="1265" t="s">
        <v>453</v>
      </c>
      <c r="U47" s="1267"/>
      <c r="V47" s="1267"/>
    </row>
    <row r="48" spans="1:22" ht="204">
      <c r="A48" s="1203">
        <v>19</v>
      </c>
      <c r="B48" s="1207" t="s">
        <v>562</v>
      </c>
      <c r="C48" s="1268"/>
      <c r="D48" s="1207" t="s">
        <v>565</v>
      </c>
      <c r="E48" s="1207" t="s">
        <v>566</v>
      </c>
      <c r="F48" s="1207" t="s">
        <v>561</v>
      </c>
      <c r="G48" s="1267"/>
      <c r="H48" s="1209">
        <v>242000</v>
      </c>
      <c r="I48" s="1267"/>
      <c r="J48" s="1267"/>
      <c r="K48" s="1211" t="s">
        <v>374</v>
      </c>
      <c r="L48" s="1211" t="s">
        <v>567</v>
      </c>
      <c r="M48" s="1209">
        <v>77000</v>
      </c>
      <c r="N48" s="1289"/>
      <c r="O48" s="1289"/>
      <c r="P48" s="1221">
        <v>80000</v>
      </c>
      <c r="Q48" s="1211"/>
      <c r="R48" s="1211" t="s">
        <v>375</v>
      </c>
      <c r="S48" s="1214"/>
      <c r="T48" s="1265" t="s">
        <v>453</v>
      </c>
      <c r="U48" s="1267"/>
      <c r="V48" s="1290"/>
    </row>
    <row r="49" spans="1:22" ht="19.5">
      <c r="A49" s="1203">
        <v>20</v>
      </c>
      <c r="B49" s="1438" t="s">
        <v>92</v>
      </c>
      <c r="C49" s="1438"/>
      <c r="D49" s="1438"/>
      <c r="E49" s="1438"/>
      <c r="F49" s="1438"/>
      <c r="G49" s="1290"/>
      <c r="H49" s="1246">
        <f>SUM(H24:H48)</f>
        <v>3203270</v>
      </c>
      <c r="I49" s="1291"/>
      <c r="J49" s="1291"/>
      <c r="K49" s="1291"/>
      <c r="L49" s="1291"/>
      <c r="M49" s="1246">
        <f>SUM(M24:M48)</f>
        <v>832466</v>
      </c>
      <c r="N49" s="1246"/>
      <c r="O49" s="1246"/>
      <c r="P49" s="1292">
        <f>SUM(P24:P48)</f>
        <v>655000</v>
      </c>
      <c r="Q49" s="1246"/>
      <c r="R49" s="1293"/>
      <c r="S49" s="1250">
        <f>SUM(S24:S48)</f>
        <v>355759</v>
      </c>
      <c r="T49" s="1290"/>
      <c r="U49" s="1290"/>
      <c r="V49" s="1294"/>
    </row>
    <row r="50" spans="1:22" ht="62.25" customHeight="1">
      <c r="A50" s="1295"/>
      <c r="B50" s="1429" t="s">
        <v>297</v>
      </c>
      <c r="C50" s="1430"/>
      <c r="D50" s="1430"/>
      <c r="E50" s="1430"/>
      <c r="F50" s="1430"/>
      <c r="G50" s="1430"/>
      <c r="H50" s="1430"/>
      <c r="I50" s="1430"/>
      <c r="J50" s="1430"/>
      <c r="K50" s="1430"/>
      <c r="L50" s="1430"/>
      <c r="M50" s="1430"/>
      <c r="N50" s="1430"/>
      <c r="O50" s="1430"/>
      <c r="P50" s="1430"/>
      <c r="Q50" s="1430"/>
      <c r="R50" s="1430"/>
      <c r="S50" s="1430"/>
      <c r="T50" s="1430"/>
      <c r="U50" s="1430"/>
      <c r="V50" s="1431"/>
    </row>
    <row r="51" spans="1:22" ht="204">
      <c r="A51" s="1203">
        <v>1</v>
      </c>
      <c r="B51" s="1280" t="s">
        <v>406</v>
      </c>
      <c r="C51" s="1280" t="s">
        <v>475</v>
      </c>
      <c r="D51" s="1280" t="s">
        <v>476</v>
      </c>
      <c r="E51" s="1280" t="s">
        <v>477</v>
      </c>
      <c r="F51" s="1266" t="s">
        <v>478</v>
      </c>
      <c r="G51" s="1209">
        <v>689000</v>
      </c>
      <c r="H51" s="1242">
        <f>G51*0.05</f>
        <v>34450</v>
      </c>
      <c r="I51" s="1242"/>
      <c r="J51" s="1242"/>
      <c r="K51" s="1211"/>
      <c r="L51" s="1211"/>
      <c r="M51" s="1243"/>
      <c r="N51" s="1211"/>
      <c r="O51" s="1211"/>
      <c r="P51" s="1221"/>
      <c r="Q51" s="1211" t="s">
        <v>479</v>
      </c>
      <c r="R51" s="1211" t="s">
        <v>474</v>
      </c>
      <c r="S51" s="1214">
        <v>689000</v>
      </c>
      <c r="T51" s="1215" t="s">
        <v>453</v>
      </c>
      <c r="U51" s="1210"/>
      <c r="V51" s="1216"/>
    </row>
    <row r="52" spans="1:22" ht="204">
      <c r="A52" s="1203">
        <v>2</v>
      </c>
      <c r="B52" s="1207" t="s">
        <v>316</v>
      </c>
      <c r="C52" s="1207" t="s">
        <v>448</v>
      </c>
      <c r="D52" s="1280" t="s">
        <v>480</v>
      </c>
      <c r="E52" s="1280" t="s">
        <v>481</v>
      </c>
      <c r="F52" s="1207"/>
      <c r="G52" s="1209">
        <v>3631250</v>
      </c>
      <c r="H52" s="1242">
        <f>G52*0.05</f>
        <v>181562.5</v>
      </c>
      <c r="I52" s="1242"/>
      <c r="J52" s="1242"/>
      <c r="K52" s="1211"/>
      <c r="L52" s="1211"/>
      <c r="M52" s="1243"/>
      <c r="N52" s="1211"/>
      <c r="O52" s="1211"/>
      <c r="P52" s="1221"/>
      <c r="Q52" s="1211" t="s">
        <v>482</v>
      </c>
      <c r="R52" s="1211" t="s">
        <v>474</v>
      </c>
      <c r="S52" s="1214">
        <v>2131250</v>
      </c>
      <c r="T52" s="1215" t="s">
        <v>453</v>
      </c>
      <c r="U52" s="1210"/>
      <c r="V52" s="1216"/>
    </row>
  </sheetData>
  <mergeCells count="25">
    <mergeCell ref="F1:F3"/>
    <mergeCell ref="G1:J1"/>
    <mergeCell ref="K1:S1"/>
    <mergeCell ref="H2:H3"/>
    <mergeCell ref="I2:I3"/>
    <mergeCell ref="J2:J3"/>
    <mergeCell ref="K2:M2"/>
    <mergeCell ref="N2:P2"/>
    <mergeCell ref="Q2:S2"/>
    <mergeCell ref="A5:V5"/>
    <mergeCell ref="A1:A3"/>
    <mergeCell ref="B1:B3"/>
    <mergeCell ref="C1:C3"/>
    <mergeCell ref="B50:V50"/>
    <mergeCell ref="B20:E20"/>
    <mergeCell ref="B21:F21"/>
    <mergeCell ref="B22:F22"/>
    <mergeCell ref="A23:F23"/>
    <mergeCell ref="B49:F49"/>
    <mergeCell ref="T1:T3"/>
    <mergeCell ref="U1:U3"/>
    <mergeCell ref="V1:V3"/>
    <mergeCell ref="G2:G3"/>
    <mergeCell ref="D1:D3"/>
    <mergeCell ref="E1:E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6"/>
  <sheetViews>
    <sheetView topLeftCell="D1" workbookViewId="0">
      <selection activeCell="G1" sqref="G1:J3"/>
    </sheetView>
  </sheetViews>
  <sheetFormatPr defaultRowHeight="15"/>
  <cols>
    <col min="1" max="1" width="6.28515625" customWidth="1"/>
    <col min="2" max="2" width="20.85546875" customWidth="1"/>
    <col min="3" max="3" width="45.5703125" customWidth="1"/>
    <col min="4" max="4" width="30.28515625" customWidth="1"/>
    <col min="5" max="5" width="27" customWidth="1"/>
    <col min="6" max="6" width="18.140625" customWidth="1"/>
    <col min="7" max="7" width="12.42578125" customWidth="1"/>
    <col min="8" max="8" width="12.140625" customWidth="1"/>
    <col min="13" max="13" width="13.28515625" style="43" customWidth="1"/>
    <col min="16" max="16" width="11.7109375" customWidth="1"/>
    <col min="19" max="19" width="10.85546875" style="40" customWidth="1"/>
    <col min="20" max="20" width="16.140625" customWidth="1"/>
    <col min="22" max="22" width="32.85546875" customWidth="1"/>
  </cols>
  <sheetData>
    <row r="1" spans="1:22" ht="33" customHeight="1">
      <c r="A1" s="1418" t="s">
        <v>0</v>
      </c>
      <c r="B1" s="1419" t="s">
        <v>1</v>
      </c>
      <c r="C1" s="1419" t="s">
        <v>2</v>
      </c>
      <c r="D1" s="1419" t="s">
        <v>3</v>
      </c>
      <c r="E1" s="1419" t="s">
        <v>4</v>
      </c>
      <c r="F1" s="1419" t="s">
        <v>5</v>
      </c>
      <c r="G1" s="1422" t="s">
        <v>6</v>
      </c>
      <c r="H1" s="1422"/>
      <c r="I1" s="1422"/>
      <c r="J1" s="1422"/>
      <c r="K1" s="1422" t="s">
        <v>7</v>
      </c>
      <c r="L1" s="1422"/>
      <c r="M1" s="1422"/>
      <c r="N1" s="1422"/>
      <c r="O1" s="1422"/>
      <c r="P1" s="1422"/>
      <c r="Q1" s="1422"/>
      <c r="R1" s="1422"/>
      <c r="S1" s="1422"/>
      <c r="T1" s="1452" t="s">
        <v>8</v>
      </c>
      <c r="U1" s="1419" t="s">
        <v>9</v>
      </c>
      <c r="V1" s="1355" t="s">
        <v>10</v>
      </c>
    </row>
    <row r="2" spans="1:22" ht="23.25" customHeight="1">
      <c r="A2" s="1418"/>
      <c r="B2" s="1419"/>
      <c r="C2" s="1419"/>
      <c r="D2" s="1419"/>
      <c r="E2" s="1419"/>
      <c r="F2" s="1419"/>
      <c r="G2" s="1365" t="s">
        <v>11</v>
      </c>
      <c r="H2" s="1365" t="s">
        <v>12</v>
      </c>
      <c r="I2" s="1365" t="s">
        <v>13</v>
      </c>
      <c r="J2" s="1365" t="s">
        <v>14</v>
      </c>
      <c r="K2" s="1362" t="s">
        <v>15</v>
      </c>
      <c r="L2" s="1362"/>
      <c r="M2" s="1362"/>
      <c r="N2" s="1362" t="s">
        <v>16</v>
      </c>
      <c r="O2" s="1362"/>
      <c r="P2" s="1362"/>
      <c r="Q2" s="1362" t="s">
        <v>17</v>
      </c>
      <c r="R2" s="1362"/>
      <c r="S2" s="1362"/>
      <c r="T2" s="1452"/>
      <c r="U2" s="1419"/>
      <c r="V2" s="1356"/>
    </row>
    <row r="3" spans="1:22" ht="59.25" customHeight="1">
      <c r="A3" s="1418"/>
      <c r="B3" s="1419"/>
      <c r="C3" s="1419"/>
      <c r="D3" s="1419"/>
      <c r="E3" s="1419"/>
      <c r="F3" s="1419"/>
      <c r="G3" s="1365"/>
      <c r="H3" s="1365"/>
      <c r="I3" s="1365"/>
      <c r="J3" s="1365"/>
      <c r="K3" s="45" t="s">
        <v>18</v>
      </c>
      <c r="L3" s="45" t="s">
        <v>19</v>
      </c>
      <c r="M3" s="126" t="s">
        <v>20</v>
      </c>
      <c r="N3" s="45" t="s">
        <v>18</v>
      </c>
      <c r="O3" s="45" t="s">
        <v>19</v>
      </c>
      <c r="P3" s="45" t="s">
        <v>20</v>
      </c>
      <c r="Q3" s="45" t="s">
        <v>18</v>
      </c>
      <c r="R3" s="45" t="s">
        <v>19</v>
      </c>
      <c r="S3" s="146" t="s">
        <v>20</v>
      </c>
      <c r="T3" s="1452"/>
      <c r="U3" s="1419"/>
      <c r="V3" s="1357"/>
    </row>
    <row r="4" spans="1:22" ht="18" customHeight="1">
      <c r="A4" s="1"/>
      <c r="B4" s="46">
        <v>1</v>
      </c>
      <c r="C4" s="46">
        <v>2</v>
      </c>
      <c r="D4" s="46">
        <v>3</v>
      </c>
      <c r="E4" s="46">
        <v>4</v>
      </c>
      <c r="F4" s="46">
        <v>5</v>
      </c>
      <c r="G4" s="46">
        <v>6.1</v>
      </c>
      <c r="H4" s="46">
        <v>6.2</v>
      </c>
      <c r="I4" s="46">
        <v>6.3</v>
      </c>
      <c r="J4" s="46">
        <v>6.4</v>
      </c>
      <c r="K4" s="47" t="s">
        <v>21</v>
      </c>
      <c r="L4" s="47" t="s">
        <v>22</v>
      </c>
      <c r="M4" s="127" t="s">
        <v>23</v>
      </c>
      <c r="N4" s="47" t="s">
        <v>24</v>
      </c>
      <c r="O4" s="47" t="s">
        <v>25</v>
      </c>
      <c r="P4" s="47" t="s">
        <v>26</v>
      </c>
      <c r="Q4" s="47" t="s">
        <v>27</v>
      </c>
      <c r="R4" s="47" t="s">
        <v>28</v>
      </c>
      <c r="S4" s="147" t="s">
        <v>29</v>
      </c>
      <c r="T4" s="46">
        <v>8</v>
      </c>
      <c r="U4" s="46">
        <v>9</v>
      </c>
      <c r="V4" s="46">
        <v>10</v>
      </c>
    </row>
    <row r="5" spans="1:22" ht="23.25" customHeight="1">
      <c r="A5" s="1412" t="s">
        <v>571</v>
      </c>
      <c r="B5" s="1413"/>
      <c r="C5" s="1413"/>
      <c r="D5" s="1413"/>
      <c r="E5" s="1413"/>
      <c r="F5" s="1413"/>
      <c r="G5" s="1413"/>
      <c r="H5" s="1413"/>
      <c r="I5" s="1413"/>
      <c r="J5" s="1413"/>
      <c r="K5" s="1413"/>
      <c r="L5" s="1413"/>
      <c r="M5" s="1413"/>
      <c r="N5" s="1413"/>
      <c r="O5" s="1413"/>
      <c r="P5" s="1413"/>
      <c r="Q5" s="1413"/>
      <c r="R5" s="1413"/>
      <c r="S5" s="1413"/>
      <c r="T5" s="1413"/>
      <c r="U5" s="1413"/>
      <c r="V5" s="1414"/>
    </row>
    <row r="6" spans="1:22" ht="119.25" customHeight="1">
      <c r="A6" s="168">
        <v>1</v>
      </c>
      <c r="B6" s="169" t="s">
        <v>316</v>
      </c>
      <c r="C6" s="170" t="s">
        <v>572</v>
      </c>
      <c r="D6" s="171" t="s">
        <v>573</v>
      </c>
      <c r="E6" s="171" t="s">
        <v>574</v>
      </c>
      <c r="F6" s="171" t="s">
        <v>575</v>
      </c>
      <c r="G6" s="172">
        <v>712714</v>
      </c>
      <c r="H6" s="173">
        <v>0</v>
      </c>
      <c r="I6" s="173">
        <v>0</v>
      </c>
      <c r="J6" s="173">
        <v>0</v>
      </c>
      <c r="K6" s="174">
        <v>6</v>
      </c>
      <c r="L6" s="175">
        <v>9</v>
      </c>
      <c r="M6" s="207">
        <v>712714</v>
      </c>
      <c r="N6" s="174">
        <v>0</v>
      </c>
      <c r="O6" s="174">
        <v>0</v>
      </c>
      <c r="P6" s="174">
        <v>0</v>
      </c>
      <c r="Q6" s="174">
        <v>0</v>
      </c>
      <c r="R6" s="174">
        <v>0</v>
      </c>
      <c r="S6" s="202">
        <v>0</v>
      </c>
      <c r="T6" s="171" t="s">
        <v>576</v>
      </c>
      <c r="U6" s="171"/>
      <c r="V6" s="176" t="s">
        <v>577</v>
      </c>
    </row>
    <row r="7" spans="1:22" ht="122.25" customHeight="1">
      <c r="A7" s="168">
        <v>2</v>
      </c>
      <c r="B7" s="169" t="s">
        <v>316</v>
      </c>
      <c r="C7" s="170" t="s">
        <v>578</v>
      </c>
      <c r="D7" s="171" t="s">
        <v>579</v>
      </c>
      <c r="E7" s="171" t="s">
        <v>580</v>
      </c>
      <c r="F7" s="177" t="s">
        <v>581</v>
      </c>
      <c r="G7" s="178">
        <v>47632</v>
      </c>
      <c r="H7" s="179">
        <v>0</v>
      </c>
      <c r="I7" s="179">
        <v>0</v>
      </c>
      <c r="J7" s="179">
        <v>0</v>
      </c>
      <c r="K7" s="179">
        <v>5</v>
      </c>
      <c r="L7" s="179">
        <v>8</v>
      </c>
      <c r="M7" s="208">
        <v>47632</v>
      </c>
      <c r="N7" s="179">
        <v>0</v>
      </c>
      <c r="O7" s="179">
        <v>0</v>
      </c>
      <c r="P7" s="178">
        <v>0</v>
      </c>
      <c r="Q7" s="179">
        <v>0</v>
      </c>
      <c r="R7" s="179">
        <v>0</v>
      </c>
      <c r="S7" s="203">
        <v>0</v>
      </c>
      <c r="T7" s="171" t="s">
        <v>576</v>
      </c>
      <c r="U7" s="171"/>
      <c r="V7" s="176" t="s">
        <v>577</v>
      </c>
    </row>
    <row r="8" spans="1:22" ht="166.5" customHeight="1">
      <c r="A8" s="168">
        <v>3</v>
      </c>
      <c r="B8" s="180" t="s">
        <v>316</v>
      </c>
      <c r="C8" s="181" t="s">
        <v>572</v>
      </c>
      <c r="D8" s="171" t="s">
        <v>582</v>
      </c>
      <c r="E8" s="171" t="s">
        <v>583</v>
      </c>
      <c r="F8" s="171" t="s">
        <v>584</v>
      </c>
      <c r="G8" s="172">
        <f>M8+(P8-H8)</f>
        <v>977718.58000000007</v>
      </c>
      <c r="H8" s="173">
        <f>P8*0.05</f>
        <v>33038.200000000004</v>
      </c>
      <c r="I8" s="173">
        <v>0</v>
      </c>
      <c r="J8" s="173">
        <v>0</v>
      </c>
      <c r="K8" s="182">
        <v>10</v>
      </c>
      <c r="L8" s="182">
        <v>11</v>
      </c>
      <c r="M8" s="209">
        <v>349992.78</v>
      </c>
      <c r="N8" s="182">
        <v>5</v>
      </c>
      <c r="O8" s="182">
        <v>9</v>
      </c>
      <c r="P8" s="183">
        <v>660764</v>
      </c>
      <c r="Q8" s="182">
        <v>0</v>
      </c>
      <c r="R8" s="182">
        <v>0</v>
      </c>
      <c r="S8" s="204">
        <v>0</v>
      </c>
      <c r="T8" s="171" t="s">
        <v>576</v>
      </c>
      <c r="U8" s="184"/>
      <c r="V8" s="159" t="s">
        <v>585</v>
      </c>
    </row>
    <row r="9" spans="1:22" ht="104.25" customHeight="1">
      <c r="A9" s="168">
        <v>4</v>
      </c>
      <c r="B9" s="185" t="s">
        <v>316</v>
      </c>
      <c r="C9" s="186" t="s">
        <v>572</v>
      </c>
      <c r="D9" s="187" t="s">
        <v>586</v>
      </c>
      <c r="E9" s="187" t="s">
        <v>587</v>
      </c>
      <c r="F9" s="187" t="s">
        <v>588</v>
      </c>
      <c r="G9" s="188">
        <f t="shared" ref="G9:G16" si="0">(S9+M9)+(P9-H9)</f>
        <v>2064209</v>
      </c>
      <c r="H9" s="188">
        <v>507148</v>
      </c>
      <c r="I9" s="189">
        <v>0</v>
      </c>
      <c r="J9" s="189">
        <v>0</v>
      </c>
      <c r="K9" s="190">
        <v>6</v>
      </c>
      <c r="L9" s="190">
        <v>7</v>
      </c>
      <c r="M9" s="210">
        <v>751171</v>
      </c>
      <c r="N9" s="190">
        <v>5</v>
      </c>
      <c r="O9" s="190">
        <v>7</v>
      </c>
      <c r="P9" s="191">
        <v>659619</v>
      </c>
      <c r="Q9" s="190">
        <v>5</v>
      </c>
      <c r="R9" s="190">
        <v>8</v>
      </c>
      <c r="S9" s="205">
        <v>1160567</v>
      </c>
      <c r="T9" s="187" t="s">
        <v>576</v>
      </c>
      <c r="U9" s="192"/>
      <c r="V9" s="193" t="s">
        <v>589</v>
      </c>
    </row>
    <row r="10" spans="1:22" ht="120.75" customHeight="1">
      <c r="A10" s="168">
        <v>5</v>
      </c>
      <c r="B10" s="185" t="s">
        <v>316</v>
      </c>
      <c r="C10" s="194" t="s">
        <v>572</v>
      </c>
      <c r="D10" s="195" t="s">
        <v>590</v>
      </c>
      <c r="E10" s="187" t="s">
        <v>583</v>
      </c>
      <c r="F10" s="187" t="s">
        <v>584</v>
      </c>
      <c r="G10" s="188">
        <v>738379</v>
      </c>
      <c r="H10" s="196">
        <v>510074</v>
      </c>
      <c r="I10" s="189">
        <v>0</v>
      </c>
      <c r="J10" s="189">
        <v>0</v>
      </c>
      <c r="K10" s="190">
        <v>0</v>
      </c>
      <c r="L10" s="190">
        <v>0</v>
      </c>
      <c r="M10" s="211">
        <v>0</v>
      </c>
      <c r="N10" s="190">
        <v>0</v>
      </c>
      <c r="O10" s="190">
        <v>0</v>
      </c>
      <c r="P10" s="191">
        <v>0</v>
      </c>
      <c r="Q10" s="190">
        <v>4</v>
      </c>
      <c r="R10" s="190">
        <v>9</v>
      </c>
      <c r="S10" s="205">
        <v>1248453</v>
      </c>
      <c r="T10" s="187" t="s">
        <v>576</v>
      </c>
      <c r="U10" s="192"/>
      <c r="V10" s="197" t="s">
        <v>591</v>
      </c>
    </row>
    <row r="11" spans="1:22" ht="135.75" customHeight="1">
      <c r="A11" s="168">
        <v>6</v>
      </c>
      <c r="B11" s="185" t="s">
        <v>316</v>
      </c>
      <c r="C11" s="194" t="s">
        <v>572</v>
      </c>
      <c r="D11" s="195" t="s">
        <v>592</v>
      </c>
      <c r="E11" s="187" t="s">
        <v>583</v>
      </c>
      <c r="F11" s="187" t="s">
        <v>584</v>
      </c>
      <c r="G11" s="188">
        <f>(S11+M11)+(P11-H11)</f>
        <v>1281200.25</v>
      </c>
      <c r="H11" s="189">
        <f>P11*0.05</f>
        <v>31536.75</v>
      </c>
      <c r="I11" s="189">
        <v>0</v>
      </c>
      <c r="J11" s="189">
        <v>0</v>
      </c>
      <c r="K11" s="190">
        <v>4</v>
      </c>
      <c r="L11" s="190">
        <v>9</v>
      </c>
      <c r="M11" s="211">
        <v>682002</v>
      </c>
      <c r="N11" s="190">
        <v>4</v>
      </c>
      <c r="O11" s="190">
        <v>9</v>
      </c>
      <c r="P11" s="191">
        <v>630735</v>
      </c>
      <c r="Q11" s="190">
        <v>0</v>
      </c>
      <c r="R11" s="190">
        <v>0</v>
      </c>
      <c r="S11" s="205">
        <v>0</v>
      </c>
      <c r="T11" s="187" t="s">
        <v>576</v>
      </c>
      <c r="U11" s="192"/>
      <c r="V11" s="197" t="s">
        <v>591</v>
      </c>
    </row>
    <row r="12" spans="1:22" ht="105.75" customHeight="1">
      <c r="A12" s="168">
        <v>7</v>
      </c>
      <c r="B12" s="169" t="s">
        <v>316</v>
      </c>
      <c r="C12" s="170" t="s">
        <v>578</v>
      </c>
      <c r="D12" s="171" t="s">
        <v>593</v>
      </c>
      <c r="E12" s="171" t="s">
        <v>594</v>
      </c>
      <c r="F12" s="171" t="s">
        <v>584</v>
      </c>
      <c r="G12" s="188">
        <f t="shared" si="0"/>
        <v>576831</v>
      </c>
      <c r="H12" s="188">
        <v>157056</v>
      </c>
      <c r="I12" s="173">
        <v>0</v>
      </c>
      <c r="J12" s="173">
        <v>0</v>
      </c>
      <c r="K12" s="174">
        <v>5</v>
      </c>
      <c r="L12" s="174">
        <v>8</v>
      </c>
      <c r="M12" s="207">
        <v>102710</v>
      </c>
      <c r="N12" s="174">
        <v>4</v>
      </c>
      <c r="O12" s="174">
        <v>6</v>
      </c>
      <c r="P12" s="175">
        <v>281177</v>
      </c>
      <c r="Q12" s="174">
        <v>4</v>
      </c>
      <c r="R12" s="174">
        <v>9</v>
      </c>
      <c r="S12" s="206">
        <v>350000</v>
      </c>
      <c r="T12" s="171" t="s">
        <v>576</v>
      </c>
      <c r="U12" s="171"/>
      <c r="V12" s="176" t="s">
        <v>595</v>
      </c>
    </row>
    <row r="13" spans="1:22" ht="120.75" customHeight="1">
      <c r="A13" s="168">
        <v>8</v>
      </c>
      <c r="B13" s="169" t="s">
        <v>316</v>
      </c>
      <c r="C13" s="170" t="s">
        <v>578</v>
      </c>
      <c r="D13" s="171" t="s">
        <v>596</v>
      </c>
      <c r="E13" s="171" t="s">
        <v>594</v>
      </c>
      <c r="F13" s="171" t="s">
        <v>584</v>
      </c>
      <c r="G13" s="188">
        <f t="shared" si="0"/>
        <v>504852</v>
      </c>
      <c r="H13" s="196">
        <v>149769</v>
      </c>
      <c r="I13" s="173">
        <v>0</v>
      </c>
      <c r="J13" s="173">
        <v>0</v>
      </c>
      <c r="K13" s="174">
        <v>5</v>
      </c>
      <c r="L13" s="174">
        <v>8</v>
      </c>
      <c r="M13" s="207">
        <v>169173</v>
      </c>
      <c r="N13" s="174">
        <v>4</v>
      </c>
      <c r="O13" s="174">
        <v>6</v>
      </c>
      <c r="P13" s="175">
        <v>135448</v>
      </c>
      <c r="Q13" s="174">
        <v>4</v>
      </c>
      <c r="R13" s="174">
        <v>6</v>
      </c>
      <c r="S13" s="206">
        <v>350000</v>
      </c>
      <c r="T13" s="171" t="s">
        <v>576</v>
      </c>
      <c r="U13" s="184"/>
      <c r="V13" s="176" t="s">
        <v>597</v>
      </c>
    </row>
    <row r="14" spans="1:22" ht="120" customHeight="1">
      <c r="A14" s="168">
        <v>9</v>
      </c>
      <c r="B14" s="169" t="s">
        <v>316</v>
      </c>
      <c r="C14" s="170" t="s">
        <v>572</v>
      </c>
      <c r="D14" s="171" t="s">
        <v>598</v>
      </c>
      <c r="E14" s="171" t="s">
        <v>599</v>
      </c>
      <c r="F14" s="171" t="s">
        <v>600</v>
      </c>
      <c r="G14" s="188">
        <f t="shared" si="0"/>
        <v>41238</v>
      </c>
      <c r="H14" s="188">
        <v>2170</v>
      </c>
      <c r="I14" s="173">
        <v>0</v>
      </c>
      <c r="J14" s="173">
        <v>0</v>
      </c>
      <c r="K14" s="174">
        <v>0</v>
      </c>
      <c r="L14" s="174">
        <v>0</v>
      </c>
      <c r="M14" s="207">
        <v>0</v>
      </c>
      <c r="N14" s="174">
        <v>5</v>
      </c>
      <c r="O14" s="174">
        <v>8</v>
      </c>
      <c r="P14" s="175">
        <v>43408</v>
      </c>
      <c r="Q14" s="174">
        <v>0</v>
      </c>
      <c r="R14" s="174">
        <v>0</v>
      </c>
      <c r="S14" s="202">
        <v>0</v>
      </c>
      <c r="T14" s="171" t="s">
        <v>576</v>
      </c>
      <c r="U14" s="184"/>
      <c r="V14" s="176" t="s">
        <v>601</v>
      </c>
    </row>
    <row r="15" spans="1:22" ht="132.75" customHeight="1">
      <c r="A15" s="168">
        <v>10</v>
      </c>
      <c r="B15" s="169" t="s">
        <v>310</v>
      </c>
      <c r="C15" s="170" t="s">
        <v>602</v>
      </c>
      <c r="D15" s="198" t="s">
        <v>603</v>
      </c>
      <c r="E15" s="171" t="s">
        <v>604</v>
      </c>
      <c r="F15" s="171" t="s">
        <v>605</v>
      </c>
      <c r="G15" s="188">
        <f t="shared" si="0"/>
        <v>206647</v>
      </c>
      <c r="H15" s="196">
        <v>142753</v>
      </c>
      <c r="I15" s="173">
        <v>0</v>
      </c>
      <c r="J15" s="173">
        <v>0</v>
      </c>
      <c r="K15" s="174">
        <v>0</v>
      </c>
      <c r="L15" s="174">
        <v>0</v>
      </c>
      <c r="M15" s="212">
        <v>0</v>
      </c>
      <c r="N15" s="174">
        <v>0</v>
      </c>
      <c r="O15" s="174">
        <v>0</v>
      </c>
      <c r="P15" s="175">
        <v>0</v>
      </c>
      <c r="Q15" s="174">
        <v>4</v>
      </c>
      <c r="R15" s="174">
        <v>9</v>
      </c>
      <c r="S15" s="206">
        <v>349400</v>
      </c>
      <c r="T15" s="171" t="s">
        <v>576</v>
      </c>
      <c r="U15" s="171"/>
      <c r="V15" s="199" t="s">
        <v>606</v>
      </c>
    </row>
    <row r="16" spans="1:22" ht="132" customHeight="1">
      <c r="A16" s="168">
        <v>11</v>
      </c>
      <c r="B16" s="169" t="s">
        <v>310</v>
      </c>
      <c r="C16" s="170" t="s">
        <v>602</v>
      </c>
      <c r="D16" s="200" t="s">
        <v>607</v>
      </c>
      <c r="E16" s="171" t="s">
        <v>604</v>
      </c>
      <c r="F16" s="171" t="s">
        <v>608</v>
      </c>
      <c r="G16" s="188">
        <f t="shared" si="0"/>
        <v>57341.05</v>
      </c>
      <c r="H16" s="189">
        <f>P16*0.05</f>
        <v>3017.9500000000003</v>
      </c>
      <c r="I16" s="173">
        <v>0</v>
      </c>
      <c r="J16" s="173">
        <v>0</v>
      </c>
      <c r="K16" s="174">
        <v>0</v>
      </c>
      <c r="L16" s="174">
        <v>0</v>
      </c>
      <c r="M16" s="212">
        <v>0</v>
      </c>
      <c r="N16" s="174">
        <v>2</v>
      </c>
      <c r="O16" s="174">
        <v>5</v>
      </c>
      <c r="P16" s="175">
        <v>60359</v>
      </c>
      <c r="Q16" s="174">
        <v>0</v>
      </c>
      <c r="R16" s="174">
        <v>0</v>
      </c>
      <c r="S16" s="206">
        <v>0</v>
      </c>
      <c r="T16" s="171" t="s">
        <v>576</v>
      </c>
      <c r="U16" s="171"/>
      <c r="V16" s="199" t="s">
        <v>609</v>
      </c>
    </row>
    <row r="17" spans="1:23" ht="0.75" hidden="1" customHeight="1">
      <c r="A17" s="168"/>
      <c r="B17" s="214"/>
      <c r="C17" s="201"/>
      <c r="D17" s="171"/>
      <c r="E17" s="171"/>
      <c r="F17" s="171"/>
      <c r="G17" s="172"/>
      <c r="H17" s="173"/>
      <c r="I17" s="173"/>
      <c r="J17" s="173"/>
      <c r="K17" s="179"/>
      <c r="L17" s="179"/>
      <c r="M17" s="208"/>
      <c r="N17" s="179"/>
      <c r="O17" s="179"/>
      <c r="P17" s="178"/>
      <c r="Q17" s="179"/>
      <c r="R17" s="179"/>
      <c r="S17" s="203"/>
      <c r="T17" s="171"/>
      <c r="U17" s="184"/>
      <c r="V17" s="176"/>
    </row>
    <row r="18" spans="1:23" ht="123.75" customHeight="1">
      <c r="A18" s="168">
        <v>12</v>
      </c>
      <c r="B18" s="169" t="s">
        <v>310</v>
      </c>
      <c r="C18" s="170" t="s">
        <v>602</v>
      </c>
      <c r="D18" s="171" t="s">
        <v>610</v>
      </c>
      <c r="E18" s="215" t="s">
        <v>611</v>
      </c>
      <c r="F18" s="171" t="s">
        <v>612</v>
      </c>
      <c r="G18" s="172">
        <v>74568</v>
      </c>
      <c r="H18" s="172">
        <v>51512</v>
      </c>
      <c r="I18" s="173">
        <v>0</v>
      </c>
      <c r="J18" s="173">
        <v>0</v>
      </c>
      <c r="K18" s="174">
        <v>0</v>
      </c>
      <c r="L18" s="174">
        <v>0</v>
      </c>
      <c r="M18" s="212">
        <v>0</v>
      </c>
      <c r="N18" s="174">
        <v>0</v>
      </c>
      <c r="O18" s="174">
        <v>0</v>
      </c>
      <c r="P18" s="175">
        <v>0</v>
      </c>
      <c r="Q18" s="174">
        <v>4</v>
      </c>
      <c r="R18" s="174">
        <v>9</v>
      </c>
      <c r="S18" s="206">
        <v>126080</v>
      </c>
      <c r="T18" s="171" t="s">
        <v>576</v>
      </c>
      <c r="U18" s="171"/>
      <c r="V18" s="199" t="s">
        <v>613</v>
      </c>
    </row>
    <row r="19" spans="1:23" ht="23.25" customHeight="1">
      <c r="A19" s="168"/>
      <c r="B19" s="169"/>
      <c r="C19" s="216"/>
      <c r="D19" s="171" t="s">
        <v>614</v>
      </c>
      <c r="E19" s="171"/>
      <c r="F19" s="171"/>
      <c r="G19" s="175">
        <f>M19</f>
        <v>66805</v>
      </c>
      <c r="H19" s="217">
        <f>P22+P19</f>
        <v>95524</v>
      </c>
      <c r="I19" s="173"/>
      <c r="J19" s="173"/>
      <c r="K19" s="174"/>
      <c r="L19" s="174"/>
      <c r="M19" s="207">
        <v>66805</v>
      </c>
      <c r="N19" s="218"/>
      <c r="O19" s="218"/>
      <c r="P19" s="217">
        <v>95524</v>
      </c>
      <c r="Q19" s="218"/>
      <c r="R19" s="218"/>
      <c r="S19" s="206"/>
      <c r="T19" s="171"/>
      <c r="U19" s="171"/>
      <c r="V19" s="176"/>
    </row>
    <row r="20" spans="1:23" ht="28.5" customHeight="1">
      <c r="A20" s="28"/>
      <c r="B20" s="28"/>
      <c r="C20" s="28"/>
      <c r="D20" s="219"/>
      <c r="E20" s="220"/>
      <c r="F20" s="221" t="s">
        <v>615</v>
      </c>
      <c r="G20" s="222">
        <v>7254611</v>
      </c>
      <c r="H20" s="223">
        <v>1683599</v>
      </c>
      <c r="I20" s="220"/>
      <c r="J20" s="220"/>
      <c r="K20" s="220"/>
      <c r="L20" s="220"/>
      <c r="M20" s="292">
        <f>SUM(M6:M19)</f>
        <v>2882199.7800000003</v>
      </c>
      <c r="N20" s="218"/>
      <c r="O20" s="218"/>
      <c r="P20" s="223">
        <v>2471510</v>
      </c>
      <c r="Q20" s="218"/>
      <c r="R20" s="218"/>
      <c r="S20" s="309">
        <f>SUM(S6:S19)</f>
        <v>3584500</v>
      </c>
      <c r="T20" s="28"/>
      <c r="U20" s="28"/>
      <c r="V20" s="28"/>
      <c r="W20" s="224"/>
    </row>
    <row r="21" spans="1:23" ht="53.25" customHeight="1">
      <c r="A21" s="28"/>
      <c r="B21" s="1447" t="s">
        <v>616</v>
      </c>
      <c r="C21" s="1448"/>
      <c r="D21" s="1448"/>
      <c r="E21" s="1448"/>
      <c r="F21" s="1448"/>
      <c r="G21" s="1448"/>
      <c r="H21" s="1448"/>
      <c r="I21" s="1448"/>
      <c r="J21" s="1448"/>
      <c r="K21" s="1448"/>
      <c r="L21" s="1448"/>
      <c r="M21" s="1448"/>
      <c r="N21" s="1448"/>
      <c r="O21" s="1448"/>
      <c r="P21" s="1448"/>
      <c r="Q21" s="1448"/>
      <c r="R21" s="1448"/>
      <c r="S21" s="1448"/>
      <c r="T21" s="1448"/>
      <c r="U21" s="1448"/>
      <c r="V21" s="1448"/>
      <c r="W21" s="224"/>
    </row>
    <row r="22" spans="1:23" ht="51" customHeight="1">
      <c r="A22" s="28"/>
      <c r="B22" s="1449"/>
      <c r="C22" s="1450"/>
      <c r="D22" s="1450"/>
      <c r="E22" s="1451"/>
      <c r="F22" s="225"/>
      <c r="G22" s="225"/>
      <c r="H22" s="225"/>
      <c r="I22" s="225"/>
      <c r="J22" s="225"/>
      <c r="K22" s="225"/>
      <c r="L22" s="225"/>
      <c r="M22" s="293"/>
      <c r="N22" s="225"/>
      <c r="O22" s="225"/>
      <c r="P22" s="226"/>
      <c r="Q22" s="225"/>
      <c r="R22" s="225"/>
      <c r="S22" s="310"/>
      <c r="T22" s="225"/>
      <c r="U22" s="225"/>
      <c r="V22" s="225"/>
      <c r="W22" s="225"/>
    </row>
    <row r="23" spans="1:23" ht="121.5" customHeight="1">
      <c r="A23" s="168">
        <v>1</v>
      </c>
      <c r="B23" s="227" t="s">
        <v>617</v>
      </c>
      <c r="C23" s="228" t="s">
        <v>618</v>
      </c>
      <c r="D23" s="200" t="s">
        <v>619</v>
      </c>
      <c r="E23" s="171" t="s">
        <v>620</v>
      </c>
      <c r="F23" s="229" t="s">
        <v>621</v>
      </c>
      <c r="G23" s="230">
        <v>0</v>
      </c>
      <c r="H23" s="231" t="s">
        <v>622</v>
      </c>
      <c r="I23" s="230">
        <v>0</v>
      </c>
      <c r="J23" s="230">
        <v>0</v>
      </c>
      <c r="K23" s="230">
        <v>6</v>
      </c>
      <c r="L23" s="230">
        <v>7</v>
      </c>
      <c r="M23" s="294" t="s">
        <v>622</v>
      </c>
      <c r="N23" s="230">
        <v>0</v>
      </c>
      <c r="O23" s="230">
        <v>0</v>
      </c>
      <c r="P23" s="232">
        <v>0</v>
      </c>
      <c r="Q23" s="230">
        <v>0</v>
      </c>
      <c r="R23" s="230">
        <v>0</v>
      </c>
      <c r="S23" s="311">
        <v>0</v>
      </c>
      <c r="T23" s="233" t="s">
        <v>576</v>
      </c>
      <c r="U23" s="230"/>
      <c r="V23" s="234" t="s">
        <v>623</v>
      </c>
      <c r="W23" s="235"/>
    </row>
    <row r="24" spans="1:23" ht="119.25" customHeight="1">
      <c r="A24" s="168">
        <v>2</v>
      </c>
      <c r="B24" s="169" t="s">
        <v>617</v>
      </c>
      <c r="C24" s="216" t="s">
        <v>618</v>
      </c>
      <c r="D24" s="236" t="s">
        <v>624</v>
      </c>
      <c r="E24" s="171" t="s">
        <v>620</v>
      </c>
      <c r="F24" s="237" t="s">
        <v>625</v>
      </c>
      <c r="G24" s="238">
        <v>0</v>
      </c>
      <c r="H24" s="239" t="s">
        <v>626</v>
      </c>
      <c r="I24" s="238">
        <v>0</v>
      </c>
      <c r="J24" s="238">
        <v>0</v>
      </c>
      <c r="K24" s="238">
        <v>6</v>
      </c>
      <c r="L24" s="238">
        <v>7</v>
      </c>
      <c r="M24" s="295" t="s">
        <v>626</v>
      </c>
      <c r="N24" s="238">
        <v>0</v>
      </c>
      <c r="O24" s="238">
        <v>0</v>
      </c>
      <c r="P24" s="240">
        <v>0</v>
      </c>
      <c r="Q24" s="238">
        <v>0</v>
      </c>
      <c r="R24" s="238">
        <v>0</v>
      </c>
      <c r="S24" s="312">
        <v>0</v>
      </c>
      <c r="T24" s="233" t="s">
        <v>576</v>
      </c>
      <c r="U24" s="238"/>
      <c r="V24" s="176" t="s">
        <v>627</v>
      </c>
      <c r="W24" s="235"/>
    </row>
    <row r="25" spans="1:23" ht="135" customHeight="1">
      <c r="A25" s="168">
        <v>3</v>
      </c>
      <c r="B25" s="185" t="s">
        <v>316</v>
      </c>
      <c r="C25" s="186" t="s">
        <v>572</v>
      </c>
      <c r="D25" s="241" t="s">
        <v>628</v>
      </c>
      <c r="E25" s="187" t="s">
        <v>587</v>
      </c>
      <c r="F25" s="237" t="s">
        <v>629</v>
      </c>
      <c r="G25" s="238">
        <v>0</v>
      </c>
      <c r="H25" s="242" t="s">
        <v>630</v>
      </c>
      <c r="I25" s="238">
        <v>0</v>
      </c>
      <c r="J25" s="238">
        <v>0</v>
      </c>
      <c r="K25" s="238">
        <v>6</v>
      </c>
      <c r="L25" s="238">
        <v>7</v>
      </c>
      <c r="M25" s="296" t="s">
        <v>630</v>
      </c>
      <c r="N25" s="238">
        <v>0</v>
      </c>
      <c r="O25" s="238">
        <v>0</v>
      </c>
      <c r="P25" s="240">
        <v>0</v>
      </c>
      <c r="Q25" s="238">
        <v>0</v>
      </c>
      <c r="R25" s="238">
        <v>0</v>
      </c>
      <c r="S25" s="312">
        <v>0</v>
      </c>
      <c r="T25" s="233" t="s">
        <v>576</v>
      </c>
      <c r="U25" s="238"/>
      <c r="V25" s="176" t="s">
        <v>631</v>
      </c>
      <c r="W25" s="235"/>
    </row>
    <row r="26" spans="1:23" ht="103.5" customHeight="1">
      <c r="A26" s="168">
        <v>4</v>
      </c>
      <c r="B26" s="169" t="s">
        <v>95</v>
      </c>
      <c r="C26" s="181" t="s">
        <v>632</v>
      </c>
      <c r="D26" s="198" t="s">
        <v>633</v>
      </c>
      <c r="E26" s="177" t="s">
        <v>634</v>
      </c>
      <c r="F26" s="237" t="s">
        <v>635</v>
      </c>
      <c r="G26" s="238">
        <v>0</v>
      </c>
      <c r="H26" s="239" t="s">
        <v>636</v>
      </c>
      <c r="I26" s="238">
        <v>0</v>
      </c>
      <c r="J26" s="238">
        <v>0</v>
      </c>
      <c r="K26" s="238">
        <v>6</v>
      </c>
      <c r="L26" s="238">
        <v>7</v>
      </c>
      <c r="M26" s="295" t="s">
        <v>636</v>
      </c>
      <c r="N26" s="238">
        <v>0</v>
      </c>
      <c r="O26" s="238">
        <v>0</v>
      </c>
      <c r="P26" s="240">
        <v>0</v>
      </c>
      <c r="Q26" s="238">
        <v>0</v>
      </c>
      <c r="R26" s="238">
        <v>0</v>
      </c>
      <c r="S26" s="312">
        <v>0</v>
      </c>
      <c r="T26" s="233" t="s">
        <v>576</v>
      </c>
      <c r="U26" s="238"/>
      <c r="V26" s="159" t="s">
        <v>637</v>
      </c>
      <c r="W26" s="243"/>
    </row>
    <row r="27" spans="1:23" ht="104.25" customHeight="1">
      <c r="A27" s="168">
        <v>5</v>
      </c>
      <c r="B27" s="169" t="s">
        <v>310</v>
      </c>
      <c r="C27" s="216" t="s">
        <v>270</v>
      </c>
      <c r="D27" s="244" t="s">
        <v>638</v>
      </c>
      <c r="E27" s="171" t="s">
        <v>639</v>
      </c>
      <c r="F27" s="237" t="s">
        <v>640</v>
      </c>
      <c r="G27" s="238">
        <v>0</v>
      </c>
      <c r="H27" s="245">
        <v>36013</v>
      </c>
      <c r="I27" s="238">
        <v>0</v>
      </c>
      <c r="J27" s="238">
        <v>0</v>
      </c>
      <c r="K27" s="238">
        <v>8</v>
      </c>
      <c r="L27" s="238">
        <v>9</v>
      </c>
      <c r="M27" s="297">
        <v>36013</v>
      </c>
      <c r="N27" s="238">
        <v>0</v>
      </c>
      <c r="O27" s="238">
        <v>0</v>
      </c>
      <c r="P27" s="240">
        <v>0</v>
      </c>
      <c r="Q27" s="238">
        <v>0</v>
      </c>
      <c r="R27" s="238">
        <v>0</v>
      </c>
      <c r="S27" s="312">
        <v>0</v>
      </c>
      <c r="T27" s="233" t="s">
        <v>576</v>
      </c>
      <c r="U27" s="238"/>
      <c r="V27" s="176" t="s">
        <v>641</v>
      </c>
      <c r="W27" s="235"/>
    </row>
    <row r="28" spans="1:23" ht="147.75" customHeight="1">
      <c r="A28" s="168">
        <v>6</v>
      </c>
      <c r="B28" s="185" t="s">
        <v>316</v>
      </c>
      <c r="C28" s="186" t="s">
        <v>572</v>
      </c>
      <c r="D28" s="244" t="s">
        <v>642</v>
      </c>
      <c r="E28" s="171" t="s">
        <v>643</v>
      </c>
      <c r="F28" s="237" t="s">
        <v>644</v>
      </c>
      <c r="G28" s="238">
        <v>0</v>
      </c>
      <c r="H28" s="246">
        <v>20628</v>
      </c>
      <c r="I28" s="238">
        <v>0</v>
      </c>
      <c r="J28" s="238">
        <v>0</v>
      </c>
      <c r="K28" s="238">
        <v>0</v>
      </c>
      <c r="L28" s="238">
        <v>0</v>
      </c>
      <c r="M28" s="298">
        <v>20628</v>
      </c>
      <c r="N28" s="238">
        <v>0</v>
      </c>
      <c r="O28" s="238">
        <v>0</v>
      </c>
      <c r="P28" s="240">
        <v>0</v>
      </c>
      <c r="Q28" s="238">
        <v>0</v>
      </c>
      <c r="R28" s="238">
        <v>0</v>
      </c>
      <c r="S28" s="312">
        <v>0</v>
      </c>
      <c r="T28" s="233" t="s">
        <v>576</v>
      </c>
      <c r="U28" s="238"/>
      <c r="V28" s="176" t="s">
        <v>645</v>
      </c>
      <c r="W28" s="235"/>
    </row>
    <row r="29" spans="1:23" ht="146.25" customHeight="1">
      <c r="A29" s="168">
        <v>7</v>
      </c>
      <c r="B29" s="169" t="s">
        <v>617</v>
      </c>
      <c r="C29" s="216" t="s">
        <v>618</v>
      </c>
      <c r="D29" s="244" t="s">
        <v>646</v>
      </c>
      <c r="E29" s="171" t="s">
        <v>647</v>
      </c>
      <c r="F29" s="237" t="s">
        <v>629</v>
      </c>
      <c r="G29" s="247">
        <v>0</v>
      </c>
      <c r="H29" s="246">
        <v>24470</v>
      </c>
      <c r="I29" s="238">
        <v>0</v>
      </c>
      <c r="J29" s="238">
        <v>0</v>
      </c>
      <c r="K29" s="238">
        <v>10</v>
      </c>
      <c r="L29" s="238">
        <v>11</v>
      </c>
      <c r="M29" s="298">
        <v>24470</v>
      </c>
      <c r="N29" s="238">
        <v>0</v>
      </c>
      <c r="O29" s="238">
        <v>0</v>
      </c>
      <c r="P29" s="240">
        <v>0</v>
      </c>
      <c r="Q29" s="238">
        <v>0</v>
      </c>
      <c r="R29" s="238">
        <v>0</v>
      </c>
      <c r="S29" s="312">
        <v>0</v>
      </c>
      <c r="T29" s="233" t="s">
        <v>576</v>
      </c>
      <c r="U29" s="238"/>
      <c r="V29" s="248" t="s">
        <v>648</v>
      </c>
      <c r="W29" s="249"/>
    </row>
    <row r="30" spans="1:23" ht="106.5" customHeight="1">
      <c r="A30" s="168">
        <v>8</v>
      </c>
      <c r="B30" s="169" t="s">
        <v>95</v>
      </c>
      <c r="C30" s="181" t="s">
        <v>632</v>
      </c>
      <c r="D30" s="244" t="s">
        <v>649</v>
      </c>
      <c r="E30" s="177" t="s">
        <v>650</v>
      </c>
      <c r="F30" s="237" t="s">
        <v>651</v>
      </c>
      <c r="G30" s="238">
        <v>0</v>
      </c>
      <c r="H30" s="245">
        <v>6441.2</v>
      </c>
      <c r="I30" s="238">
        <v>0</v>
      </c>
      <c r="J30" s="238">
        <v>0</v>
      </c>
      <c r="K30" s="238">
        <v>11</v>
      </c>
      <c r="L30" s="238">
        <v>12</v>
      </c>
      <c r="M30" s="299">
        <v>6441.2</v>
      </c>
      <c r="N30" s="238">
        <v>0</v>
      </c>
      <c r="O30" s="238">
        <v>0</v>
      </c>
      <c r="P30" s="240">
        <v>0</v>
      </c>
      <c r="Q30" s="238">
        <v>0</v>
      </c>
      <c r="R30" s="238">
        <v>0</v>
      </c>
      <c r="S30" s="312">
        <v>0</v>
      </c>
      <c r="T30" s="233" t="s">
        <v>576</v>
      </c>
      <c r="U30" s="238"/>
      <c r="V30" s="176" t="s">
        <v>652</v>
      </c>
      <c r="W30" s="235"/>
    </row>
    <row r="31" spans="1:23" ht="120" customHeight="1">
      <c r="A31" s="168">
        <v>9</v>
      </c>
      <c r="B31" s="169" t="s">
        <v>310</v>
      </c>
      <c r="C31" s="170" t="s">
        <v>602</v>
      </c>
      <c r="D31" s="244" t="s">
        <v>653</v>
      </c>
      <c r="E31" s="171" t="s">
        <v>654</v>
      </c>
      <c r="F31" s="237" t="s">
        <v>655</v>
      </c>
      <c r="G31" s="238">
        <v>0</v>
      </c>
      <c r="H31" s="246">
        <v>8942</v>
      </c>
      <c r="I31" s="238">
        <v>0</v>
      </c>
      <c r="J31" s="238">
        <v>0</v>
      </c>
      <c r="K31" s="238">
        <v>11</v>
      </c>
      <c r="L31" s="238">
        <v>12</v>
      </c>
      <c r="M31" s="298">
        <v>8942</v>
      </c>
      <c r="N31" s="238">
        <v>0</v>
      </c>
      <c r="O31" s="238">
        <v>0</v>
      </c>
      <c r="P31" s="240">
        <v>0</v>
      </c>
      <c r="Q31" s="238">
        <v>0</v>
      </c>
      <c r="R31" s="238">
        <v>0</v>
      </c>
      <c r="S31" s="312">
        <v>0</v>
      </c>
      <c r="T31" s="233" t="s">
        <v>576</v>
      </c>
      <c r="U31" s="238"/>
      <c r="V31" s="199" t="s">
        <v>656</v>
      </c>
      <c r="W31" s="250"/>
    </row>
    <row r="32" spans="1:23" ht="119.25" customHeight="1">
      <c r="A32" s="168">
        <v>10</v>
      </c>
      <c r="B32" s="169" t="s">
        <v>95</v>
      </c>
      <c r="C32" s="181" t="s">
        <v>632</v>
      </c>
      <c r="D32" s="244" t="s">
        <v>657</v>
      </c>
      <c r="E32" s="177" t="s">
        <v>658</v>
      </c>
      <c r="F32" s="237" t="s">
        <v>644</v>
      </c>
      <c r="G32" s="238">
        <v>0</v>
      </c>
      <c r="H32" s="251">
        <v>2980.45</v>
      </c>
      <c r="I32" s="238">
        <v>0</v>
      </c>
      <c r="J32" s="238">
        <v>0</v>
      </c>
      <c r="K32" s="238">
        <v>11</v>
      </c>
      <c r="L32" s="238">
        <v>12</v>
      </c>
      <c r="M32" s="299">
        <v>2980.45</v>
      </c>
      <c r="N32" s="238">
        <v>0</v>
      </c>
      <c r="O32" s="238">
        <v>0</v>
      </c>
      <c r="P32" s="240">
        <v>0</v>
      </c>
      <c r="Q32" s="238">
        <v>0</v>
      </c>
      <c r="R32" s="238">
        <v>0</v>
      </c>
      <c r="S32" s="312">
        <v>0</v>
      </c>
      <c r="T32" s="233" t="s">
        <v>576</v>
      </c>
      <c r="U32" s="238"/>
      <c r="V32" s="176" t="s">
        <v>659</v>
      </c>
      <c r="W32" s="235"/>
    </row>
    <row r="33" spans="1:23" ht="105.75" customHeight="1">
      <c r="A33" s="168">
        <v>11</v>
      </c>
      <c r="B33" s="169" t="s">
        <v>316</v>
      </c>
      <c r="C33" s="170" t="s">
        <v>578</v>
      </c>
      <c r="D33" s="244" t="s">
        <v>660</v>
      </c>
      <c r="E33" s="171" t="s">
        <v>580</v>
      </c>
      <c r="F33" s="237" t="s">
        <v>644</v>
      </c>
      <c r="G33" s="238">
        <v>0</v>
      </c>
      <c r="H33" s="251">
        <v>4336.3500000000004</v>
      </c>
      <c r="I33" s="238">
        <v>0</v>
      </c>
      <c r="J33" s="238">
        <v>0</v>
      </c>
      <c r="K33" s="238">
        <v>11</v>
      </c>
      <c r="L33" s="238">
        <v>12</v>
      </c>
      <c r="M33" s="299">
        <v>4336.3500000000004</v>
      </c>
      <c r="N33" s="238">
        <v>0</v>
      </c>
      <c r="O33" s="238">
        <v>0</v>
      </c>
      <c r="P33" s="240">
        <v>0</v>
      </c>
      <c r="Q33" s="238">
        <v>0</v>
      </c>
      <c r="R33" s="238">
        <v>0</v>
      </c>
      <c r="S33" s="312">
        <v>0</v>
      </c>
      <c r="T33" s="233" t="s">
        <v>576</v>
      </c>
      <c r="U33" s="238"/>
      <c r="V33" s="176" t="s">
        <v>661</v>
      </c>
      <c r="W33" s="235"/>
    </row>
    <row r="34" spans="1:23" ht="123.75" customHeight="1">
      <c r="A34" s="168">
        <v>12</v>
      </c>
      <c r="B34" s="169" t="s">
        <v>316</v>
      </c>
      <c r="C34" s="170" t="s">
        <v>578</v>
      </c>
      <c r="D34" s="171" t="s">
        <v>662</v>
      </c>
      <c r="E34" s="171" t="s">
        <v>580</v>
      </c>
      <c r="F34" s="177" t="s">
        <v>663</v>
      </c>
      <c r="G34" s="178">
        <v>0</v>
      </c>
      <c r="H34" s="178">
        <v>20294</v>
      </c>
      <c r="I34" s="179">
        <v>0</v>
      </c>
      <c r="J34" s="179">
        <v>0</v>
      </c>
      <c r="K34" s="179">
        <v>0</v>
      </c>
      <c r="L34" s="179">
        <v>0</v>
      </c>
      <c r="M34" s="208">
        <v>0</v>
      </c>
      <c r="N34" s="179">
        <v>11</v>
      </c>
      <c r="O34" s="179">
        <v>12</v>
      </c>
      <c r="P34" s="178">
        <v>20294</v>
      </c>
      <c r="Q34" s="179">
        <v>0</v>
      </c>
      <c r="R34" s="179">
        <v>0</v>
      </c>
      <c r="S34" s="203">
        <v>0</v>
      </c>
      <c r="T34" s="171" t="s">
        <v>576</v>
      </c>
      <c r="U34" s="171"/>
      <c r="V34" s="176" t="s">
        <v>664</v>
      </c>
      <c r="W34" s="235"/>
    </row>
    <row r="35" spans="1:23" ht="165">
      <c r="A35" s="168">
        <v>13</v>
      </c>
      <c r="B35" s="180" t="s">
        <v>316</v>
      </c>
      <c r="C35" s="181" t="s">
        <v>572</v>
      </c>
      <c r="D35" s="171" t="s">
        <v>582</v>
      </c>
      <c r="E35" s="171" t="s">
        <v>583</v>
      </c>
      <c r="F35" s="171" t="s">
        <v>584</v>
      </c>
      <c r="G35" s="172">
        <v>0</v>
      </c>
      <c r="H35" s="172">
        <v>33038.199999999997</v>
      </c>
      <c r="I35" s="173">
        <v>0</v>
      </c>
      <c r="J35" s="173">
        <v>0</v>
      </c>
      <c r="K35" s="182">
        <v>0</v>
      </c>
      <c r="L35" s="182">
        <v>0</v>
      </c>
      <c r="M35" s="209">
        <v>0</v>
      </c>
      <c r="N35" s="182">
        <v>5</v>
      </c>
      <c r="O35" s="182">
        <v>9</v>
      </c>
      <c r="P35" s="183">
        <v>33038</v>
      </c>
      <c r="Q35" s="182">
        <v>0</v>
      </c>
      <c r="R35" s="182">
        <v>0</v>
      </c>
      <c r="S35" s="204">
        <v>0</v>
      </c>
      <c r="T35" s="171" t="s">
        <v>576</v>
      </c>
      <c r="U35" s="184"/>
      <c r="V35" s="159" t="s">
        <v>585</v>
      </c>
      <c r="W35" s="252"/>
    </row>
    <row r="36" spans="1:23" ht="127.5">
      <c r="A36" s="168">
        <v>14</v>
      </c>
      <c r="B36" s="185" t="s">
        <v>316</v>
      </c>
      <c r="C36" s="186" t="s">
        <v>572</v>
      </c>
      <c r="D36" s="187" t="s">
        <v>586</v>
      </c>
      <c r="E36" s="187" t="s">
        <v>587</v>
      </c>
      <c r="F36" s="187" t="s">
        <v>588</v>
      </c>
      <c r="G36" s="188">
        <v>0</v>
      </c>
      <c r="H36" s="188">
        <v>507148</v>
      </c>
      <c r="I36" s="189">
        <v>0</v>
      </c>
      <c r="J36" s="189">
        <v>0</v>
      </c>
      <c r="K36" s="190">
        <v>0</v>
      </c>
      <c r="L36" s="190">
        <v>0</v>
      </c>
      <c r="M36" s="210">
        <v>0</v>
      </c>
      <c r="N36" s="190">
        <v>5</v>
      </c>
      <c r="O36" s="190">
        <v>7</v>
      </c>
      <c r="P36" s="191">
        <v>32980.949999999997</v>
      </c>
      <c r="Q36" s="190">
        <v>5</v>
      </c>
      <c r="R36" s="190">
        <v>8</v>
      </c>
      <c r="S36" s="313">
        <v>474167</v>
      </c>
      <c r="T36" s="187" t="s">
        <v>576</v>
      </c>
      <c r="U36" s="192"/>
      <c r="V36" s="193" t="s">
        <v>589</v>
      </c>
      <c r="W36" s="252"/>
    </row>
    <row r="37" spans="1:23" ht="140.25">
      <c r="A37" s="168">
        <v>15</v>
      </c>
      <c r="B37" s="185" t="s">
        <v>316</v>
      </c>
      <c r="C37" s="194" t="s">
        <v>572</v>
      </c>
      <c r="D37" s="195" t="s">
        <v>590</v>
      </c>
      <c r="E37" s="187" t="s">
        <v>583</v>
      </c>
      <c r="F37" s="187" t="s">
        <v>584</v>
      </c>
      <c r="G37" s="188">
        <v>0</v>
      </c>
      <c r="H37" s="196">
        <v>510074</v>
      </c>
      <c r="I37" s="189">
        <v>0</v>
      </c>
      <c r="J37" s="189">
        <v>0</v>
      </c>
      <c r="K37" s="190">
        <v>0</v>
      </c>
      <c r="L37" s="190">
        <v>0</v>
      </c>
      <c r="M37" s="211">
        <v>0</v>
      </c>
      <c r="N37" s="190">
        <v>0</v>
      </c>
      <c r="O37" s="190">
        <v>0</v>
      </c>
      <c r="P37" s="191">
        <v>0</v>
      </c>
      <c r="Q37" s="190">
        <v>4</v>
      </c>
      <c r="R37" s="190">
        <v>9</v>
      </c>
      <c r="S37" s="314">
        <v>510074</v>
      </c>
      <c r="T37" s="187" t="s">
        <v>576</v>
      </c>
      <c r="U37" s="192"/>
      <c r="V37" s="197" t="s">
        <v>591</v>
      </c>
      <c r="W37" s="252"/>
    </row>
    <row r="38" spans="1:23" ht="140.25">
      <c r="A38" s="168">
        <v>16</v>
      </c>
      <c r="B38" s="185" t="s">
        <v>316</v>
      </c>
      <c r="C38" s="194" t="s">
        <v>572</v>
      </c>
      <c r="D38" s="195" t="s">
        <v>592</v>
      </c>
      <c r="E38" s="187" t="s">
        <v>583</v>
      </c>
      <c r="F38" s="187" t="s">
        <v>584</v>
      </c>
      <c r="G38" s="188">
        <v>0</v>
      </c>
      <c r="H38" s="188">
        <v>31537</v>
      </c>
      <c r="I38" s="189">
        <v>0</v>
      </c>
      <c r="J38" s="189">
        <v>0</v>
      </c>
      <c r="K38" s="190">
        <v>0</v>
      </c>
      <c r="L38" s="190">
        <v>0</v>
      </c>
      <c r="M38" s="210">
        <v>0</v>
      </c>
      <c r="N38" s="190">
        <v>4</v>
      </c>
      <c r="O38" s="190">
        <v>9</v>
      </c>
      <c r="P38" s="191">
        <v>31536.75</v>
      </c>
      <c r="Q38" s="190">
        <v>0</v>
      </c>
      <c r="R38" s="190">
        <v>0</v>
      </c>
      <c r="S38" s="205">
        <v>0</v>
      </c>
      <c r="T38" s="187" t="s">
        <v>576</v>
      </c>
      <c r="U38" s="192"/>
      <c r="V38" s="197" t="s">
        <v>591</v>
      </c>
      <c r="W38" s="252"/>
    </row>
    <row r="39" spans="1:23" ht="102">
      <c r="A39" s="168">
        <v>17</v>
      </c>
      <c r="B39" s="169" t="s">
        <v>316</v>
      </c>
      <c r="C39" s="170" t="s">
        <v>578</v>
      </c>
      <c r="D39" s="171" t="s">
        <v>593</v>
      </c>
      <c r="E39" s="171" t="s">
        <v>594</v>
      </c>
      <c r="F39" s="171" t="s">
        <v>584</v>
      </c>
      <c r="G39" s="172">
        <v>0</v>
      </c>
      <c r="H39" s="172">
        <v>157056</v>
      </c>
      <c r="I39" s="173">
        <v>0</v>
      </c>
      <c r="J39" s="173">
        <v>0</v>
      </c>
      <c r="K39" s="174">
        <v>0</v>
      </c>
      <c r="L39" s="174">
        <v>0</v>
      </c>
      <c r="M39" s="207">
        <v>0</v>
      </c>
      <c r="N39" s="174">
        <v>4</v>
      </c>
      <c r="O39" s="174">
        <v>6</v>
      </c>
      <c r="P39" s="175">
        <v>14059</v>
      </c>
      <c r="Q39" s="174">
        <v>4</v>
      </c>
      <c r="R39" s="174">
        <v>9</v>
      </c>
      <c r="S39" s="206">
        <v>142997</v>
      </c>
      <c r="T39" s="171" t="s">
        <v>576</v>
      </c>
      <c r="U39" s="171"/>
      <c r="V39" s="176" t="s">
        <v>595</v>
      </c>
      <c r="W39" s="252"/>
    </row>
    <row r="40" spans="1:23" ht="114.75">
      <c r="A40" s="168">
        <v>18</v>
      </c>
      <c r="B40" s="169" t="s">
        <v>316</v>
      </c>
      <c r="C40" s="170" t="s">
        <v>578</v>
      </c>
      <c r="D40" s="171" t="s">
        <v>596</v>
      </c>
      <c r="E40" s="171" t="s">
        <v>594</v>
      </c>
      <c r="F40" s="171" t="s">
        <v>584</v>
      </c>
      <c r="G40" s="172">
        <v>0</v>
      </c>
      <c r="H40" s="172">
        <v>149769</v>
      </c>
      <c r="I40" s="173">
        <v>0</v>
      </c>
      <c r="J40" s="173">
        <v>0</v>
      </c>
      <c r="K40" s="174">
        <v>0</v>
      </c>
      <c r="L40" s="174">
        <v>0</v>
      </c>
      <c r="M40" s="207">
        <v>0</v>
      </c>
      <c r="N40" s="174">
        <v>4</v>
      </c>
      <c r="O40" s="174">
        <v>6</v>
      </c>
      <c r="P40" s="175">
        <v>6772.4</v>
      </c>
      <c r="Q40" s="174">
        <v>4</v>
      </c>
      <c r="R40" s="174">
        <v>6</v>
      </c>
      <c r="S40" s="206">
        <v>142997</v>
      </c>
      <c r="T40" s="171" t="s">
        <v>576</v>
      </c>
      <c r="U40" s="184"/>
      <c r="V40" s="176" t="s">
        <v>597</v>
      </c>
      <c r="W40" s="252"/>
    </row>
    <row r="41" spans="1:23" ht="114.75">
      <c r="A41" s="168">
        <v>19</v>
      </c>
      <c r="B41" s="169" t="s">
        <v>316</v>
      </c>
      <c r="C41" s="170" t="s">
        <v>572</v>
      </c>
      <c r="D41" s="171" t="s">
        <v>598</v>
      </c>
      <c r="E41" s="171" t="s">
        <v>599</v>
      </c>
      <c r="F41" s="171" t="s">
        <v>600</v>
      </c>
      <c r="G41" s="172">
        <v>0</v>
      </c>
      <c r="H41" s="172">
        <v>2170</v>
      </c>
      <c r="I41" s="173">
        <v>0</v>
      </c>
      <c r="J41" s="173">
        <v>0</v>
      </c>
      <c r="K41" s="174">
        <v>0</v>
      </c>
      <c r="L41" s="174">
        <v>0</v>
      </c>
      <c r="M41" s="207">
        <v>0</v>
      </c>
      <c r="N41" s="174">
        <v>5</v>
      </c>
      <c r="O41" s="174">
        <v>8</v>
      </c>
      <c r="P41" s="175">
        <v>2170</v>
      </c>
      <c r="Q41" s="174">
        <v>0</v>
      </c>
      <c r="R41" s="174">
        <v>0</v>
      </c>
      <c r="S41" s="202">
        <v>0</v>
      </c>
      <c r="T41" s="171" t="s">
        <v>576</v>
      </c>
      <c r="U41" s="184"/>
      <c r="V41" s="176" t="s">
        <v>601</v>
      </c>
      <c r="W41" s="252"/>
    </row>
    <row r="42" spans="1:23" ht="120">
      <c r="A42" s="168">
        <v>20</v>
      </c>
      <c r="B42" s="169" t="s">
        <v>310</v>
      </c>
      <c r="C42" s="170" t="s">
        <v>602</v>
      </c>
      <c r="D42" s="200" t="s">
        <v>607</v>
      </c>
      <c r="E42" s="171" t="s">
        <v>604</v>
      </c>
      <c r="F42" s="171" t="s">
        <v>608</v>
      </c>
      <c r="G42" s="172">
        <v>0</v>
      </c>
      <c r="H42" s="172">
        <v>3018</v>
      </c>
      <c r="I42" s="173">
        <v>0</v>
      </c>
      <c r="J42" s="173">
        <v>0</v>
      </c>
      <c r="K42" s="174">
        <v>0</v>
      </c>
      <c r="L42" s="174">
        <v>0</v>
      </c>
      <c r="M42" s="212">
        <v>0</v>
      </c>
      <c r="N42" s="174">
        <v>2</v>
      </c>
      <c r="O42" s="174">
        <v>5</v>
      </c>
      <c r="P42" s="175">
        <v>3017.95</v>
      </c>
      <c r="Q42" s="174">
        <v>0</v>
      </c>
      <c r="R42" s="174">
        <v>0</v>
      </c>
      <c r="S42" s="206">
        <v>0</v>
      </c>
      <c r="T42" s="171" t="s">
        <v>576</v>
      </c>
      <c r="U42" s="171"/>
      <c r="V42" s="199" t="s">
        <v>609</v>
      </c>
      <c r="W42" s="252"/>
    </row>
    <row r="43" spans="1:23" ht="135">
      <c r="A43" s="168">
        <v>21</v>
      </c>
      <c r="B43" s="169" t="s">
        <v>310</v>
      </c>
      <c r="C43" s="170" t="s">
        <v>602</v>
      </c>
      <c r="D43" s="198" t="s">
        <v>603</v>
      </c>
      <c r="E43" s="171" t="s">
        <v>604</v>
      </c>
      <c r="F43" s="171" t="s">
        <v>605</v>
      </c>
      <c r="G43" s="188">
        <v>0</v>
      </c>
      <c r="H43" s="196">
        <v>142753</v>
      </c>
      <c r="I43" s="173">
        <v>0</v>
      </c>
      <c r="J43" s="173">
        <v>0</v>
      </c>
      <c r="K43" s="174">
        <v>0</v>
      </c>
      <c r="L43" s="174">
        <v>0</v>
      </c>
      <c r="M43" s="212">
        <v>0</v>
      </c>
      <c r="N43" s="174">
        <v>0</v>
      </c>
      <c r="O43" s="174">
        <v>0</v>
      </c>
      <c r="P43" s="175">
        <v>0</v>
      </c>
      <c r="Q43" s="174">
        <v>4</v>
      </c>
      <c r="R43" s="174">
        <v>9</v>
      </c>
      <c r="S43" s="206">
        <v>142753</v>
      </c>
      <c r="T43" s="171" t="s">
        <v>576</v>
      </c>
      <c r="U43" s="171"/>
      <c r="V43" s="199" t="s">
        <v>606</v>
      </c>
      <c r="W43" s="252"/>
    </row>
    <row r="44" spans="1:23" ht="120">
      <c r="A44" s="168">
        <v>22</v>
      </c>
      <c r="B44" s="169" t="s">
        <v>310</v>
      </c>
      <c r="C44" s="170" t="s">
        <v>602</v>
      </c>
      <c r="D44" s="171" t="s">
        <v>610</v>
      </c>
      <c r="E44" s="215" t="s">
        <v>611</v>
      </c>
      <c r="F44" s="171" t="s">
        <v>612</v>
      </c>
      <c r="G44" s="172">
        <v>0</v>
      </c>
      <c r="H44" s="172">
        <v>51512</v>
      </c>
      <c r="I44" s="173">
        <v>0</v>
      </c>
      <c r="J44" s="173">
        <v>0</v>
      </c>
      <c r="K44" s="174">
        <v>0</v>
      </c>
      <c r="L44" s="174">
        <v>0</v>
      </c>
      <c r="M44" s="212">
        <v>0</v>
      </c>
      <c r="N44" s="174">
        <v>0</v>
      </c>
      <c r="O44" s="174">
        <v>0</v>
      </c>
      <c r="P44" s="175">
        <v>0</v>
      </c>
      <c r="Q44" s="174">
        <v>4</v>
      </c>
      <c r="R44" s="174">
        <v>9</v>
      </c>
      <c r="S44" s="206">
        <v>51512</v>
      </c>
      <c r="T44" s="171" t="s">
        <v>576</v>
      </c>
      <c r="U44" s="171"/>
      <c r="V44" s="199" t="s">
        <v>613</v>
      </c>
      <c r="W44" s="252"/>
    </row>
    <row r="45" spans="1:23" ht="120">
      <c r="A45" s="168">
        <v>23</v>
      </c>
      <c r="B45" s="169" t="s">
        <v>310</v>
      </c>
      <c r="C45" s="170" t="s">
        <v>602</v>
      </c>
      <c r="D45" s="200" t="s">
        <v>665</v>
      </c>
      <c r="E45" s="171" t="s">
        <v>604</v>
      </c>
      <c r="F45" s="171" t="s">
        <v>666</v>
      </c>
      <c r="G45" s="172">
        <v>0</v>
      </c>
      <c r="H45" s="172">
        <v>75000</v>
      </c>
      <c r="I45" s="173">
        <v>0</v>
      </c>
      <c r="J45" s="173">
        <v>0</v>
      </c>
      <c r="K45" s="174">
        <v>0</v>
      </c>
      <c r="L45" s="174">
        <v>0</v>
      </c>
      <c r="M45" s="207">
        <v>0</v>
      </c>
      <c r="N45" s="174">
        <v>0</v>
      </c>
      <c r="O45" s="174">
        <v>0</v>
      </c>
      <c r="P45" s="175">
        <v>0</v>
      </c>
      <c r="Q45" s="174">
        <v>4</v>
      </c>
      <c r="R45" s="174">
        <v>9</v>
      </c>
      <c r="S45" s="206">
        <v>75000</v>
      </c>
      <c r="T45" s="171" t="s">
        <v>576</v>
      </c>
      <c r="U45" s="184"/>
      <c r="V45" s="199" t="s">
        <v>667</v>
      </c>
      <c r="W45" s="252"/>
    </row>
    <row r="46" spans="1:23" ht="99.75" customHeight="1">
      <c r="A46" s="168">
        <v>24</v>
      </c>
      <c r="B46" s="169" t="s">
        <v>310</v>
      </c>
      <c r="C46" s="216" t="s">
        <v>270</v>
      </c>
      <c r="D46" s="171" t="s">
        <v>668</v>
      </c>
      <c r="E46" s="171" t="s">
        <v>639</v>
      </c>
      <c r="F46" s="171" t="s">
        <v>612</v>
      </c>
      <c r="G46" s="172">
        <v>0</v>
      </c>
      <c r="H46" s="172">
        <v>70000</v>
      </c>
      <c r="I46" s="173">
        <v>0</v>
      </c>
      <c r="J46" s="173">
        <v>0</v>
      </c>
      <c r="K46" s="174">
        <v>0</v>
      </c>
      <c r="L46" s="174">
        <v>0</v>
      </c>
      <c r="M46" s="207">
        <v>0</v>
      </c>
      <c r="N46" s="174">
        <v>0</v>
      </c>
      <c r="O46" s="174">
        <v>0</v>
      </c>
      <c r="P46" s="174">
        <v>0</v>
      </c>
      <c r="Q46" s="174">
        <v>4</v>
      </c>
      <c r="R46" s="174">
        <v>6</v>
      </c>
      <c r="S46" s="206">
        <v>70000</v>
      </c>
      <c r="T46" s="171" t="s">
        <v>576</v>
      </c>
      <c r="U46" s="171"/>
      <c r="V46" s="176" t="s">
        <v>669</v>
      </c>
      <c r="W46" s="252"/>
    </row>
    <row r="47" spans="1:23" ht="134.25" customHeight="1">
      <c r="A47" s="168">
        <v>25</v>
      </c>
      <c r="B47" s="169" t="s">
        <v>310</v>
      </c>
      <c r="C47" s="216" t="s">
        <v>270</v>
      </c>
      <c r="D47" s="171" t="s">
        <v>670</v>
      </c>
      <c r="E47" s="171" t="s">
        <v>639</v>
      </c>
      <c r="F47" s="171" t="s">
        <v>612</v>
      </c>
      <c r="G47" s="172">
        <v>0</v>
      </c>
      <c r="H47" s="172">
        <v>88000</v>
      </c>
      <c r="I47" s="173">
        <v>0</v>
      </c>
      <c r="J47" s="173">
        <v>0</v>
      </c>
      <c r="K47" s="174">
        <v>0</v>
      </c>
      <c r="L47" s="174">
        <v>0</v>
      </c>
      <c r="M47" s="207">
        <v>0</v>
      </c>
      <c r="N47" s="174">
        <v>0</v>
      </c>
      <c r="O47" s="174">
        <v>0</v>
      </c>
      <c r="P47" s="174">
        <v>0</v>
      </c>
      <c r="Q47" s="174">
        <v>4</v>
      </c>
      <c r="R47" s="174">
        <v>8</v>
      </c>
      <c r="S47" s="206">
        <v>88000</v>
      </c>
      <c r="T47" s="171" t="s">
        <v>576</v>
      </c>
      <c r="U47" s="171"/>
      <c r="V47" s="176" t="s">
        <v>669</v>
      </c>
      <c r="W47" s="252"/>
    </row>
    <row r="48" spans="1:23" ht="134.25" customHeight="1">
      <c r="A48" s="168">
        <v>26</v>
      </c>
      <c r="B48" s="169" t="s">
        <v>316</v>
      </c>
      <c r="C48" s="170" t="s">
        <v>671</v>
      </c>
      <c r="D48" s="171" t="s">
        <v>672</v>
      </c>
      <c r="E48" s="171" t="s">
        <v>673</v>
      </c>
      <c r="F48" s="171" t="s">
        <v>612</v>
      </c>
      <c r="G48" s="172">
        <v>0</v>
      </c>
      <c r="H48" s="172">
        <v>62000</v>
      </c>
      <c r="I48" s="173">
        <v>0</v>
      </c>
      <c r="J48" s="173">
        <v>0</v>
      </c>
      <c r="K48" s="174">
        <v>0</v>
      </c>
      <c r="L48" s="174">
        <v>0</v>
      </c>
      <c r="M48" s="207">
        <v>0</v>
      </c>
      <c r="N48" s="174">
        <v>0</v>
      </c>
      <c r="O48" s="174">
        <v>0</v>
      </c>
      <c r="P48" s="174">
        <v>0</v>
      </c>
      <c r="Q48" s="174">
        <v>4</v>
      </c>
      <c r="R48" s="174">
        <v>6</v>
      </c>
      <c r="S48" s="206">
        <v>62000</v>
      </c>
      <c r="T48" s="171" t="s">
        <v>576</v>
      </c>
      <c r="U48" s="171"/>
      <c r="V48" s="176" t="s">
        <v>674</v>
      </c>
      <c r="W48" s="252"/>
    </row>
    <row r="49" spans="1:23" ht="99.75" customHeight="1">
      <c r="A49" s="168">
        <v>27</v>
      </c>
      <c r="B49" s="180"/>
      <c r="C49" s="170"/>
      <c r="D49" s="171" t="s">
        <v>675</v>
      </c>
      <c r="E49" s="171"/>
      <c r="F49" s="177" t="s">
        <v>676</v>
      </c>
      <c r="G49" s="178">
        <v>0</v>
      </c>
      <c r="H49" s="178">
        <v>848500</v>
      </c>
      <c r="I49" s="179">
        <v>0</v>
      </c>
      <c r="J49" s="179">
        <v>0</v>
      </c>
      <c r="K49" s="179">
        <v>0</v>
      </c>
      <c r="L49" s="179">
        <v>0</v>
      </c>
      <c r="M49" s="208">
        <v>0</v>
      </c>
      <c r="N49" s="179">
        <v>0</v>
      </c>
      <c r="O49" s="179">
        <v>0</v>
      </c>
      <c r="P49" s="178">
        <v>0</v>
      </c>
      <c r="Q49" s="179">
        <v>1</v>
      </c>
      <c r="R49" s="179">
        <v>12</v>
      </c>
      <c r="S49" s="203">
        <v>848500</v>
      </c>
      <c r="T49" s="171" t="s">
        <v>576</v>
      </c>
      <c r="U49" s="171"/>
      <c r="V49" s="176"/>
      <c r="W49" s="252"/>
    </row>
    <row r="50" spans="1:23" ht="100.5" customHeight="1">
      <c r="A50" s="168">
        <v>28</v>
      </c>
      <c r="B50" s="253"/>
      <c r="C50" s="170"/>
      <c r="D50" s="171" t="s">
        <v>677</v>
      </c>
      <c r="E50" s="171"/>
      <c r="F50" s="177" t="s">
        <v>676</v>
      </c>
      <c r="G50" s="178">
        <v>0</v>
      </c>
      <c r="H50" s="178">
        <v>23000</v>
      </c>
      <c r="I50" s="179">
        <v>0</v>
      </c>
      <c r="J50" s="179">
        <v>0</v>
      </c>
      <c r="K50" s="179">
        <v>0</v>
      </c>
      <c r="L50" s="179">
        <v>0</v>
      </c>
      <c r="M50" s="208">
        <v>0</v>
      </c>
      <c r="N50" s="179">
        <v>0</v>
      </c>
      <c r="O50" s="179">
        <v>0</v>
      </c>
      <c r="P50" s="178">
        <v>0</v>
      </c>
      <c r="Q50" s="179">
        <v>2</v>
      </c>
      <c r="R50" s="179">
        <v>12</v>
      </c>
      <c r="S50" s="203">
        <v>23000</v>
      </c>
      <c r="T50" s="171" t="s">
        <v>576</v>
      </c>
      <c r="U50" s="171"/>
      <c r="V50" s="176"/>
      <c r="W50" s="252"/>
    </row>
    <row r="51" spans="1:23" ht="108" customHeight="1">
      <c r="A51" s="168">
        <v>29</v>
      </c>
      <c r="B51" s="169"/>
      <c r="C51" s="170"/>
      <c r="D51" s="171" t="s">
        <v>678</v>
      </c>
      <c r="E51" s="171"/>
      <c r="F51" s="177" t="s">
        <v>676</v>
      </c>
      <c r="G51" s="178">
        <v>0</v>
      </c>
      <c r="H51" s="178">
        <v>50000</v>
      </c>
      <c r="I51" s="179">
        <v>0</v>
      </c>
      <c r="J51" s="179">
        <v>0</v>
      </c>
      <c r="K51" s="179">
        <v>0</v>
      </c>
      <c r="L51" s="179">
        <v>0</v>
      </c>
      <c r="M51" s="208">
        <v>0</v>
      </c>
      <c r="N51" s="179">
        <v>0</v>
      </c>
      <c r="O51" s="179">
        <v>0</v>
      </c>
      <c r="P51" s="178">
        <v>0</v>
      </c>
      <c r="Q51" s="179">
        <v>1</v>
      </c>
      <c r="R51" s="179">
        <v>12</v>
      </c>
      <c r="S51" s="203">
        <v>50000</v>
      </c>
      <c r="T51" s="171" t="s">
        <v>576</v>
      </c>
      <c r="U51" s="171"/>
      <c r="V51" s="176"/>
      <c r="W51" s="252"/>
    </row>
    <row r="52" spans="1:23" ht="99.75" customHeight="1">
      <c r="A52" s="168">
        <v>30</v>
      </c>
      <c r="B52" s="169"/>
      <c r="C52" s="170"/>
      <c r="D52" s="171" t="s">
        <v>679</v>
      </c>
      <c r="E52" s="171"/>
      <c r="F52" s="177" t="s">
        <v>676</v>
      </c>
      <c r="G52" s="178">
        <v>0</v>
      </c>
      <c r="H52" s="178">
        <v>32000</v>
      </c>
      <c r="I52" s="179">
        <v>0</v>
      </c>
      <c r="J52" s="179">
        <v>0</v>
      </c>
      <c r="K52" s="179">
        <v>0</v>
      </c>
      <c r="L52" s="179">
        <v>0</v>
      </c>
      <c r="M52" s="208">
        <v>0</v>
      </c>
      <c r="N52" s="179">
        <v>0</v>
      </c>
      <c r="O52" s="179">
        <v>0</v>
      </c>
      <c r="P52" s="178">
        <v>0</v>
      </c>
      <c r="Q52" s="179">
        <v>1</v>
      </c>
      <c r="R52" s="179">
        <v>12</v>
      </c>
      <c r="S52" s="203">
        <v>32000</v>
      </c>
      <c r="T52" s="171" t="s">
        <v>576</v>
      </c>
      <c r="U52" s="171"/>
      <c r="V52" s="176"/>
      <c r="W52" s="252"/>
    </row>
    <row r="53" spans="1:23" ht="99.75" customHeight="1">
      <c r="A53" s="168">
        <v>31</v>
      </c>
      <c r="B53" s="169"/>
      <c r="C53" s="170"/>
      <c r="D53" s="171" t="s">
        <v>680</v>
      </c>
      <c r="E53" s="171"/>
      <c r="F53" s="177" t="s">
        <v>676</v>
      </c>
      <c r="G53" s="178">
        <v>0</v>
      </c>
      <c r="H53" s="178">
        <v>17600</v>
      </c>
      <c r="I53" s="179">
        <v>0</v>
      </c>
      <c r="J53" s="179">
        <v>0</v>
      </c>
      <c r="K53" s="179">
        <v>0</v>
      </c>
      <c r="L53" s="179">
        <v>0</v>
      </c>
      <c r="M53" s="208">
        <v>0</v>
      </c>
      <c r="N53" s="179">
        <v>0</v>
      </c>
      <c r="O53" s="179">
        <v>0</v>
      </c>
      <c r="P53" s="178">
        <v>0</v>
      </c>
      <c r="Q53" s="179">
        <v>1</v>
      </c>
      <c r="R53" s="179">
        <v>12</v>
      </c>
      <c r="S53" s="203">
        <v>17600</v>
      </c>
      <c r="T53" s="171" t="s">
        <v>576</v>
      </c>
      <c r="U53" s="171"/>
      <c r="V53" s="176"/>
      <c r="W53" s="252"/>
    </row>
    <row r="54" spans="1:23" ht="38.25" customHeight="1">
      <c r="A54" s="168"/>
      <c r="B54" s="168"/>
      <c r="C54" s="168"/>
      <c r="D54" s="254"/>
      <c r="E54" s="254"/>
      <c r="F54" s="255" t="s">
        <v>615</v>
      </c>
      <c r="G54" s="238"/>
      <c r="H54" s="256">
        <f>SUM(H27:H53)</f>
        <v>2978280.2</v>
      </c>
      <c r="I54" s="238"/>
      <c r="J54" s="238"/>
      <c r="K54" s="238"/>
      <c r="L54" s="238"/>
      <c r="M54" s="300">
        <f>SUM(M27:M51)</f>
        <v>103811</v>
      </c>
      <c r="N54" s="238"/>
      <c r="O54" s="238"/>
      <c r="P54" s="257">
        <f>SUM(P23:P53)</f>
        <v>143869.05000000002</v>
      </c>
      <c r="Q54" s="238"/>
      <c r="R54" s="238"/>
      <c r="S54" s="315">
        <f>SUM(S32:S53)</f>
        <v>2730600</v>
      </c>
      <c r="T54" s="238"/>
      <c r="U54" s="238"/>
      <c r="V54" s="168"/>
      <c r="W54" s="252"/>
    </row>
    <row r="55" spans="1:23" ht="99.75" customHeight="1">
      <c r="A55" s="1444" t="s">
        <v>681</v>
      </c>
      <c r="B55" s="1445"/>
      <c r="C55" s="1445"/>
      <c r="D55" s="1445"/>
      <c r="E55" s="1445"/>
      <c r="F55" s="1445"/>
      <c r="G55" s="1445"/>
      <c r="H55" s="1445"/>
      <c r="I55" s="1445"/>
      <c r="J55" s="1445"/>
      <c r="K55" s="1445"/>
      <c r="L55" s="1445"/>
      <c r="M55" s="1445"/>
      <c r="N55" s="1445"/>
      <c r="O55" s="1445"/>
      <c r="P55" s="1445"/>
      <c r="Q55" s="1445"/>
      <c r="R55" s="1445"/>
      <c r="S55" s="1445"/>
      <c r="T55" s="1445"/>
      <c r="U55" s="1445"/>
      <c r="V55" s="1446"/>
      <c r="W55" s="252"/>
    </row>
    <row r="56" spans="1:23" ht="28.5" customHeight="1">
      <c r="A56" s="258">
        <v>1</v>
      </c>
      <c r="B56" s="169"/>
      <c r="C56" s="181"/>
      <c r="D56" s="177"/>
      <c r="E56" s="177"/>
      <c r="F56" s="177"/>
      <c r="G56" s="178"/>
      <c r="H56" s="178"/>
      <c r="I56" s="179"/>
      <c r="J56" s="179"/>
      <c r="K56" s="174"/>
      <c r="L56" s="174"/>
      <c r="M56" s="207"/>
      <c r="N56" s="174"/>
      <c r="O56" s="174"/>
      <c r="P56" s="174"/>
      <c r="Q56" s="174"/>
      <c r="R56" s="174"/>
      <c r="S56" s="202"/>
      <c r="T56" s="177"/>
      <c r="U56" s="259"/>
      <c r="V56" s="176"/>
      <c r="W56" s="252"/>
    </row>
    <row r="57" spans="1:23" ht="45.75" customHeight="1">
      <c r="A57" s="258">
        <v>2</v>
      </c>
      <c r="B57" s="169"/>
      <c r="C57" s="170"/>
      <c r="D57" s="171"/>
      <c r="E57" s="171"/>
      <c r="F57" s="171"/>
      <c r="G57" s="172"/>
      <c r="H57" s="173"/>
      <c r="I57" s="173"/>
      <c r="J57" s="173"/>
      <c r="K57" s="174"/>
      <c r="L57" s="175"/>
      <c r="M57" s="207"/>
      <c r="N57" s="174"/>
      <c r="O57" s="174"/>
      <c r="P57" s="175"/>
      <c r="Q57" s="174"/>
      <c r="R57" s="174"/>
      <c r="S57" s="202"/>
      <c r="T57" s="171"/>
      <c r="U57" s="171"/>
      <c r="V57" s="176"/>
      <c r="W57" s="252"/>
    </row>
    <row r="58" spans="1:23" ht="84" hidden="1" customHeight="1">
      <c r="A58" s="258"/>
      <c r="B58" s="169"/>
      <c r="C58" s="170"/>
      <c r="D58" s="171"/>
      <c r="E58" s="171"/>
      <c r="F58" s="171"/>
      <c r="G58" s="172"/>
      <c r="H58" s="173"/>
      <c r="I58" s="173"/>
      <c r="J58" s="173"/>
      <c r="K58" s="174"/>
      <c r="L58" s="174"/>
      <c r="M58" s="207"/>
      <c r="N58" s="174"/>
      <c r="O58" s="174"/>
      <c r="P58" s="175"/>
      <c r="Q58" s="174"/>
      <c r="R58" s="174"/>
      <c r="S58" s="202"/>
      <c r="T58" s="171"/>
      <c r="U58" s="171"/>
      <c r="V58" s="176"/>
      <c r="W58" s="252"/>
    </row>
    <row r="59" spans="1:23" ht="75" hidden="1" customHeight="1">
      <c r="A59" s="258"/>
      <c r="B59" s="216"/>
      <c r="C59" s="170"/>
      <c r="D59" s="260"/>
      <c r="E59" s="260"/>
      <c r="F59" s="260"/>
      <c r="G59" s="261"/>
      <c r="H59" s="261"/>
      <c r="I59" s="260"/>
      <c r="J59" s="260"/>
      <c r="K59" s="262"/>
      <c r="L59" s="262"/>
      <c r="M59" s="301"/>
      <c r="N59" s="262"/>
      <c r="O59" s="262"/>
      <c r="P59" s="262"/>
      <c r="Q59" s="262"/>
      <c r="R59" s="262"/>
      <c r="S59" s="316"/>
      <c r="T59" s="260"/>
      <c r="U59" s="264"/>
      <c r="V59" s="265"/>
      <c r="W59" s="266"/>
    </row>
    <row r="60" spans="1:23" ht="30" hidden="1" customHeight="1">
      <c r="A60" s="258"/>
      <c r="B60" s="169"/>
      <c r="C60" s="170"/>
      <c r="D60" s="177"/>
      <c r="E60" s="177"/>
      <c r="F60" s="177"/>
      <c r="G60" s="178"/>
      <c r="H60" s="179"/>
      <c r="I60" s="179"/>
      <c r="J60" s="179"/>
      <c r="K60" s="174"/>
      <c r="L60" s="174"/>
      <c r="M60" s="212"/>
      <c r="N60" s="174"/>
      <c r="O60" s="174"/>
      <c r="P60" s="175"/>
      <c r="Q60" s="174"/>
      <c r="R60" s="174"/>
      <c r="S60" s="202"/>
      <c r="T60" s="177"/>
      <c r="U60" s="177"/>
      <c r="V60" s="176"/>
    </row>
    <row r="61" spans="1:23" hidden="1">
      <c r="A61" s="258"/>
      <c r="B61" s="169"/>
      <c r="C61" s="170"/>
      <c r="D61" s="171"/>
      <c r="E61" s="171"/>
      <c r="F61" s="171"/>
      <c r="G61" s="172"/>
      <c r="H61" s="173"/>
      <c r="I61" s="173"/>
      <c r="J61" s="173"/>
      <c r="K61" s="174"/>
      <c r="L61" s="174"/>
      <c r="M61" s="212"/>
      <c r="N61" s="174"/>
      <c r="O61" s="174"/>
      <c r="P61" s="175"/>
      <c r="Q61" s="174"/>
      <c r="R61" s="174"/>
      <c r="S61" s="202"/>
      <c r="T61" s="171"/>
      <c r="U61" s="171"/>
      <c r="V61" s="176"/>
    </row>
    <row r="62" spans="1:23" hidden="1">
      <c r="A62" s="258"/>
      <c r="B62" s="169"/>
      <c r="C62" s="201"/>
      <c r="D62" s="177"/>
      <c r="E62" s="177"/>
      <c r="F62" s="177"/>
      <c r="G62" s="178"/>
      <c r="H62" s="179"/>
      <c r="I62" s="179"/>
      <c r="J62" s="179"/>
      <c r="K62" s="179"/>
      <c r="L62" s="179"/>
      <c r="M62" s="213"/>
      <c r="N62" s="179"/>
      <c r="O62" s="179"/>
      <c r="P62" s="178"/>
      <c r="Q62" s="179"/>
      <c r="R62" s="179"/>
      <c r="S62" s="317"/>
      <c r="T62" s="177"/>
      <c r="U62" s="177"/>
      <c r="V62" s="176"/>
    </row>
    <row r="63" spans="1:23" hidden="1">
      <c r="A63" s="258"/>
      <c r="B63" s="169"/>
      <c r="C63" s="216"/>
      <c r="D63" s="171"/>
      <c r="E63" s="171"/>
      <c r="F63" s="171"/>
      <c r="G63" s="172"/>
      <c r="H63" s="173"/>
      <c r="I63" s="173"/>
      <c r="J63" s="173"/>
      <c r="K63" s="174"/>
      <c r="L63" s="174"/>
      <c r="M63" s="212"/>
      <c r="N63" s="174"/>
      <c r="O63" s="174"/>
      <c r="P63" s="174"/>
      <c r="Q63" s="174"/>
      <c r="R63" s="174"/>
      <c r="S63" s="206"/>
      <c r="T63" s="171"/>
      <c r="U63" s="171"/>
      <c r="V63" s="176"/>
    </row>
    <row r="64" spans="1:23" hidden="1">
      <c r="A64" s="258"/>
      <c r="B64" s="169"/>
      <c r="C64" s="170"/>
      <c r="D64" s="177"/>
      <c r="E64" s="177"/>
      <c r="F64" s="177"/>
      <c r="G64" s="178"/>
      <c r="H64" s="179"/>
      <c r="I64" s="179"/>
      <c r="J64" s="179"/>
      <c r="K64" s="174"/>
      <c r="L64" s="174"/>
      <c r="M64" s="207"/>
      <c r="N64" s="174"/>
      <c r="O64" s="174"/>
      <c r="P64" s="174"/>
      <c r="Q64" s="174"/>
      <c r="R64" s="174"/>
      <c r="S64" s="206"/>
      <c r="T64" s="177"/>
      <c r="U64" s="259"/>
      <c r="V64" s="176"/>
    </row>
    <row r="65" spans="1:22" hidden="1">
      <c r="A65" s="258"/>
      <c r="B65" s="169"/>
      <c r="C65" s="201"/>
      <c r="D65" s="177"/>
      <c r="E65" s="177"/>
      <c r="F65" s="177"/>
      <c r="G65" s="267"/>
      <c r="H65" s="177"/>
      <c r="I65" s="177"/>
      <c r="J65" s="177"/>
      <c r="K65" s="177"/>
      <c r="L65" s="177"/>
      <c r="M65" s="302"/>
      <c r="N65" s="177"/>
      <c r="O65" s="177"/>
      <c r="P65" s="267"/>
      <c r="Q65" s="177"/>
      <c r="R65" s="177"/>
      <c r="S65" s="318"/>
      <c r="T65" s="177"/>
      <c r="U65" s="177"/>
      <c r="V65" s="176"/>
    </row>
    <row r="66" spans="1:22" hidden="1">
      <c r="A66" s="258"/>
      <c r="B66" s="169"/>
      <c r="C66" s="216"/>
      <c r="D66" s="268"/>
      <c r="E66" s="198"/>
      <c r="F66" s="177"/>
      <c r="G66" s="267"/>
      <c r="H66" s="177"/>
      <c r="I66" s="177"/>
      <c r="J66" s="177"/>
      <c r="K66" s="177"/>
      <c r="L66" s="177"/>
      <c r="M66" s="302"/>
      <c r="N66" s="177"/>
      <c r="O66" s="177"/>
      <c r="P66" s="267"/>
      <c r="Q66" s="177"/>
      <c r="R66" s="177"/>
      <c r="S66" s="318"/>
      <c r="T66" s="177"/>
      <c r="U66" s="177"/>
      <c r="V66" s="176"/>
    </row>
    <row r="67" spans="1:22" hidden="1">
      <c r="A67" s="258"/>
      <c r="B67" s="258"/>
      <c r="C67" s="258"/>
      <c r="D67" s="258"/>
      <c r="E67" s="258"/>
      <c r="F67" s="269"/>
      <c r="G67" s="270"/>
      <c r="H67" s="269"/>
      <c r="I67" s="258"/>
      <c r="J67" s="258"/>
      <c r="K67" s="258"/>
      <c r="L67" s="258"/>
      <c r="M67" s="303"/>
      <c r="N67" s="258"/>
      <c r="O67" s="258"/>
      <c r="P67" s="270"/>
      <c r="Q67" s="258"/>
      <c r="R67" s="258"/>
      <c r="S67" s="319"/>
      <c r="T67" s="269"/>
      <c r="U67" s="258"/>
      <c r="V67" s="258"/>
    </row>
    <row r="68" spans="1:22" hidden="1">
      <c r="A68" s="271" t="s">
        <v>682</v>
      </c>
      <c r="B68" s="272"/>
      <c r="C68" s="272"/>
      <c r="D68" s="272"/>
      <c r="E68" s="272"/>
      <c r="F68" s="272"/>
      <c r="G68" s="272"/>
      <c r="H68" s="272"/>
      <c r="I68" s="272"/>
      <c r="J68" s="272"/>
      <c r="K68" s="272"/>
      <c r="L68" s="272"/>
      <c r="M68" s="304"/>
      <c r="N68" s="272"/>
      <c r="O68" s="272"/>
      <c r="P68" s="272"/>
      <c r="Q68" s="272"/>
      <c r="R68" s="272"/>
      <c r="S68" s="320"/>
      <c r="T68" s="273"/>
      <c r="U68" s="273"/>
      <c r="V68" s="274"/>
    </row>
    <row r="69" spans="1:22" ht="63.75" hidden="1">
      <c r="A69" s="258">
        <v>1</v>
      </c>
      <c r="B69" s="169" t="s">
        <v>316</v>
      </c>
      <c r="C69" s="275" t="s">
        <v>683</v>
      </c>
      <c r="D69" s="177" t="s">
        <v>684</v>
      </c>
      <c r="E69" s="177" t="s">
        <v>685</v>
      </c>
      <c r="F69" s="233" t="s">
        <v>686</v>
      </c>
      <c r="G69" s="178">
        <v>67241</v>
      </c>
      <c r="H69" s="179">
        <v>0</v>
      </c>
      <c r="I69" s="179">
        <v>0</v>
      </c>
      <c r="J69" s="179">
        <v>0</v>
      </c>
      <c r="K69" s="179">
        <v>6</v>
      </c>
      <c r="L69" s="179">
        <v>7</v>
      </c>
      <c r="M69" s="208">
        <v>67241</v>
      </c>
      <c r="N69" s="179">
        <v>0</v>
      </c>
      <c r="O69" s="179">
        <v>0</v>
      </c>
      <c r="P69" s="179">
        <v>0</v>
      </c>
      <c r="Q69" s="179">
        <v>0</v>
      </c>
      <c r="R69" s="179">
        <v>0</v>
      </c>
      <c r="S69" s="317">
        <v>0</v>
      </c>
      <c r="T69" s="177" t="s">
        <v>576</v>
      </c>
      <c r="U69" s="259"/>
      <c r="V69" s="276" t="s">
        <v>687</v>
      </c>
    </row>
    <row r="70" spans="1:22" ht="105" hidden="1">
      <c r="A70" s="258">
        <v>1</v>
      </c>
      <c r="B70" s="169" t="s">
        <v>310</v>
      </c>
      <c r="C70" s="170" t="s">
        <v>602</v>
      </c>
      <c r="D70" s="277" t="s">
        <v>688</v>
      </c>
      <c r="E70" s="171" t="s">
        <v>654</v>
      </c>
      <c r="F70" s="233" t="s">
        <v>686</v>
      </c>
      <c r="G70" s="278">
        <v>191589</v>
      </c>
      <c r="H70" s="279">
        <v>0</v>
      </c>
      <c r="I70" s="279">
        <v>0</v>
      </c>
      <c r="J70" s="279">
        <v>0</v>
      </c>
      <c r="K70" s="279">
        <v>6</v>
      </c>
      <c r="L70" s="279">
        <v>12</v>
      </c>
      <c r="M70" s="305">
        <v>191589</v>
      </c>
      <c r="N70" s="279">
        <v>0</v>
      </c>
      <c r="O70" s="279">
        <v>0</v>
      </c>
      <c r="P70" s="279">
        <v>0</v>
      </c>
      <c r="Q70" s="279">
        <v>0</v>
      </c>
      <c r="R70" s="279">
        <v>0</v>
      </c>
      <c r="S70" s="321">
        <v>0</v>
      </c>
      <c r="T70" s="177" t="s">
        <v>576</v>
      </c>
      <c r="U70" s="220"/>
      <c r="V70" s="199" t="s">
        <v>689</v>
      </c>
    </row>
    <row r="71" spans="1:22" ht="90" hidden="1">
      <c r="A71" s="258">
        <v>2</v>
      </c>
      <c r="B71" s="169" t="s">
        <v>316</v>
      </c>
      <c r="C71" s="170" t="s">
        <v>578</v>
      </c>
      <c r="D71" s="277" t="s">
        <v>690</v>
      </c>
      <c r="E71" s="171" t="s">
        <v>691</v>
      </c>
      <c r="F71" s="233" t="s">
        <v>686</v>
      </c>
      <c r="G71" s="280">
        <v>38501.620000000003</v>
      </c>
      <c r="H71" s="281">
        <v>0</v>
      </c>
      <c r="I71" s="281">
        <v>0</v>
      </c>
      <c r="J71" s="281">
        <v>0</v>
      </c>
      <c r="K71" s="281">
        <v>6</v>
      </c>
      <c r="L71" s="281">
        <v>8</v>
      </c>
      <c r="M71" s="306">
        <v>38501.620000000003</v>
      </c>
      <c r="N71" s="279">
        <v>0</v>
      </c>
      <c r="O71" s="279">
        <v>0</v>
      </c>
      <c r="P71" s="279">
        <v>0</v>
      </c>
      <c r="Q71" s="279">
        <v>0</v>
      </c>
      <c r="R71" s="279">
        <v>0</v>
      </c>
      <c r="S71" s="321">
        <v>0</v>
      </c>
      <c r="T71" s="177" t="s">
        <v>576</v>
      </c>
      <c r="U71" s="282"/>
      <c r="V71" s="176" t="s">
        <v>692</v>
      </c>
    </row>
    <row r="72" spans="1:22" ht="95.25" customHeight="1">
      <c r="A72" s="258">
        <v>3</v>
      </c>
      <c r="B72" s="169" t="s">
        <v>617</v>
      </c>
      <c r="C72" s="216" t="s">
        <v>693</v>
      </c>
      <c r="D72" s="277" t="s">
        <v>694</v>
      </c>
      <c r="E72" s="171" t="s">
        <v>620</v>
      </c>
      <c r="F72" s="233" t="s">
        <v>686</v>
      </c>
      <c r="G72" s="283">
        <v>116387.04</v>
      </c>
      <c r="H72" s="279">
        <v>0</v>
      </c>
      <c r="I72" s="279">
        <v>0</v>
      </c>
      <c r="J72" s="279">
        <v>0</v>
      </c>
      <c r="K72" s="279">
        <v>6</v>
      </c>
      <c r="L72" s="279">
        <v>8</v>
      </c>
      <c r="M72" s="307">
        <v>116387.04</v>
      </c>
      <c r="N72" s="279">
        <v>0</v>
      </c>
      <c r="O72" s="279">
        <v>0</v>
      </c>
      <c r="P72" s="279">
        <v>0</v>
      </c>
      <c r="Q72" s="279">
        <v>0</v>
      </c>
      <c r="R72" s="279">
        <v>0</v>
      </c>
      <c r="S72" s="321">
        <v>0</v>
      </c>
      <c r="T72" s="177" t="s">
        <v>576</v>
      </c>
      <c r="U72" s="282"/>
      <c r="V72" s="176" t="s">
        <v>695</v>
      </c>
    </row>
    <row r="73" spans="1:22" ht="129.75" customHeight="1">
      <c r="A73" s="258">
        <v>4</v>
      </c>
      <c r="B73" s="185" t="s">
        <v>316</v>
      </c>
      <c r="C73" s="186" t="s">
        <v>572</v>
      </c>
      <c r="D73" s="187" t="s">
        <v>696</v>
      </c>
      <c r="E73" s="187" t="s">
        <v>697</v>
      </c>
      <c r="F73" s="233" t="s">
        <v>686</v>
      </c>
      <c r="G73" s="278">
        <v>110049</v>
      </c>
      <c r="H73" s="279">
        <v>0</v>
      </c>
      <c r="I73" s="279">
        <v>0</v>
      </c>
      <c r="J73" s="279">
        <v>0</v>
      </c>
      <c r="K73" s="279">
        <v>6</v>
      </c>
      <c r="L73" s="279">
        <v>8</v>
      </c>
      <c r="M73" s="305">
        <v>110049</v>
      </c>
      <c r="N73" s="279">
        <v>0</v>
      </c>
      <c r="O73" s="279">
        <v>0</v>
      </c>
      <c r="P73" s="279">
        <v>0</v>
      </c>
      <c r="Q73" s="279">
        <v>0</v>
      </c>
      <c r="R73" s="279">
        <v>0</v>
      </c>
      <c r="S73" s="321">
        <v>0</v>
      </c>
      <c r="T73" s="177" t="s">
        <v>576</v>
      </c>
      <c r="U73" s="282"/>
      <c r="V73" s="193" t="s">
        <v>698</v>
      </c>
    </row>
    <row r="74" spans="1:22" ht="102.75" customHeight="1">
      <c r="A74" s="258">
        <v>5</v>
      </c>
      <c r="B74" s="169" t="s">
        <v>316</v>
      </c>
      <c r="C74" s="170" t="s">
        <v>578</v>
      </c>
      <c r="D74" s="171" t="s">
        <v>699</v>
      </c>
      <c r="E74" s="171" t="s">
        <v>580</v>
      </c>
      <c r="F74" s="233" t="s">
        <v>686</v>
      </c>
      <c r="G74" s="280">
        <v>53362.65</v>
      </c>
      <c r="H74" s="279">
        <v>0</v>
      </c>
      <c r="I74" s="279">
        <v>0</v>
      </c>
      <c r="J74" s="279">
        <v>0</v>
      </c>
      <c r="K74" s="279">
        <v>6</v>
      </c>
      <c r="L74" s="279">
        <v>8</v>
      </c>
      <c r="M74" s="306">
        <v>53362.65</v>
      </c>
      <c r="N74" s="279">
        <v>0</v>
      </c>
      <c r="O74" s="279">
        <v>0</v>
      </c>
      <c r="P74" s="279">
        <v>0</v>
      </c>
      <c r="Q74" s="279">
        <v>0</v>
      </c>
      <c r="R74" s="279">
        <v>0</v>
      </c>
      <c r="S74" s="321">
        <v>0</v>
      </c>
      <c r="T74" s="177" t="s">
        <v>576</v>
      </c>
      <c r="U74" s="282"/>
      <c r="V74" s="176" t="s">
        <v>700</v>
      </c>
    </row>
    <row r="75" spans="1:22" ht="103.5" customHeight="1">
      <c r="A75" s="258">
        <v>6</v>
      </c>
      <c r="B75" s="169" t="s">
        <v>310</v>
      </c>
      <c r="C75" s="216" t="s">
        <v>270</v>
      </c>
      <c r="D75" s="171" t="s">
        <v>701</v>
      </c>
      <c r="E75" s="171" t="s">
        <v>639</v>
      </c>
      <c r="F75" s="233" t="s">
        <v>686</v>
      </c>
      <c r="G75" s="278">
        <v>20199</v>
      </c>
      <c r="H75" s="279">
        <v>0</v>
      </c>
      <c r="I75" s="279">
        <v>0</v>
      </c>
      <c r="J75" s="279">
        <v>0</v>
      </c>
      <c r="K75" s="279">
        <v>6</v>
      </c>
      <c r="L75" s="279">
        <v>8</v>
      </c>
      <c r="M75" s="305">
        <v>20199</v>
      </c>
      <c r="N75" s="279">
        <v>0</v>
      </c>
      <c r="O75" s="279">
        <v>0</v>
      </c>
      <c r="P75" s="279">
        <v>0</v>
      </c>
      <c r="Q75" s="279">
        <v>0</v>
      </c>
      <c r="R75" s="279">
        <v>0</v>
      </c>
      <c r="S75" s="321">
        <v>0</v>
      </c>
      <c r="T75" s="177" t="s">
        <v>576</v>
      </c>
      <c r="U75" s="282"/>
      <c r="V75" s="176" t="s">
        <v>702</v>
      </c>
    </row>
    <row r="76" spans="1:22" ht="101.25" customHeight="1">
      <c r="A76" s="284">
        <v>7</v>
      </c>
      <c r="B76" s="169" t="s">
        <v>316</v>
      </c>
      <c r="C76" s="170" t="s">
        <v>578</v>
      </c>
      <c r="D76" s="285" t="s">
        <v>703</v>
      </c>
      <c r="E76" s="286" t="s">
        <v>599</v>
      </c>
      <c r="F76" s="233" t="s">
        <v>686</v>
      </c>
      <c r="G76" s="280">
        <v>56916.45</v>
      </c>
      <c r="H76" s="279">
        <v>0</v>
      </c>
      <c r="I76" s="279">
        <v>0</v>
      </c>
      <c r="J76" s="279">
        <v>0</v>
      </c>
      <c r="K76" s="279">
        <v>6</v>
      </c>
      <c r="L76" s="279">
        <v>8</v>
      </c>
      <c r="M76" s="306">
        <v>56916.45</v>
      </c>
      <c r="N76" s="279">
        <v>0</v>
      </c>
      <c r="O76" s="279">
        <v>0</v>
      </c>
      <c r="P76" s="279">
        <v>0</v>
      </c>
      <c r="Q76" s="279">
        <v>0</v>
      </c>
      <c r="R76" s="279">
        <v>0</v>
      </c>
      <c r="S76" s="321">
        <v>0</v>
      </c>
      <c r="T76" s="177" t="s">
        <v>576</v>
      </c>
      <c r="U76" s="282"/>
      <c r="V76" s="287" t="s">
        <v>704</v>
      </c>
    </row>
    <row r="77" spans="1:22" ht="102.75" customHeight="1">
      <c r="A77" s="28"/>
      <c r="B77" s="28"/>
      <c r="C77" s="28"/>
      <c r="D77" s="28"/>
      <c r="E77" s="288" t="s">
        <v>705</v>
      </c>
      <c r="F77" s="289"/>
      <c r="G77" s="280">
        <v>18154.77</v>
      </c>
      <c r="H77" s="280"/>
      <c r="I77" s="282"/>
      <c r="J77" s="282"/>
      <c r="K77" s="282"/>
      <c r="L77" s="282"/>
      <c r="M77" s="306">
        <v>18154.77</v>
      </c>
      <c r="N77" s="282"/>
      <c r="O77" s="282"/>
      <c r="P77" s="282"/>
      <c r="Q77" s="282"/>
      <c r="R77" s="282"/>
      <c r="S77" s="310"/>
      <c r="T77" s="282"/>
      <c r="U77" s="282"/>
      <c r="V77" s="28"/>
    </row>
    <row r="78" spans="1:22" ht="34.5" customHeight="1">
      <c r="A78" s="28"/>
      <c r="B78" s="28"/>
      <c r="C78" s="28"/>
      <c r="D78" s="28"/>
      <c r="E78" s="290" t="s">
        <v>615</v>
      </c>
      <c r="F78" s="28"/>
      <c r="G78" s="270">
        <v>672400</v>
      </c>
      <c r="H78" s="270"/>
      <c r="I78" s="28"/>
      <c r="J78" s="28"/>
      <c r="K78" s="28"/>
      <c r="L78" s="28"/>
      <c r="M78" s="305">
        <v>672400</v>
      </c>
      <c r="N78" s="28"/>
      <c r="O78" s="28"/>
      <c r="P78" s="270">
        <v>653839</v>
      </c>
      <c r="Q78" s="28"/>
      <c r="R78" s="28"/>
      <c r="S78" s="322"/>
      <c r="T78" s="28"/>
      <c r="U78" s="28"/>
      <c r="V78" s="28"/>
    </row>
    <row r="79" spans="1:22" ht="97.5" customHeight="1">
      <c r="A79" s="1444" t="s">
        <v>706</v>
      </c>
      <c r="B79" s="1445"/>
      <c r="C79" s="1445"/>
      <c r="D79" s="1445"/>
      <c r="E79" s="1445"/>
      <c r="F79" s="1445"/>
      <c r="G79" s="1445"/>
      <c r="H79" s="1445"/>
      <c r="I79" s="1445"/>
      <c r="J79" s="1445"/>
      <c r="K79" s="1445"/>
      <c r="L79" s="1445"/>
      <c r="M79" s="1445"/>
      <c r="N79" s="1445"/>
      <c r="O79" s="1445"/>
      <c r="P79" s="1445"/>
      <c r="Q79" s="1445"/>
      <c r="R79" s="1445"/>
      <c r="S79" s="1445"/>
      <c r="T79" s="1445"/>
      <c r="U79" s="1445"/>
      <c r="V79" s="1446"/>
    </row>
    <row r="80" spans="1:22" ht="177.75" customHeight="1">
      <c r="A80" s="258">
        <v>1</v>
      </c>
      <c r="B80" s="169" t="s">
        <v>95</v>
      </c>
      <c r="C80" s="181" t="s">
        <v>632</v>
      </c>
      <c r="D80" s="177" t="s">
        <v>707</v>
      </c>
      <c r="E80" s="177" t="s">
        <v>708</v>
      </c>
      <c r="F80" s="177" t="s">
        <v>709</v>
      </c>
      <c r="G80" s="178">
        <v>1377660</v>
      </c>
      <c r="H80" s="178">
        <v>0</v>
      </c>
      <c r="I80" s="179">
        <v>0</v>
      </c>
      <c r="J80" s="179">
        <v>0</v>
      </c>
      <c r="K80" s="174">
        <v>0</v>
      </c>
      <c r="L80" s="174">
        <v>0</v>
      </c>
      <c r="M80" s="207">
        <v>0</v>
      </c>
      <c r="N80" s="174">
        <v>0</v>
      </c>
      <c r="O80" s="174">
        <v>0</v>
      </c>
      <c r="P80" s="175">
        <v>0</v>
      </c>
      <c r="Q80" s="174">
        <v>2</v>
      </c>
      <c r="R80" s="174">
        <v>12</v>
      </c>
      <c r="S80" s="206">
        <v>1377660</v>
      </c>
      <c r="T80" s="177" t="s">
        <v>576</v>
      </c>
      <c r="U80" s="259"/>
      <c r="V80" s="176" t="s">
        <v>710</v>
      </c>
    </row>
    <row r="81" spans="1:22" ht="114" customHeight="1">
      <c r="A81" s="258">
        <v>2</v>
      </c>
      <c r="B81" s="169" t="s">
        <v>316</v>
      </c>
      <c r="C81" s="170" t="s">
        <v>572</v>
      </c>
      <c r="D81" s="171" t="s">
        <v>711</v>
      </c>
      <c r="E81" s="171" t="s">
        <v>574</v>
      </c>
      <c r="F81" s="171" t="s">
        <v>712</v>
      </c>
      <c r="G81" s="172">
        <v>100000</v>
      </c>
      <c r="H81" s="173">
        <v>0</v>
      </c>
      <c r="I81" s="173">
        <v>0</v>
      </c>
      <c r="J81" s="173">
        <v>0</v>
      </c>
      <c r="K81" s="174">
        <v>0</v>
      </c>
      <c r="L81" s="175">
        <v>0</v>
      </c>
      <c r="M81" s="207">
        <v>0</v>
      </c>
      <c r="N81" s="174">
        <v>0</v>
      </c>
      <c r="O81" s="174">
        <v>0</v>
      </c>
      <c r="P81" s="175">
        <v>0</v>
      </c>
      <c r="Q81" s="174">
        <v>4</v>
      </c>
      <c r="R81" s="174">
        <v>8</v>
      </c>
      <c r="S81" s="202">
        <v>100000</v>
      </c>
      <c r="T81" s="171" t="s">
        <v>576</v>
      </c>
      <c r="U81" s="171"/>
      <c r="V81" s="176" t="s">
        <v>713</v>
      </c>
    </row>
    <row r="82" spans="1:22" ht="237" customHeight="1">
      <c r="A82" s="258">
        <v>3</v>
      </c>
      <c r="B82" s="169" t="s">
        <v>310</v>
      </c>
      <c r="C82" s="170" t="s">
        <v>602</v>
      </c>
      <c r="D82" s="171" t="s">
        <v>714</v>
      </c>
      <c r="E82" s="171" t="s">
        <v>715</v>
      </c>
      <c r="F82" s="171" t="s">
        <v>716</v>
      </c>
      <c r="G82" s="172">
        <v>300000</v>
      </c>
      <c r="H82" s="173">
        <v>0</v>
      </c>
      <c r="I82" s="173">
        <v>0</v>
      </c>
      <c r="J82" s="173">
        <v>0</v>
      </c>
      <c r="K82" s="174">
        <v>0</v>
      </c>
      <c r="L82" s="174">
        <v>0</v>
      </c>
      <c r="M82" s="207">
        <v>0</v>
      </c>
      <c r="N82" s="174">
        <v>0</v>
      </c>
      <c r="O82" s="174">
        <v>0</v>
      </c>
      <c r="P82" s="175">
        <v>0</v>
      </c>
      <c r="Q82" s="174">
        <v>2</v>
      </c>
      <c r="R82" s="174">
        <v>12</v>
      </c>
      <c r="S82" s="206">
        <v>300000</v>
      </c>
      <c r="T82" s="171" t="s">
        <v>576</v>
      </c>
      <c r="U82" s="171"/>
      <c r="V82" s="176" t="s">
        <v>717</v>
      </c>
    </row>
    <row r="83" spans="1:22" ht="168.75" customHeight="1">
      <c r="A83" s="258">
        <v>4</v>
      </c>
      <c r="B83" s="216" t="s">
        <v>718</v>
      </c>
      <c r="C83" s="170" t="s">
        <v>719</v>
      </c>
      <c r="D83" s="260" t="s">
        <v>720</v>
      </c>
      <c r="E83" s="260" t="s">
        <v>721</v>
      </c>
      <c r="F83" s="260" t="s">
        <v>722</v>
      </c>
      <c r="G83" s="261">
        <v>80000</v>
      </c>
      <c r="H83" s="261">
        <v>20000</v>
      </c>
      <c r="I83" s="260">
        <v>0</v>
      </c>
      <c r="J83" s="260">
        <v>0</v>
      </c>
      <c r="K83" s="262">
        <v>0</v>
      </c>
      <c r="L83" s="262">
        <v>0</v>
      </c>
      <c r="M83" s="301">
        <v>0</v>
      </c>
      <c r="N83" s="262">
        <v>0</v>
      </c>
      <c r="O83" s="262">
        <v>0</v>
      </c>
      <c r="P83" s="263">
        <v>0</v>
      </c>
      <c r="Q83" s="262">
        <v>2</v>
      </c>
      <c r="R83" s="262">
        <v>12</v>
      </c>
      <c r="S83" s="323">
        <v>100000</v>
      </c>
      <c r="T83" s="260" t="s">
        <v>576</v>
      </c>
      <c r="U83" s="264"/>
      <c r="V83" s="265" t="s">
        <v>723</v>
      </c>
    </row>
    <row r="84" spans="1:22" ht="153">
      <c r="A84" s="258">
        <v>5</v>
      </c>
      <c r="B84" s="169" t="s">
        <v>724</v>
      </c>
      <c r="C84" s="170" t="s">
        <v>725</v>
      </c>
      <c r="D84" s="177" t="s">
        <v>726</v>
      </c>
      <c r="E84" s="177" t="s">
        <v>727</v>
      </c>
      <c r="F84" s="177" t="s">
        <v>584</v>
      </c>
      <c r="G84" s="178">
        <v>85000</v>
      </c>
      <c r="H84" s="179">
        <v>0</v>
      </c>
      <c r="I84" s="179">
        <v>0</v>
      </c>
      <c r="J84" s="179">
        <v>0</v>
      </c>
      <c r="K84" s="174">
        <v>0</v>
      </c>
      <c r="L84" s="174">
        <v>0</v>
      </c>
      <c r="M84" s="212">
        <v>0</v>
      </c>
      <c r="N84" s="174">
        <v>0</v>
      </c>
      <c r="O84" s="174">
        <v>0</v>
      </c>
      <c r="P84" s="175">
        <v>0</v>
      </c>
      <c r="Q84" s="174">
        <v>3</v>
      </c>
      <c r="R84" s="174">
        <v>6</v>
      </c>
      <c r="S84" s="206">
        <v>85000</v>
      </c>
      <c r="T84" s="177" t="s">
        <v>576</v>
      </c>
      <c r="U84" s="177"/>
      <c r="V84" s="176" t="s">
        <v>728</v>
      </c>
    </row>
    <row r="85" spans="1:22" ht="150">
      <c r="A85" s="258">
        <v>6</v>
      </c>
      <c r="B85" s="169" t="s">
        <v>724</v>
      </c>
      <c r="C85" s="170" t="s">
        <v>729</v>
      </c>
      <c r="D85" s="171" t="s">
        <v>730</v>
      </c>
      <c r="E85" s="171" t="s">
        <v>731</v>
      </c>
      <c r="F85" s="171" t="s">
        <v>584</v>
      </c>
      <c r="G85" s="172">
        <v>40000</v>
      </c>
      <c r="H85" s="173">
        <v>0</v>
      </c>
      <c r="I85" s="173">
        <v>0</v>
      </c>
      <c r="J85" s="173">
        <v>0</v>
      </c>
      <c r="K85" s="174">
        <v>0</v>
      </c>
      <c r="L85" s="174">
        <v>0</v>
      </c>
      <c r="M85" s="212">
        <v>0</v>
      </c>
      <c r="N85" s="174">
        <v>0</v>
      </c>
      <c r="O85" s="174">
        <v>0</v>
      </c>
      <c r="P85" s="175">
        <v>0</v>
      </c>
      <c r="Q85" s="174">
        <v>2</v>
      </c>
      <c r="R85" s="174">
        <v>5</v>
      </c>
      <c r="S85" s="206">
        <v>40000</v>
      </c>
      <c r="T85" s="171" t="s">
        <v>576</v>
      </c>
      <c r="U85" s="171"/>
      <c r="V85" s="176" t="s">
        <v>732</v>
      </c>
    </row>
    <row r="86" spans="1:22" ht="195">
      <c r="A86" s="258">
        <v>7</v>
      </c>
      <c r="B86" s="169" t="s">
        <v>310</v>
      </c>
      <c r="C86" s="201" t="s">
        <v>602</v>
      </c>
      <c r="D86" s="177" t="s">
        <v>733</v>
      </c>
      <c r="E86" s="177" t="s">
        <v>734</v>
      </c>
      <c r="F86" s="177" t="s">
        <v>735</v>
      </c>
      <c r="G86" s="178">
        <v>100000</v>
      </c>
      <c r="H86" s="179">
        <v>0</v>
      </c>
      <c r="I86" s="179">
        <v>0</v>
      </c>
      <c r="J86" s="179">
        <v>0</v>
      </c>
      <c r="K86" s="179">
        <v>0</v>
      </c>
      <c r="L86" s="179">
        <v>0</v>
      </c>
      <c r="M86" s="213">
        <v>0</v>
      </c>
      <c r="N86" s="179">
        <v>0</v>
      </c>
      <c r="O86" s="179">
        <v>0</v>
      </c>
      <c r="P86" s="178">
        <v>0</v>
      </c>
      <c r="Q86" s="179">
        <v>2</v>
      </c>
      <c r="R86" s="179">
        <v>12</v>
      </c>
      <c r="S86" s="317">
        <v>100000</v>
      </c>
      <c r="T86" s="177" t="s">
        <v>576</v>
      </c>
      <c r="U86" s="177"/>
      <c r="V86" s="176" t="s">
        <v>736</v>
      </c>
    </row>
    <row r="87" spans="1:22" ht="89.25">
      <c r="A87" s="258">
        <v>8</v>
      </c>
      <c r="B87" s="169" t="s">
        <v>310</v>
      </c>
      <c r="C87" s="216" t="s">
        <v>270</v>
      </c>
      <c r="D87" s="171" t="s">
        <v>737</v>
      </c>
      <c r="E87" s="171" t="s">
        <v>738</v>
      </c>
      <c r="F87" s="171" t="s">
        <v>739</v>
      </c>
      <c r="G87" s="172">
        <v>1500000</v>
      </c>
      <c r="H87" s="173">
        <v>0</v>
      </c>
      <c r="I87" s="173">
        <v>0</v>
      </c>
      <c r="J87" s="173">
        <v>0</v>
      </c>
      <c r="K87" s="174">
        <v>0</v>
      </c>
      <c r="L87" s="174">
        <v>0</v>
      </c>
      <c r="M87" s="212">
        <v>0</v>
      </c>
      <c r="N87" s="174">
        <v>0</v>
      </c>
      <c r="O87" s="174">
        <v>0</v>
      </c>
      <c r="P87" s="174">
        <v>0</v>
      </c>
      <c r="Q87" s="174">
        <v>4</v>
      </c>
      <c r="R87" s="174">
        <v>11</v>
      </c>
      <c r="S87" s="206">
        <v>1500000</v>
      </c>
      <c r="T87" s="171" t="s">
        <v>576</v>
      </c>
      <c r="U87" s="171"/>
      <c r="V87" s="176" t="s">
        <v>740</v>
      </c>
    </row>
    <row r="88" spans="1:22" ht="153">
      <c r="A88" s="258">
        <v>9</v>
      </c>
      <c r="B88" s="169" t="s">
        <v>741</v>
      </c>
      <c r="C88" s="170" t="s">
        <v>742</v>
      </c>
      <c r="D88" s="177" t="s">
        <v>743</v>
      </c>
      <c r="E88" s="177" t="s">
        <v>744</v>
      </c>
      <c r="F88" s="177" t="s">
        <v>745</v>
      </c>
      <c r="G88" s="178">
        <v>150000</v>
      </c>
      <c r="H88" s="179">
        <v>0</v>
      </c>
      <c r="I88" s="179">
        <v>0</v>
      </c>
      <c r="J88" s="179">
        <v>0</v>
      </c>
      <c r="K88" s="174">
        <v>0</v>
      </c>
      <c r="L88" s="174">
        <v>0</v>
      </c>
      <c r="M88" s="207">
        <v>0</v>
      </c>
      <c r="N88" s="174">
        <v>0</v>
      </c>
      <c r="O88" s="174">
        <v>0</v>
      </c>
      <c r="P88" s="175">
        <v>0</v>
      </c>
      <c r="Q88" s="174">
        <v>2</v>
      </c>
      <c r="R88" s="174">
        <v>5</v>
      </c>
      <c r="S88" s="206">
        <v>150000</v>
      </c>
      <c r="T88" s="177" t="s">
        <v>576</v>
      </c>
      <c r="U88" s="259"/>
      <c r="V88" s="176" t="s">
        <v>746</v>
      </c>
    </row>
    <row r="89" spans="1:22" ht="191.25">
      <c r="A89" s="258">
        <v>10</v>
      </c>
      <c r="B89" s="169" t="s">
        <v>747</v>
      </c>
      <c r="C89" s="201" t="s">
        <v>748</v>
      </c>
      <c r="D89" s="177" t="s">
        <v>749</v>
      </c>
      <c r="E89" s="177" t="s">
        <v>750</v>
      </c>
      <c r="F89" s="177" t="s">
        <v>751</v>
      </c>
      <c r="G89" s="267">
        <v>5000000</v>
      </c>
      <c r="H89" s="177">
        <v>0</v>
      </c>
      <c r="I89" s="177">
        <v>0</v>
      </c>
      <c r="J89" s="177">
        <v>0</v>
      </c>
      <c r="K89" s="177">
        <v>0</v>
      </c>
      <c r="L89" s="177">
        <v>0</v>
      </c>
      <c r="M89" s="302">
        <v>0</v>
      </c>
      <c r="N89" s="177">
        <v>0</v>
      </c>
      <c r="O89" s="177">
        <v>0</v>
      </c>
      <c r="P89" s="267">
        <v>0</v>
      </c>
      <c r="Q89" s="177">
        <v>2</v>
      </c>
      <c r="R89" s="177">
        <v>12</v>
      </c>
      <c r="S89" s="318">
        <v>5000000</v>
      </c>
      <c r="T89" s="177" t="s">
        <v>576</v>
      </c>
      <c r="U89" s="177"/>
      <c r="V89" s="176" t="s">
        <v>752</v>
      </c>
    </row>
    <row r="90" spans="1:22" ht="127.5">
      <c r="A90" s="258">
        <v>11</v>
      </c>
      <c r="B90" s="169" t="s">
        <v>310</v>
      </c>
      <c r="C90" s="216" t="s">
        <v>270</v>
      </c>
      <c r="D90" s="268" t="s">
        <v>753</v>
      </c>
      <c r="E90" s="198" t="s">
        <v>754</v>
      </c>
      <c r="F90" s="177" t="s">
        <v>755</v>
      </c>
      <c r="G90" s="267">
        <v>632502.82999999996</v>
      </c>
      <c r="H90" s="177">
        <v>0</v>
      </c>
      <c r="I90" s="177">
        <v>0</v>
      </c>
      <c r="J90" s="177">
        <v>0</v>
      </c>
      <c r="K90" s="177">
        <v>0</v>
      </c>
      <c r="L90" s="177">
        <v>0</v>
      </c>
      <c r="M90" s="302">
        <v>0</v>
      </c>
      <c r="N90" s="177">
        <v>0</v>
      </c>
      <c r="O90" s="177">
        <v>0</v>
      </c>
      <c r="P90" s="267">
        <v>0</v>
      </c>
      <c r="Q90" s="177">
        <v>4</v>
      </c>
      <c r="R90" s="177">
        <v>9</v>
      </c>
      <c r="S90" s="318">
        <v>632503</v>
      </c>
      <c r="T90" s="177" t="s">
        <v>576</v>
      </c>
      <c r="U90" s="177"/>
      <c r="V90" s="176" t="s">
        <v>756</v>
      </c>
    </row>
    <row r="91" spans="1:22" ht="140.25">
      <c r="A91" s="258">
        <v>12</v>
      </c>
      <c r="B91" s="169" t="s">
        <v>316</v>
      </c>
      <c r="C91" s="216" t="s">
        <v>572</v>
      </c>
      <c r="D91" s="291" t="s">
        <v>757</v>
      </c>
      <c r="E91" s="198" t="s">
        <v>643</v>
      </c>
      <c r="F91" s="177" t="s">
        <v>588</v>
      </c>
      <c r="G91" s="267">
        <v>160942</v>
      </c>
      <c r="H91" s="177">
        <v>0</v>
      </c>
      <c r="I91" s="177">
        <v>0</v>
      </c>
      <c r="J91" s="177">
        <v>0</v>
      </c>
      <c r="K91" s="177">
        <v>0</v>
      </c>
      <c r="L91" s="177">
        <v>0</v>
      </c>
      <c r="M91" s="302">
        <v>0</v>
      </c>
      <c r="N91" s="177">
        <v>0</v>
      </c>
      <c r="O91" s="177">
        <v>0</v>
      </c>
      <c r="P91" s="267">
        <v>0</v>
      </c>
      <c r="Q91" s="177">
        <v>4</v>
      </c>
      <c r="R91" s="177">
        <v>8</v>
      </c>
      <c r="S91" s="318">
        <v>160942</v>
      </c>
      <c r="T91" s="177" t="s">
        <v>576</v>
      </c>
      <c r="U91" s="177"/>
      <c r="V91" s="176" t="s">
        <v>758</v>
      </c>
    </row>
    <row r="92" spans="1:22" ht="135">
      <c r="A92" s="168">
        <v>13</v>
      </c>
      <c r="B92" s="169" t="s">
        <v>310</v>
      </c>
      <c r="C92" s="170" t="s">
        <v>602</v>
      </c>
      <c r="D92" s="198" t="s">
        <v>759</v>
      </c>
      <c r="E92" s="171" t="s">
        <v>604</v>
      </c>
      <c r="F92" s="171" t="s">
        <v>760</v>
      </c>
      <c r="G92" s="172">
        <v>321350</v>
      </c>
      <c r="H92" s="172">
        <v>0</v>
      </c>
      <c r="I92" s="173">
        <v>0</v>
      </c>
      <c r="J92" s="173">
        <v>0</v>
      </c>
      <c r="K92" s="174">
        <v>0</v>
      </c>
      <c r="L92" s="174">
        <v>0</v>
      </c>
      <c r="M92" s="212">
        <v>0</v>
      </c>
      <c r="N92" s="174">
        <v>0</v>
      </c>
      <c r="O92" s="174">
        <v>0</v>
      </c>
      <c r="P92" s="175">
        <v>0</v>
      </c>
      <c r="Q92" s="174">
        <v>4</v>
      </c>
      <c r="R92" s="174">
        <v>9</v>
      </c>
      <c r="S92" s="206">
        <v>321350</v>
      </c>
      <c r="T92" s="171" t="s">
        <v>576</v>
      </c>
      <c r="U92" s="171"/>
      <c r="V92" s="199" t="s">
        <v>606</v>
      </c>
    </row>
    <row r="93" spans="1:22" ht="165.75">
      <c r="A93" s="258">
        <v>14</v>
      </c>
      <c r="B93" s="169" t="s">
        <v>310</v>
      </c>
      <c r="C93" s="170" t="s">
        <v>602</v>
      </c>
      <c r="D93" s="171" t="s">
        <v>761</v>
      </c>
      <c r="E93" s="171" t="s">
        <v>762</v>
      </c>
      <c r="F93" s="171" t="s">
        <v>763</v>
      </c>
      <c r="G93" s="172">
        <v>100000</v>
      </c>
      <c r="H93" s="173">
        <v>0</v>
      </c>
      <c r="I93" s="173">
        <v>0</v>
      </c>
      <c r="J93" s="173">
        <v>0</v>
      </c>
      <c r="K93" s="174">
        <v>0</v>
      </c>
      <c r="L93" s="174">
        <v>0</v>
      </c>
      <c r="M93" s="212">
        <v>0</v>
      </c>
      <c r="N93" s="174">
        <v>0</v>
      </c>
      <c r="O93" s="174">
        <v>0</v>
      </c>
      <c r="P93" s="175">
        <v>0</v>
      </c>
      <c r="Q93" s="174">
        <v>2</v>
      </c>
      <c r="R93" s="174">
        <v>12</v>
      </c>
      <c r="S93" s="206">
        <v>100000</v>
      </c>
      <c r="T93" s="171" t="s">
        <v>576</v>
      </c>
      <c r="U93" s="171"/>
      <c r="V93" s="176" t="s">
        <v>764</v>
      </c>
    </row>
    <row r="94" spans="1:22">
      <c r="A94" s="258"/>
      <c r="B94" s="258"/>
      <c r="C94" s="258"/>
      <c r="D94" s="258"/>
      <c r="E94" s="258"/>
      <c r="F94" s="269" t="s">
        <v>615</v>
      </c>
      <c r="G94" s="270">
        <f>SUM(G80:G93)</f>
        <v>9947454.8300000001</v>
      </c>
      <c r="H94" s="270">
        <f>SUM(H80:H91)</f>
        <v>20000</v>
      </c>
      <c r="I94" s="258"/>
      <c r="J94" s="258"/>
      <c r="K94" s="258"/>
      <c r="L94" s="258"/>
      <c r="M94" s="303"/>
      <c r="N94" s="258"/>
      <c r="O94" s="258"/>
      <c r="P94" s="270">
        <f>SUM(P80:P91)</f>
        <v>0</v>
      </c>
      <c r="Q94" s="258"/>
      <c r="R94" s="258"/>
      <c r="S94" s="322">
        <f>SUM(S80:S93)</f>
        <v>9967455</v>
      </c>
      <c r="T94" s="269"/>
      <c r="U94" s="258"/>
      <c r="V94" s="258"/>
    </row>
    <row r="95" spans="1:22" ht="143.25" customHeight="1">
      <c r="A95" s="28"/>
      <c r="B95" s="28"/>
      <c r="C95" s="28"/>
      <c r="D95" s="28"/>
      <c r="E95" s="28"/>
      <c r="F95" s="28"/>
      <c r="G95" s="28"/>
      <c r="H95" s="28"/>
      <c r="I95" s="28"/>
      <c r="J95" s="28"/>
      <c r="K95" s="28"/>
      <c r="L95" s="28"/>
      <c r="M95" s="308"/>
      <c r="N95" s="28"/>
      <c r="O95" s="28"/>
      <c r="P95" s="28"/>
      <c r="Q95" s="28"/>
      <c r="R95" s="28"/>
      <c r="S95" s="324"/>
      <c r="T95" s="28"/>
      <c r="U95" s="28"/>
      <c r="V95" s="28"/>
    </row>
    <row r="96" spans="1:22">
      <c r="A96" s="28"/>
      <c r="B96" s="28"/>
      <c r="C96" s="28"/>
      <c r="D96" s="28"/>
      <c r="E96" s="28"/>
      <c r="F96" s="28"/>
      <c r="G96" s="28"/>
      <c r="H96" s="28"/>
      <c r="I96" s="28"/>
      <c r="J96" s="28"/>
      <c r="K96" s="28"/>
      <c r="L96" s="28"/>
      <c r="M96" s="308"/>
      <c r="N96" s="28"/>
      <c r="O96" s="28"/>
      <c r="P96" s="28"/>
      <c r="Q96" s="28"/>
      <c r="R96" s="28"/>
      <c r="S96" s="310"/>
      <c r="T96" s="28"/>
      <c r="U96" s="28"/>
      <c r="V96" s="28"/>
    </row>
    <row r="97" spans="1:22">
      <c r="A97" s="28"/>
      <c r="B97" s="28"/>
      <c r="C97" s="28"/>
      <c r="D97" s="28"/>
      <c r="E97" s="28"/>
      <c r="F97" s="28"/>
      <c r="G97" s="28"/>
      <c r="H97" s="28"/>
      <c r="I97" s="28"/>
      <c r="J97" s="28"/>
      <c r="K97" s="28"/>
      <c r="L97" s="28"/>
      <c r="M97" s="308"/>
      <c r="N97" s="28"/>
      <c r="O97" s="28"/>
      <c r="P97" s="28"/>
      <c r="Q97" s="28"/>
      <c r="R97" s="28"/>
      <c r="S97" s="310"/>
      <c r="T97" s="28"/>
      <c r="U97" s="28"/>
      <c r="V97" s="28"/>
    </row>
    <row r="98" spans="1:22">
      <c r="A98" s="28"/>
      <c r="B98" s="28"/>
      <c r="C98" s="28"/>
      <c r="D98" s="28"/>
      <c r="E98" s="28"/>
      <c r="F98" s="28"/>
      <c r="G98" s="28"/>
      <c r="H98" s="28"/>
      <c r="I98" s="28"/>
      <c r="J98" s="28"/>
      <c r="K98" s="28"/>
      <c r="L98" s="28"/>
      <c r="M98" s="308"/>
      <c r="N98" s="28"/>
      <c r="O98" s="28"/>
      <c r="P98" s="28"/>
      <c r="Q98" s="28"/>
      <c r="R98" s="28"/>
      <c r="S98" s="310"/>
      <c r="T98" s="28"/>
      <c r="U98" s="28"/>
      <c r="V98" s="28"/>
    </row>
    <row r="99" spans="1:22">
      <c r="A99" s="28"/>
      <c r="B99" s="28"/>
      <c r="C99" s="28"/>
      <c r="D99" s="28"/>
      <c r="E99" s="28"/>
      <c r="F99" s="28"/>
      <c r="G99" s="28"/>
      <c r="H99" s="28"/>
      <c r="I99" s="28"/>
      <c r="J99" s="28"/>
      <c r="K99" s="28"/>
      <c r="L99" s="28"/>
      <c r="M99" s="308"/>
      <c r="N99" s="28"/>
      <c r="O99" s="28"/>
      <c r="P99" s="28"/>
      <c r="Q99" s="28"/>
      <c r="R99" s="28"/>
      <c r="S99" s="310"/>
      <c r="T99" s="28"/>
      <c r="U99" s="28"/>
      <c r="V99" s="28"/>
    </row>
    <row r="100" spans="1:22">
      <c r="A100" s="28"/>
      <c r="B100" s="28"/>
      <c r="C100" s="28"/>
      <c r="D100" s="28"/>
      <c r="E100" s="28"/>
      <c r="F100" s="28"/>
      <c r="G100" s="28"/>
      <c r="H100" s="28"/>
      <c r="I100" s="28"/>
      <c r="J100" s="28"/>
      <c r="K100" s="28"/>
      <c r="L100" s="28"/>
      <c r="M100" s="308"/>
      <c r="N100" s="28"/>
      <c r="O100" s="28"/>
      <c r="P100" s="28"/>
      <c r="Q100" s="28"/>
      <c r="R100" s="28"/>
      <c r="S100" s="310"/>
      <c r="T100" s="28"/>
      <c r="U100" s="28"/>
      <c r="V100" s="28"/>
    </row>
    <row r="101" spans="1:22">
      <c r="A101" s="28"/>
      <c r="B101" s="28"/>
      <c r="C101" s="28"/>
      <c r="D101" s="28"/>
      <c r="E101" s="28"/>
      <c r="F101" s="28"/>
      <c r="G101" s="28"/>
      <c r="H101" s="28"/>
      <c r="I101" s="28"/>
      <c r="J101" s="28"/>
      <c r="K101" s="28"/>
      <c r="L101" s="28"/>
      <c r="M101" s="308"/>
      <c r="N101" s="28"/>
      <c r="O101" s="28"/>
      <c r="P101" s="28"/>
      <c r="Q101" s="28"/>
      <c r="R101" s="28"/>
      <c r="S101" s="310"/>
      <c r="T101" s="28"/>
      <c r="U101" s="28"/>
      <c r="V101" s="28"/>
    </row>
    <row r="102" spans="1:22">
      <c r="A102" s="28"/>
      <c r="B102" s="28"/>
      <c r="C102" s="28"/>
      <c r="D102" s="28"/>
      <c r="E102" s="28"/>
      <c r="F102" s="28"/>
      <c r="G102" s="28"/>
      <c r="H102" s="28"/>
      <c r="I102" s="28"/>
      <c r="J102" s="28"/>
      <c r="K102" s="28"/>
      <c r="L102" s="28"/>
      <c r="M102" s="308"/>
      <c r="N102" s="28"/>
      <c r="O102" s="28"/>
      <c r="P102" s="28"/>
      <c r="Q102" s="28"/>
      <c r="R102" s="28"/>
      <c r="S102" s="310"/>
      <c r="T102" s="28"/>
      <c r="U102" s="28"/>
      <c r="V102" s="28"/>
    </row>
    <row r="103" spans="1:22">
      <c r="A103" s="28"/>
      <c r="B103" s="28"/>
      <c r="C103" s="28"/>
      <c r="D103" s="28"/>
      <c r="E103" s="28"/>
      <c r="F103" s="28"/>
      <c r="G103" s="28"/>
      <c r="H103" s="28"/>
      <c r="I103" s="28"/>
      <c r="J103" s="28"/>
      <c r="K103" s="28"/>
      <c r="L103" s="28"/>
      <c r="M103" s="308"/>
      <c r="N103" s="28"/>
      <c r="O103" s="28"/>
      <c r="P103" s="28"/>
      <c r="Q103" s="28"/>
      <c r="R103" s="28"/>
      <c r="S103" s="310"/>
      <c r="T103" s="28"/>
      <c r="U103" s="28"/>
      <c r="V103" s="28"/>
    </row>
    <row r="104" spans="1:22">
      <c r="A104" s="28"/>
      <c r="B104" s="28"/>
      <c r="C104" s="28"/>
      <c r="D104" s="28"/>
      <c r="E104" s="28"/>
      <c r="F104" s="28"/>
      <c r="G104" s="28"/>
      <c r="H104" s="28"/>
      <c r="I104" s="28"/>
      <c r="J104" s="28"/>
      <c r="K104" s="28"/>
      <c r="L104" s="28"/>
      <c r="M104" s="308"/>
      <c r="N104" s="28"/>
      <c r="O104" s="28"/>
      <c r="P104" s="28"/>
      <c r="Q104" s="28"/>
      <c r="R104" s="28"/>
      <c r="S104" s="310"/>
      <c r="T104" s="28"/>
      <c r="U104" s="28"/>
      <c r="V104" s="28"/>
    </row>
    <row r="105" spans="1:22">
      <c r="A105" s="28"/>
      <c r="B105" s="28"/>
      <c r="C105" s="28"/>
      <c r="D105" s="28"/>
      <c r="E105" s="28"/>
      <c r="F105" s="28"/>
      <c r="G105" s="28"/>
      <c r="H105" s="28"/>
      <c r="I105" s="28"/>
      <c r="J105" s="28"/>
      <c r="K105" s="28"/>
      <c r="L105" s="28"/>
      <c r="M105" s="308"/>
      <c r="N105" s="28"/>
      <c r="O105" s="28"/>
      <c r="P105" s="28"/>
      <c r="Q105" s="28"/>
      <c r="R105" s="28"/>
      <c r="S105" s="310"/>
      <c r="T105" s="28"/>
      <c r="U105" s="28"/>
      <c r="V105" s="28"/>
    </row>
    <row r="106" spans="1:22">
      <c r="A106" s="28"/>
      <c r="B106" s="28"/>
      <c r="C106" s="28"/>
      <c r="D106" s="28"/>
      <c r="E106" s="28"/>
      <c r="F106" s="28"/>
      <c r="G106" s="28"/>
      <c r="H106" s="28"/>
      <c r="I106" s="28"/>
      <c r="J106" s="28"/>
      <c r="K106" s="28"/>
      <c r="L106" s="28"/>
      <c r="M106" s="308"/>
      <c r="N106" s="28"/>
      <c r="O106" s="28"/>
      <c r="P106" s="28"/>
      <c r="Q106" s="28"/>
      <c r="R106" s="28"/>
      <c r="S106" s="310"/>
      <c r="T106" s="28"/>
      <c r="U106" s="28"/>
      <c r="V106" s="28"/>
    </row>
    <row r="107" spans="1:22">
      <c r="A107" s="28"/>
      <c r="B107" s="28"/>
      <c r="C107" s="28"/>
      <c r="D107" s="28"/>
      <c r="E107" s="28"/>
      <c r="F107" s="28"/>
      <c r="G107" s="28"/>
      <c r="H107" s="28"/>
      <c r="I107" s="28"/>
      <c r="J107" s="28"/>
      <c r="K107" s="28"/>
      <c r="L107" s="28"/>
      <c r="M107" s="308"/>
      <c r="N107" s="28"/>
      <c r="O107" s="28"/>
      <c r="P107" s="28"/>
      <c r="Q107" s="28"/>
      <c r="R107" s="28"/>
      <c r="S107" s="310"/>
      <c r="T107" s="28"/>
      <c r="U107" s="28"/>
      <c r="V107" s="28"/>
    </row>
    <row r="108" spans="1:22">
      <c r="A108" s="28"/>
      <c r="B108" s="28"/>
      <c r="C108" s="28"/>
      <c r="D108" s="28"/>
      <c r="E108" s="28"/>
      <c r="F108" s="28"/>
      <c r="G108" s="28"/>
      <c r="H108" s="28"/>
      <c r="I108" s="28"/>
      <c r="J108" s="28"/>
      <c r="K108" s="28"/>
      <c r="L108" s="28"/>
      <c r="M108" s="308"/>
      <c r="N108" s="28"/>
      <c r="O108" s="28"/>
      <c r="P108" s="28"/>
      <c r="Q108" s="28"/>
      <c r="R108" s="28"/>
      <c r="S108" s="310"/>
      <c r="T108" s="28"/>
      <c r="U108" s="28"/>
      <c r="V108" s="28"/>
    </row>
    <row r="109" spans="1:22">
      <c r="A109" s="28"/>
      <c r="B109" s="28"/>
      <c r="C109" s="28"/>
      <c r="D109" s="28"/>
      <c r="E109" s="28"/>
      <c r="F109" s="28"/>
      <c r="G109" s="28"/>
      <c r="H109" s="28"/>
      <c r="I109" s="28"/>
      <c r="J109" s="28"/>
      <c r="K109" s="28"/>
      <c r="L109" s="28"/>
      <c r="M109" s="308"/>
      <c r="N109" s="28"/>
      <c r="O109" s="28"/>
      <c r="P109" s="28"/>
      <c r="Q109" s="28"/>
      <c r="R109" s="28"/>
      <c r="S109" s="310"/>
      <c r="T109" s="28"/>
      <c r="U109" s="28"/>
      <c r="V109" s="28"/>
    </row>
    <row r="110" spans="1:22">
      <c r="A110" s="28"/>
      <c r="B110" s="28"/>
      <c r="C110" s="28"/>
      <c r="D110" s="28"/>
      <c r="E110" s="28"/>
      <c r="F110" s="28"/>
      <c r="G110" s="28"/>
      <c r="H110" s="28"/>
      <c r="I110" s="28"/>
      <c r="J110" s="28"/>
      <c r="K110" s="28"/>
      <c r="L110" s="28"/>
      <c r="M110" s="308"/>
      <c r="N110" s="28"/>
      <c r="O110" s="28"/>
      <c r="P110" s="28"/>
      <c r="Q110" s="28"/>
      <c r="R110" s="28"/>
      <c r="S110" s="310"/>
      <c r="T110" s="28"/>
      <c r="U110" s="28"/>
      <c r="V110" s="28"/>
    </row>
    <row r="111" spans="1:22">
      <c r="A111" s="28"/>
      <c r="B111" s="28"/>
      <c r="C111" s="28"/>
      <c r="D111" s="28"/>
      <c r="E111" s="28"/>
      <c r="F111" s="28"/>
      <c r="G111" s="28"/>
      <c r="H111" s="28"/>
      <c r="I111" s="28"/>
      <c r="J111" s="28"/>
      <c r="K111" s="28"/>
      <c r="L111" s="28"/>
      <c r="M111" s="308"/>
      <c r="N111" s="28"/>
      <c r="O111" s="28"/>
      <c r="P111" s="28"/>
      <c r="Q111" s="28"/>
      <c r="R111" s="28"/>
      <c r="S111" s="310"/>
      <c r="T111" s="28"/>
      <c r="U111" s="28"/>
      <c r="V111" s="28"/>
    </row>
    <row r="112" spans="1:22">
      <c r="A112" s="28"/>
      <c r="B112" s="28"/>
      <c r="C112" s="28"/>
      <c r="D112" s="28"/>
      <c r="E112" s="28"/>
      <c r="F112" s="28"/>
      <c r="G112" s="28"/>
      <c r="H112" s="28"/>
      <c r="I112" s="28"/>
      <c r="J112" s="28"/>
      <c r="K112" s="28"/>
      <c r="L112" s="28"/>
      <c r="M112" s="308"/>
      <c r="N112" s="28"/>
      <c r="O112" s="28"/>
      <c r="P112" s="28"/>
      <c r="Q112" s="28"/>
      <c r="R112" s="28"/>
      <c r="S112" s="310"/>
      <c r="T112" s="28"/>
      <c r="U112" s="28"/>
      <c r="V112" s="28"/>
    </row>
    <row r="113" spans="1:22">
      <c r="A113" s="28"/>
      <c r="B113" s="28"/>
      <c r="C113" s="28"/>
      <c r="D113" s="28"/>
      <c r="E113" s="28"/>
      <c r="F113" s="28"/>
      <c r="G113" s="28"/>
      <c r="H113" s="28"/>
      <c r="I113" s="28"/>
      <c r="J113" s="28"/>
      <c r="K113" s="28"/>
      <c r="L113" s="28"/>
      <c r="M113" s="308"/>
      <c r="N113" s="28"/>
      <c r="O113" s="28"/>
      <c r="P113" s="28"/>
      <c r="Q113" s="28"/>
      <c r="R113" s="28"/>
      <c r="S113" s="310"/>
      <c r="T113" s="28"/>
      <c r="U113" s="28"/>
      <c r="V113" s="28"/>
    </row>
    <row r="114" spans="1:22">
      <c r="A114" s="28"/>
      <c r="B114" s="28"/>
      <c r="C114" s="28"/>
      <c r="D114" s="28"/>
      <c r="E114" s="28"/>
      <c r="F114" s="28"/>
      <c r="G114" s="28"/>
      <c r="H114" s="28"/>
      <c r="I114" s="28"/>
      <c r="J114" s="28"/>
      <c r="K114" s="28"/>
      <c r="L114" s="28"/>
      <c r="M114" s="308"/>
      <c r="N114" s="28"/>
      <c r="O114" s="28"/>
      <c r="P114" s="28"/>
      <c r="Q114" s="28"/>
      <c r="R114" s="28"/>
      <c r="S114" s="310"/>
      <c r="T114" s="28"/>
      <c r="U114" s="28"/>
      <c r="V114" s="28"/>
    </row>
    <row r="115" spans="1:22">
      <c r="A115" s="28"/>
      <c r="B115" s="28"/>
      <c r="C115" s="28"/>
      <c r="D115" s="28"/>
      <c r="E115" s="28"/>
      <c r="F115" s="28"/>
      <c r="G115" s="28"/>
      <c r="H115" s="28"/>
      <c r="I115" s="28"/>
      <c r="J115" s="28"/>
      <c r="K115" s="28"/>
      <c r="L115" s="28"/>
      <c r="M115" s="308"/>
      <c r="N115" s="28"/>
      <c r="O115" s="28"/>
      <c r="P115" s="28"/>
      <c r="Q115" s="28"/>
      <c r="R115" s="28"/>
      <c r="S115" s="310"/>
      <c r="T115" s="28"/>
      <c r="U115" s="28"/>
      <c r="V115" s="28"/>
    </row>
    <row r="116" spans="1:22">
      <c r="A116" s="28"/>
      <c r="B116" s="28"/>
      <c r="C116" s="28"/>
      <c r="D116" s="28"/>
      <c r="E116" s="28"/>
      <c r="F116" s="28"/>
      <c r="G116" s="28"/>
      <c r="H116" s="28"/>
      <c r="I116" s="28"/>
      <c r="J116" s="28"/>
      <c r="K116" s="28"/>
      <c r="L116" s="28"/>
      <c r="M116" s="308"/>
      <c r="N116" s="28"/>
      <c r="O116" s="28"/>
      <c r="P116" s="28"/>
      <c r="Q116" s="28"/>
      <c r="R116" s="28"/>
      <c r="S116" s="310"/>
      <c r="T116" s="28"/>
      <c r="U116" s="28"/>
      <c r="V116" s="28"/>
    </row>
    <row r="117" spans="1:22">
      <c r="A117" s="28"/>
      <c r="B117" s="28"/>
      <c r="C117" s="28"/>
      <c r="D117" s="28"/>
      <c r="E117" s="28"/>
      <c r="F117" s="28"/>
      <c r="G117" s="28"/>
      <c r="H117" s="28"/>
      <c r="I117" s="28"/>
      <c r="J117" s="28"/>
      <c r="K117" s="28"/>
      <c r="L117" s="28"/>
      <c r="M117" s="308"/>
      <c r="N117" s="28"/>
      <c r="O117" s="28"/>
      <c r="P117" s="28"/>
      <c r="Q117" s="28"/>
      <c r="R117" s="28"/>
      <c r="S117" s="310"/>
      <c r="T117" s="28"/>
      <c r="U117" s="28"/>
      <c r="V117" s="28"/>
    </row>
    <row r="118" spans="1:22">
      <c r="A118" s="28"/>
      <c r="B118" s="28"/>
      <c r="C118" s="28"/>
      <c r="D118" s="28"/>
      <c r="E118" s="28"/>
      <c r="F118" s="28"/>
      <c r="G118" s="28"/>
      <c r="H118" s="28"/>
      <c r="I118" s="28"/>
      <c r="J118" s="28"/>
      <c r="K118" s="28"/>
      <c r="L118" s="28"/>
      <c r="M118" s="308"/>
      <c r="N118" s="28"/>
      <c r="O118" s="28"/>
      <c r="P118" s="28"/>
      <c r="Q118" s="28"/>
      <c r="R118" s="28"/>
      <c r="S118" s="310"/>
      <c r="T118" s="28"/>
      <c r="U118" s="28"/>
      <c r="V118" s="28"/>
    </row>
    <row r="119" spans="1:22">
      <c r="A119" s="28"/>
      <c r="B119" s="28"/>
      <c r="C119" s="28"/>
      <c r="D119" s="28"/>
      <c r="E119" s="28"/>
      <c r="F119" s="28"/>
      <c r="G119" s="28"/>
      <c r="H119" s="28"/>
      <c r="I119" s="28"/>
      <c r="J119" s="28"/>
      <c r="K119" s="28"/>
      <c r="L119" s="28"/>
      <c r="M119" s="308"/>
      <c r="N119" s="28"/>
      <c r="O119" s="28"/>
      <c r="P119" s="28"/>
      <c r="Q119" s="28"/>
      <c r="R119" s="28"/>
      <c r="S119" s="310"/>
      <c r="T119" s="28"/>
      <c r="U119" s="28"/>
      <c r="V119" s="28"/>
    </row>
    <row r="120" spans="1:22">
      <c r="A120" s="28"/>
      <c r="B120" s="28"/>
      <c r="C120" s="28"/>
      <c r="D120" s="28"/>
      <c r="E120" s="28"/>
      <c r="F120" s="28"/>
      <c r="G120" s="28"/>
      <c r="H120" s="28"/>
      <c r="I120" s="28"/>
      <c r="J120" s="28"/>
      <c r="K120" s="28"/>
      <c r="L120" s="28"/>
      <c r="M120" s="308"/>
      <c r="N120" s="28"/>
      <c r="O120" s="28"/>
      <c r="P120" s="28"/>
      <c r="Q120" s="28"/>
      <c r="R120" s="28"/>
      <c r="S120" s="310"/>
      <c r="T120" s="28"/>
      <c r="U120" s="28"/>
      <c r="V120" s="28"/>
    </row>
    <row r="121" spans="1:22">
      <c r="A121" s="28"/>
      <c r="B121" s="28"/>
      <c r="C121" s="28"/>
      <c r="D121" s="28"/>
      <c r="E121" s="28"/>
      <c r="F121" s="28"/>
      <c r="G121" s="28"/>
      <c r="H121" s="28"/>
      <c r="I121" s="28"/>
      <c r="J121" s="28"/>
      <c r="K121" s="28"/>
      <c r="L121" s="28"/>
      <c r="M121" s="308"/>
      <c r="N121" s="28"/>
      <c r="O121" s="28"/>
      <c r="P121" s="28"/>
      <c r="Q121" s="28"/>
      <c r="R121" s="28"/>
      <c r="S121" s="310"/>
      <c r="T121" s="28"/>
      <c r="U121" s="28"/>
      <c r="V121" s="28"/>
    </row>
    <row r="122" spans="1:22">
      <c r="A122" s="28"/>
      <c r="B122" s="28"/>
      <c r="C122" s="28"/>
      <c r="D122" s="28"/>
      <c r="E122" s="28"/>
      <c r="F122" s="28"/>
      <c r="G122" s="28"/>
      <c r="H122" s="28"/>
      <c r="I122" s="28"/>
      <c r="J122" s="28"/>
      <c r="K122" s="28"/>
      <c r="L122" s="28"/>
      <c r="M122" s="308"/>
      <c r="N122" s="28"/>
      <c r="O122" s="28"/>
      <c r="P122" s="28"/>
      <c r="Q122" s="28"/>
      <c r="R122" s="28"/>
      <c r="S122" s="310"/>
      <c r="T122" s="28"/>
      <c r="U122" s="28"/>
      <c r="V122" s="28"/>
    </row>
    <row r="123" spans="1:22">
      <c r="A123" s="28"/>
      <c r="B123" s="28"/>
      <c r="C123" s="28"/>
      <c r="D123" s="28"/>
      <c r="E123" s="28"/>
      <c r="F123" s="28"/>
      <c r="G123" s="28"/>
      <c r="H123" s="28"/>
      <c r="I123" s="28"/>
      <c r="J123" s="28"/>
      <c r="K123" s="28"/>
      <c r="L123" s="28"/>
      <c r="M123" s="308"/>
      <c r="N123" s="28"/>
      <c r="O123" s="28"/>
      <c r="P123" s="28"/>
      <c r="Q123" s="28"/>
      <c r="R123" s="28"/>
      <c r="S123" s="310"/>
      <c r="T123" s="28"/>
      <c r="U123" s="28"/>
      <c r="V123" s="28"/>
    </row>
    <row r="124" spans="1:22">
      <c r="A124" s="28"/>
      <c r="B124" s="28"/>
      <c r="C124" s="28"/>
      <c r="D124" s="28"/>
      <c r="E124" s="28"/>
      <c r="F124" s="28"/>
      <c r="G124" s="28"/>
      <c r="H124" s="28"/>
      <c r="I124" s="28"/>
      <c r="J124" s="28"/>
      <c r="K124" s="28"/>
      <c r="L124" s="28"/>
      <c r="M124" s="308"/>
      <c r="N124" s="28"/>
      <c r="O124" s="28"/>
      <c r="P124" s="28"/>
      <c r="Q124" s="28"/>
      <c r="R124" s="28"/>
      <c r="S124" s="310"/>
      <c r="T124" s="28"/>
      <c r="U124" s="28"/>
      <c r="V124" s="28"/>
    </row>
    <row r="125" spans="1:22">
      <c r="A125" s="28"/>
      <c r="B125" s="28"/>
      <c r="C125" s="28"/>
      <c r="D125" s="28"/>
      <c r="E125" s="28"/>
      <c r="F125" s="28"/>
      <c r="G125" s="28"/>
      <c r="H125" s="28"/>
      <c r="I125" s="28"/>
      <c r="J125" s="28"/>
      <c r="K125" s="28"/>
      <c r="L125" s="28"/>
      <c r="M125" s="308"/>
      <c r="N125" s="28"/>
      <c r="O125" s="28"/>
      <c r="P125" s="28"/>
      <c r="Q125" s="28"/>
      <c r="R125" s="28"/>
      <c r="S125" s="310"/>
      <c r="T125" s="28"/>
      <c r="U125" s="28"/>
      <c r="V125" s="28"/>
    </row>
    <row r="126" spans="1:22">
      <c r="A126" s="28"/>
      <c r="B126" s="28"/>
      <c r="C126" s="28"/>
      <c r="D126" s="28"/>
      <c r="E126" s="28"/>
      <c r="F126" s="28"/>
      <c r="G126" s="28"/>
      <c r="H126" s="28"/>
      <c r="I126" s="28"/>
      <c r="J126" s="28"/>
      <c r="K126" s="28"/>
      <c r="L126" s="28"/>
      <c r="M126" s="308"/>
      <c r="N126" s="28"/>
      <c r="O126" s="28"/>
      <c r="P126" s="28"/>
      <c r="Q126" s="28"/>
      <c r="R126" s="28"/>
      <c r="S126" s="310"/>
      <c r="T126" s="28"/>
      <c r="U126" s="28"/>
      <c r="V126" s="28"/>
    </row>
  </sheetData>
  <mergeCells count="23">
    <mergeCell ref="U1:U3"/>
    <mergeCell ref="V1:V3"/>
    <mergeCell ref="G2:G3"/>
    <mergeCell ref="H2:H3"/>
    <mergeCell ref="I2:I3"/>
    <mergeCell ref="J2:J3"/>
    <mergeCell ref="K2:M2"/>
    <mergeCell ref="A79:V79"/>
    <mergeCell ref="N2:P2"/>
    <mergeCell ref="Q2:S2"/>
    <mergeCell ref="A5:V5"/>
    <mergeCell ref="B21:V21"/>
    <mergeCell ref="B22:E22"/>
    <mergeCell ref="A55:V55"/>
    <mergeCell ref="A1:A3"/>
    <mergeCell ref="B1:B3"/>
    <mergeCell ref="C1:C3"/>
    <mergeCell ref="D1:D3"/>
    <mergeCell ref="E1:E3"/>
    <mergeCell ref="F1:F3"/>
    <mergeCell ref="G1:J1"/>
    <mergeCell ref="K1:S1"/>
    <mergeCell ref="T1:T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opLeftCell="H61" zoomScale="106" zoomScaleNormal="106" workbookViewId="0">
      <selection activeCell="R7" sqref="R7"/>
    </sheetView>
  </sheetViews>
  <sheetFormatPr defaultColWidth="8.85546875" defaultRowHeight="15"/>
  <cols>
    <col min="1" max="1" width="2.85546875" customWidth="1"/>
    <col min="2" max="2" width="24.85546875" customWidth="1"/>
    <col min="3" max="3" width="22.28515625" customWidth="1"/>
    <col min="4" max="4" width="23.140625" customWidth="1"/>
    <col min="5" max="5" width="28" customWidth="1"/>
    <col min="6" max="6" width="21.42578125" customWidth="1"/>
    <col min="7" max="7" width="19.42578125" customWidth="1"/>
    <col min="8" max="8" width="18" customWidth="1"/>
    <col min="9" max="9" width="16.42578125" customWidth="1"/>
    <col min="10" max="10" width="14.85546875" customWidth="1"/>
    <col min="11" max="11" width="13.42578125" customWidth="1"/>
    <col min="12" max="12" width="14.140625" customWidth="1"/>
    <col min="13" max="13" width="14.5703125" customWidth="1"/>
    <col min="14" max="14" width="12.85546875" customWidth="1"/>
    <col min="15" max="15" width="14.5703125" customWidth="1"/>
    <col min="16" max="16" width="15.85546875" customWidth="1"/>
    <col min="17" max="17" width="12.7109375" customWidth="1"/>
    <col min="18" max="18" width="13.85546875" customWidth="1"/>
    <col min="19" max="19" width="14" customWidth="1"/>
    <col min="20" max="20" width="16.85546875" customWidth="1"/>
    <col min="21" max="21" width="17.85546875" customWidth="1"/>
    <col min="22" max="22" width="36.7109375" customWidth="1"/>
    <col min="257" max="257" width="2.85546875" customWidth="1"/>
    <col min="258" max="258" width="24.85546875" customWidth="1"/>
    <col min="259" max="259" width="22.28515625" customWidth="1"/>
    <col min="260" max="260" width="23.140625" customWidth="1"/>
    <col min="261" max="261" width="28" customWidth="1"/>
    <col min="262" max="262" width="21.42578125" customWidth="1"/>
    <col min="263" max="263" width="19.42578125" customWidth="1"/>
    <col min="264" max="264" width="18" customWidth="1"/>
    <col min="265" max="265" width="16.42578125" customWidth="1"/>
    <col min="266" max="266" width="14.85546875" customWidth="1"/>
    <col min="267" max="267" width="13.42578125" customWidth="1"/>
    <col min="268" max="268" width="14.140625" customWidth="1"/>
    <col min="269" max="269" width="14.5703125" customWidth="1"/>
    <col min="270" max="270" width="12.85546875" customWidth="1"/>
    <col min="271" max="271" width="14.5703125" customWidth="1"/>
    <col min="272" max="272" width="15.85546875" customWidth="1"/>
    <col min="273" max="273" width="12.7109375" customWidth="1"/>
    <col min="274" max="274" width="13.85546875" customWidth="1"/>
    <col min="275" max="275" width="14" customWidth="1"/>
    <col min="276" max="276" width="16.85546875" customWidth="1"/>
    <col min="277" max="277" width="17.85546875" customWidth="1"/>
    <col min="278" max="278" width="36.7109375" customWidth="1"/>
    <col min="513" max="513" width="2.85546875" customWidth="1"/>
    <col min="514" max="514" width="24.85546875" customWidth="1"/>
    <col min="515" max="515" width="22.28515625" customWidth="1"/>
    <col min="516" max="516" width="23.140625" customWidth="1"/>
    <col min="517" max="517" width="28" customWidth="1"/>
    <col min="518" max="518" width="21.42578125" customWidth="1"/>
    <col min="519" max="519" width="19.42578125" customWidth="1"/>
    <col min="520" max="520" width="18" customWidth="1"/>
    <col min="521" max="521" width="16.42578125" customWidth="1"/>
    <col min="522" max="522" width="14.85546875" customWidth="1"/>
    <col min="523" max="523" width="13.42578125" customWidth="1"/>
    <col min="524" max="524" width="14.140625" customWidth="1"/>
    <col min="525" max="525" width="14.5703125" customWidth="1"/>
    <col min="526" max="526" width="12.85546875" customWidth="1"/>
    <col min="527" max="527" width="14.5703125" customWidth="1"/>
    <col min="528" max="528" width="15.85546875" customWidth="1"/>
    <col min="529" max="529" width="12.7109375" customWidth="1"/>
    <col min="530" max="530" width="13.85546875" customWidth="1"/>
    <col min="531" max="531" width="14" customWidth="1"/>
    <col min="532" max="532" width="16.85546875" customWidth="1"/>
    <col min="533" max="533" width="17.85546875" customWidth="1"/>
    <col min="534" max="534" width="36.7109375" customWidth="1"/>
    <col min="769" max="769" width="2.85546875" customWidth="1"/>
    <col min="770" max="770" width="24.85546875" customWidth="1"/>
    <col min="771" max="771" width="22.28515625" customWidth="1"/>
    <col min="772" max="772" width="23.140625" customWidth="1"/>
    <col min="773" max="773" width="28" customWidth="1"/>
    <col min="774" max="774" width="21.42578125" customWidth="1"/>
    <col min="775" max="775" width="19.42578125" customWidth="1"/>
    <col min="776" max="776" width="18" customWidth="1"/>
    <col min="777" max="777" width="16.42578125" customWidth="1"/>
    <col min="778" max="778" width="14.85546875" customWidth="1"/>
    <col min="779" max="779" width="13.42578125" customWidth="1"/>
    <col min="780" max="780" width="14.140625" customWidth="1"/>
    <col min="781" max="781" width="14.5703125" customWidth="1"/>
    <col min="782" max="782" width="12.85546875" customWidth="1"/>
    <col min="783" max="783" width="14.5703125" customWidth="1"/>
    <col min="784" max="784" width="15.85546875" customWidth="1"/>
    <col min="785" max="785" width="12.7109375" customWidth="1"/>
    <col min="786" max="786" width="13.85546875" customWidth="1"/>
    <col min="787" max="787" width="14" customWidth="1"/>
    <col min="788" max="788" width="16.85546875" customWidth="1"/>
    <col min="789" max="789" width="17.85546875" customWidth="1"/>
    <col min="790" max="790" width="36.7109375" customWidth="1"/>
    <col min="1025" max="1025" width="2.85546875" customWidth="1"/>
    <col min="1026" max="1026" width="24.85546875" customWidth="1"/>
    <col min="1027" max="1027" width="22.28515625" customWidth="1"/>
    <col min="1028" max="1028" width="23.140625" customWidth="1"/>
    <col min="1029" max="1029" width="28" customWidth="1"/>
    <col min="1030" max="1030" width="21.42578125" customWidth="1"/>
    <col min="1031" max="1031" width="19.42578125" customWidth="1"/>
    <col min="1032" max="1032" width="18" customWidth="1"/>
    <col min="1033" max="1033" width="16.42578125" customWidth="1"/>
    <col min="1034" max="1034" width="14.85546875" customWidth="1"/>
    <col min="1035" max="1035" width="13.42578125" customWidth="1"/>
    <col min="1036" max="1036" width="14.140625" customWidth="1"/>
    <col min="1037" max="1037" width="14.5703125" customWidth="1"/>
    <col min="1038" max="1038" width="12.85546875" customWidth="1"/>
    <col min="1039" max="1039" width="14.5703125" customWidth="1"/>
    <col min="1040" max="1040" width="15.85546875" customWidth="1"/>
    <col min="1041" max="1041" width="12.7109375" customWidth="1"/>
    <col min="1042" max="1042" width="13.85546875" customWidth="1"/>
    <col min="1043" max="1043" width="14" customWidth="1"/>
    <col min="1044" max="1044" width="16.85546875" customWidth="1"/>
    <col min="1045" max="1045" width="17.85546875" customWidth="1"/>
    <col min="1046" max="1046" width="36.7109375" customWidth="1"/>
    <col min="1281" max="1281" width="2.85546875" customWidth="1"/>
    <col min="1282" max="1282" width="24.85546875" customWidth="1"/>
    <col min="1283" max="1283" width="22.28515625" customWidth="1"/>
    <col min="1284" max="1284" width="23.140625" customWidth="1"/>
    <col min="1285" max="1285" width="28" customWidth="1"/>
    <col min="1286" max="1286" width="21.42578125" customWidth="1"/>
    <col min="1287" max="1287" width="19.42578125" customWidth="1"/>
    <col min="1288" max="1288" width="18" customWidth="1"/>
    <col min="1289" max="1289" width="16.42578125" customWidth="1"/>
    <col min="1290" max="1290" width="14.85546875" customWidth="1"/>
    <col min="1291" max="1291" width="13.42578125" customWidth="1"/>
    <col min="1292" max="1292" width="14.140625" customWidth="1"/>
    <col min="1293" max="1293" width="14.5703125" customWidth="1"/>
    <col min="1294" max="1294" width="12.85546875" customWidth="1"/>
    <col min="1295" max="1295" width="14.5703125" customWidth="1"/>
    <col min="1296" max="1296" width="15.85546875" customWidth="1"/>
    <col min="1297" max="1297" width="12.7109375" customWidth="1"/>
    <col min="1298" max="1298" width="13.85546875" customWidth="1"/>
    <col min="1299" max="1299" width="14" customWidth="1"/>
    <col min="1300" max="1300" width="16.85546875" customWidth="1"/>
    <col min="1301" max="1301" width="17.85546875" customWidth="1"/>
    <col min="1302" max="1302" width="36.7109375" customWidth="1"/>
    <col min="1537" max="1537" width="2.85546875" customWidth="1"/>
    <col min="1538" max="1538" width="24.85546875" customWidth="1"/>
    <col min="1539" max="1539" width="22.28515625" customWidth="1"/>
    <col min="1540" max="1540" width="23.140625" customWidth="1"/>
    <col min="1541" max="1541" width="28" customWidth="1"/>
    <col min="1542" max="1542" width="21.42578125" customWidth="1"/>
    <col min="1543" max="1543" width="19.42578125" customWidth="1"/>
    <col min="1544" max="1544" width="18" customWidth="1"/>
    <col min="1545" max="1545" width="16.42578125" customWidth="1"/>
    <col min="1546" max="1546" width="14.85546875" customWidth="1"/>
    <col min="1547" max="1547" width="13.42578125" customWidth="1"/>
    <col min="1548" max="1548" width="14.140625" customWidth="1"/>
    <col min="1549" max="1549" width="14.5703125" customWidth="1"/>
    <col min="1550" max="1550" width="12.85546875" customWidth="1"/>
    <col min="1551" max="1551" width="14.5703125" customWidth="1"/>
    <col min="1552" max="1552" width="15.85546875" customWidth="1"/>
    <col min="1553" max="1553" width="12.7109375" customWidth="1"/>
    <col min="1554" max="1554" width="13.85546875" customWidth="1"/>
    <col min="1555" max="1555" width="14" customWidth="1"/>
    <col min="1556" max="1556" width="16.85546875" customWidth="1"/>
    <col min="1557" max="1557" width="17.85546875" customWidth="1"/>
    <col min="1558" max="1558" width="36.7109375" customWidth="1"/>
    <col min="1793" max="1793" width="2.85546875" customWidth="1"/>
    <col min="1794" max="1794" width="24.85546875" customWidth="1"/>
    <col min="1795" max="1795" width="22.28515625" customWidth="1"/>
    <col min="1796" max="1796" width="23.140625" customWidth="1"/>
    <col min="1797" max="1797" width="28" customWidth="1"/>
    <col min="1798" max="1798" width="21.42578125" customWidth="1"/>
    <col min="1799" max="1799" width="19.42578125" customWidth="1"/>
    <col min="1800" max="1800" width="18" customWidth="1"/>
    <col min="1801" max="1801" width="16.42578125" customWidth="1"/>
    <col min="1802" max="1802" width="14.85546875" customWidth="1"/>
    <col min="1803" max="1803" width="13.42578125" customWidth="1"/>
    <col min="1804" max="1804" width="14.140625" customWidth="1"/>
    <col min="1805" max="1805" width="14.5703125" customWidth="1"/>
    <col min="1806" max="1806" width="12.85546875" customWidth="1"/>
    <col min="1807" max="1807" width="14.5703125" customWidth="1"/>
    <col min="1808" max="1808" width="15.85546875" customWidth="1"/>
    <col min="1809" max="1809" width="12.7109375" customWidth="1"/>
    <col min="1810" max="1810" width="13.85546875" customWidth="1"/>
    <col min="1811" max="1811" width="14" customWidth="1"/>
    <col min="1812" max="1812" width="16.85546875" customWidth="1"/>
    <col min="1813" max="1813" width="17.85546875" customWidth="1"/>
    <col min="1814" max="1814" width="36.7109375" customWidth="1"/>
    <col min="2049" max="2049" width="2.85546875" customWidth="1"/>
    <col min="2050" max="2050" width="24.85546875" customWidth="1"/>
    <col min="2051" max="2051" width="22.28515625" customWidth="1"/>
    <col min="2052" max="2052" width="23.140625" customWidth="1"/>
    <col min="2053" max="2053" width="28" customWidth="1"/>
    <col min="2054" max="2054" width="21.42578125" customWidth="1"/>
    <col min="2055" max="2055" width="19.42578125" customWidth="1"/>
    <col min="2056" max="2056" width="18" customWidth="1"/>
    <col min="2057" max="2057" width="16.42578125" customWidth="1"/>
    <col min="2058" max="2058" width="14.85546875" customWidth="1"/>
    <col min="2059" max="2059" width="13.42578125" customWidth="1"/>
    <col min="2060" max="2060" width="14.140625" customWidth="1"/>
    <col min="2061" max="2061" width="14.5703125" customWidth="1"/>
    <col min="2062" max="2062" width="12.85546875" customWidth="1"/>
    <col min="2063" max="2063" width="14.5703125" customWidth="1"/>
    <col min="2064" max="2064" width="15.85546875" customWidth="1"/>
    <col min="2065" max="2065" width="12.7109375" customWidth="1"/>
    <col min="2066" max="2066" width="13.85546875" customWidth="1"/>
    <col min="2067" max="2067" width="14" customWidth="1"/>
    <col min="2068" max="2068" width="16.85546875" customWidth="1"/>
    <col min="2069" max="2069" width="17.85546875" customWidth="1"/>
    <col min="2070" max="2070" width="36.7109375" customWidth="1"/>
    <col min="2305" max="2305" width="2.85546875" customWidth="1"/>
    <col min="2306" max="2306" width="24.85546875" customWidth="1"/>
    <col min="2307" max="2307" width="22.28515625" customWidth="1"/>
    <col min="2308" max="2308" width="23.140625" customWidth="1"/>
    <col min="2309" max="2309" width="28" customWidth="1"/>
    <col min="2310" max="2310" width="21.42578125" customWidth="1"/>
    <col min="2311" max="2311" width="19.42578125" customWidth="1"/>
    <col min="2312" max="2312" width="18" customWidth="1"/>
    <col min="2313" max="2313" width="16.42578125" customWidth="1"/>
    <col min="2314" max="2314" width="14.85546875" customWidth="1"/>
    <col min="2315" max="2315" width="13.42578125" customWidth="1"/>
    <col min="2316" max="2316" width="14.140625" customWidth="1"/>
    <col min="2317" max="2317" width="14.5703125" customWidth="1"/>
    <col min="2318" max="2318" width="12.85546875" customWidth="1"/>
    <col min="2319" max="2319" width="14.5703125" customWidth="1"/>
    <col min="2320" max="2320" width="15.85546875" customWidth="1"/>
    <col min="2321" max="2321" width="12.7109375" customWidth="1"/>
    <col min="2322" max="2322" width="13.85546875" customWidth="1"/>
    <col min="2323" max="2323" width="14" customWidth="1"/>
    <col min="2324" max="2324" width="16.85546875" customWidth="1"/>
    <col min="2325" max="2325" width="17.85546875" customWidth="1"/>
    <col min="2326" max="2326" width="36.7109375" customWidth="1"/>
    <col min="2561" max="2561" width="2.85546875" customWidth="1"/>
    <col min="2562" max="2562" width="24.85546875" customWidth="1"/>
    <col min="2563" max="2563" width="22.28515625" customWidth="1"/>
    <col min="2564" max="2564" width="23.140625" customWidth="1"/>
    <col min="2565" max="2565" width="28" customWidth="1"/>
    <col min="2566" max="2566" width="21.42578125" customWidth="1"/>
    <col min="2567" max="2567" width="19.42578125" customWidth="1"/>
    <col min="2568" max="2568" width="18" customWidth="1"/>
    <col min="2569" max="2569" width="16.42578125" customWidth="1"/>
    <col min="2570" max="2570" width="14.85546875" customWidth="1"/>
    <col min="2571" max="2571" width="13.42578125" customWidth="1"/>
    <col min="2572" max="2572" width="14.140625" customWidth="1"/>
    <col min="2573" max="2573" width="14.5703125" customWidth="1"/>
    <col min="2574" max="2574" width="12.85546875" customWidth="1"/>
    <col min="2575" max="2575" width="14.5703125" customWidth="1"/>
    <col min="2576" max="2576" width="15.85546875" customWidth="1"/>
    <col min="2577" max="2577" width="12.7109375" customWidth="1"/>
    <col min="2578" max="2578" width="13.85546875" customWidth="1"/>
    <col min="2579" max="2579" width="14" customWidth="1"/>
    <col min="2580" max="2580" width="16.85546875" customWidth="1"/>
    <col min="2581" max="2581" width="17.85546875" customWidth="1"/>
    <col min="2582" max="2582" width="36.7109375" customWidth="1"/>
    <col min="2817" max="2817" width="2.85546875" customWidth="1"/>
    <col min="2818" max="2818" width="24.85546875" customWidth="1"/>
    <col min="2819" max="2819" width="22.28515625" customWidth="1"/>
    <col min="2820" max="2820" width="23.140625" customWidth="1"/>
    <col min="2821" max="2821" width="28" customWidth="1"/>
    <col min="2822" max="2822" width="21.42578125" customWidth="1"/>
    <col min="2823" max="2823" width="19.42578125" customWidth="1"/>
    <col min="2824" max="2824" width="18" customWidth="1"/>
    <col min="2825" max="2825" width="16.42578125" customWidth="1"/>
    <col min="2826" max="2826" width="14.85546875" customWidth="1"/>
    <col min="2827" max="2827" width="13.42578125" customWidth="1"/>
    <col min="2828" max="2828" width="14.140625" customWidth="1"/>
    <col min="2829" max="2829" width="14.5703125" customWidth="1"/>
    <col min="2830" max="2830" width="12.85546875" customWidth="1"/>
    <col min="2831" max="2831" width="14.5703125" customWidth="1"/>
    <col min="2832" max="2832" width="15.85546875" customWidth="1"/>
    <col min="2833" max="2833" width="12.7109375" customWidth="1"/>
    <col min="2834" max="2834" width="13.85546875" customWidth="1"/>
    <col min="2835" max="2835" width="14" customWidth="1"/>
    <col min="2836" max="2836" width="16.85546875" customWidth="1"/>
    <col min="2837" max="2837" width="17.85546875" customWidth="1"/>
    <col min="2838" max="2838" width="36.7109375" customWidth="1"/>
    <col min="3073" max="3073" width="2.85546875" customWidth="1"/>
    <col min="3074" max="3074" width="24.85546875" customWidth="1"/>
    <col min="3075" max="3075" width="22.28515625" customWidth="1"/>
    <col min="3076" max="3076" width="23.140625" customWidth="1"/>
    <col min="3077" max="3077" width="28" customWidth="1"/>
    <col min="3078" max="3078" width="21.42578125" customWidth="1"/>
    <col min="3079" max="3079" width="19.42578125" customWidth="1"/>
    <col min="3080" max="3080" width="18" customWidth="1"/>
    <col min="3081" max="3081" width="16.42578125" customWidth="1"/>
    <col min="3082" max="3082" width="14.85546875" customWidth="1"/>
    <col min="3083" max="3083" width="13.42578125" customWidth="1"/>
    <col min="3084" max="3084" width="14.140625" customWidth="1"/>
    <col min="3085" max="3085" width="14.5703125" customWidth="1"/>
    <col min="3086" max="3086" width="12.85546875" customWidth="1"/>
    <col min="3087" max="3087" width="14.5703125" customWidth="1"/>
    <col min="3088" max="3088" width="15.85546875" customWidth="1"/>
    <col min="3089" max="3089" width="12.7109375" customWidth="1"/>
    <col min="3090" max="3090" width="13.85546875" customWidth="1"/>
    <col min="3091" max="3091" width="14" customWidth="1"/>
    <col min="3092" max="3092" width="16.85546875" customWidth="1"/>
    <col min="3093" max="3093" width="17.85546875" customWidth="1"/>
    <col min="3094" max="3094" width="36.7109375" customWidth="1"/>
    <col min="3329" max="3329" width="2.85546875" customWidth="1"/>
    <col min="3330" max="3330" width="24.85546875" customWidth="1"/>
    <col min="3331" max="3331" width="22.28515625" customWidth="1"/>
    <col min="3332" max="3332" width="23.140625" customWidth="1"/>
    <col min="3333" max="3333" width="28" customWidth="1"/>
    <col min="3334" max="3334" width="21.42578125" customWidth="1"/>
    <col min="3335" max="3335" width="19.42578125" customWidth="1"/>
    <col min="3336" max="3336" width="18" customWidth="1"/>
    <col min="3337" max="3337" width="16.42578125" customWidth="1"/>
    <col min="3338" max="3338" width="14.85546875" customWidth="1"/>
    <col min="3339" max="3339" width="13.42578125" customWidth="1"/>
    <col min="3340" max="3340" width="14.140625" customWidth="1"/>
    <col min="3341" max="3341" width="14.5703125" customWidth="1"/>
    <col min="3342" max="3342" width="12.85546875" customWidth="1"/>
    <col min="3343" max="3343" width="14.5703125" customWidth="1"/>
    <col min="3344" max="3344" width="15.85546875" customWidth="1"/>
    <col min="3345" max="3345" width="12.7109375" customWidth="1"/>
    <col min="3346" max="3346" width="13.85546875" customWidth="1"/>
    <col min="3347" max="3347" width="14" customWidth="1"/>
    <col min="3348" max="3348" width="16.85546875" customWidth="1"/>
    <col min="3349" max="3349" width="17.85546875" customWidth="1"/>
    <col min="3350" max="3350" width="36.7109375" customWidth="1"/>
    <col min="3585" max="3585" width="2.85546875" customWidth="1"/>
    <col min="3586" max="3586" width="24.85546875" customWidth="1"/>
    <col min="3587" max="3587" width="22.28515625" customWidth="1"/>
    <col min="3588" max="3588" width="23.140625" customWidth="1"/>
    <col min="3589" max="3589" width="28" customWidth="1"/>
    <col min="3590" max="3590" width="21.42578125" customWidth="1"/>
    <col min="3591" max="3591" width="19.42578125" customWidth="1"/>
    <col min="3592" max="3592" width="18" customWidth="1"/>
    <col min="3593" max="3593" width="16.42578125" customWidth="1"/>
    <col min="3594" max="3594" width="14.85546875" customWidth="1"/>
    <col min="3595" max="3595" width="13.42578125" customWidth="1"/>
    <col min="3596" max="3596" width="14.140625" customWidth="1"/>
    <col min="3597" max="3597" width="14.5703125" customWidth="1"/>
    <col min="3598" max="3598" width="12.85546875" customWidth="1"/>
    <col min="3599" max="3599" width="14.5703125" customWidth="1"/>
    <col min="3600" max="3600" width="15.85546875" customWidth="1"/>
    <col min="3601" max="3601" width="12.7109375" customWidth="1"/>
    <col min="3602" max="3602" width="13.85546875" customWidth="1"/>
    <col min="3603" max="3603" width="14" customWidth="1"/>
    <col min="3604" max="3604" width="16.85546875" customWidth="1"/>
    <col min="3605" max="3605" width="17.85546875" customWidth="1"/>
    <col min="3606" max="3606" width="36.7109375" customWidth="1"/>
    <col min="3841" max="3841" width="2.85546875" customWidth="1"/>
    <col min="3842" max="3842" width="24.85546875" customWidth="1"/>
    <col min="3843" max="3843" width="22.28515625" customWidth="1"/>
    <col min="3844" max="3844" width="23.140625" customWidth="1"/>
    <col min="3845" max="3845" width="28" customWidth="1"/>
    <col min="3846" max="3846" width="21.42578125" customWidth="1"/>
    <col min="3847" max="3847" width="19.42578125" customWidth="1"/>
    <col min="3848" max="3848" width="18" customWidth="1"/>
    <col min="3849" max="3849" width="16.42578125" customWidth="1"/>
    <col min="3850" max="3850" width="14.85546875" customWidth="1"/>
    <col min="3851" max="3851" width="13.42578125" customWidth="1"/>
    <col min="3852" max="3852" width="14.140625" customWidth="1"/>
    <col min="3853" max="3853" width="14.5703125" customWidth="1"/>
    <col min="3854" max="3854" width="12.85546875" customWidth="1"/>
    <col min="3855" max="3855" width="14.5703125" customWidth="1"/>
    <col min="3856" max="3856" width="15.85546875" customWidth="1"/>
    <col min="3857" max="3857" width="12.7109375" customWidth="1"/>
    <col min="3858" max="3858" width="13.85546875" customWidth="1"/>
    <col min="3859" max="3859" width="14" customWidth="1"/>
    <col min="3860" max="3860" width="16.85546875" customWidth="1"/>
    <col min="3861" max="3861" width="17.85546875" customWidth="1"/>
    <col min="3862" max="3862" width="36.7109375" customWidth="1"/>
    <col min="4097" max="4097" width="2.85546875" customWidth="1"/>
    <col min="4098" max="4098" width="24.85546875" customWidth="1"/>
    <col min="4099" max="4099" width="22.28515625" customWidth="1"/>
    <col min="4100" max="4100" width="23.140625" customWidth="1"/>
    <col min="4101" max="4101" width="28" customWidth="1"/>
    <col min="4102" max="4102" width="21.42578125" customWidth="1"/>
    <col min="4103" max="4103" width="19.42578125" customWidth="1"/>
    <col min="4104" max="4104" width="18" customWidth="1"/>
    <col min="4105" max="4105" width="16.42578125" customWidth="1"/>
    <col min="4106" max="4106" width="14.85546875" customWidth="1"/>
    <col min="4107" max="4107" width="13.42578125" customWidth="1"/>
    <col min="4108" max="4108" width="14.140625" customWidth="1"/>
    <col min="4109" max="4109" width="14.5703125" customWidth="1"/>
    <col min="4110" max="4110" width="12.85546875" customWidth="1"/>
    <col min="4111" max="4111" width="14.5703125" customWidth="1"/>
    <col min="4112" max="4112" width="15.85546875" customWidth="1"/>
    <col min="4113" max="4113" width="12.7109375" customWidth="1"/>
    <col min="4114" max="4114" width="13.85546875" customWidth="1"/>
    <col min="4115" max="4115" width="14" customWidth="1"/>
    <col min="4116" max="4116" width="16.85546875" customWidth="1"/>
    <col min="4117" max="4117" width="17.85546875" customWidth="1"/>
    <col min="4118" max="4118" width="36.7109375" customWidth="1"/>
    <col min="4353" max="4353" width="2.85546875" customWidth="1"/>
    <col min="4354" max="4354" width="24.85546875" customWidth="1"/>
    <col min="4355" max="4355" width="22.28515625" customWidth="1"/>
    <col min="4356" max="4356" width="23.140625" customWidth="1"/>
    <col min="4357" max="4357" width="28" customWidth="1"/>
    <col min="4358" max="4358" width="21.42578125" customWidth="1"/>
    <col min="4359" max="4359" width="19.42578125" customWidth="1"/>
    <col min="4360" max="4360" width="18" customWidth="1"/>
    <col min="4361" max="4361" width="16.42578125" customWidth="1"/>
    <col min="4362" max="4362" width="14.85546875" customWidth="1"/>
    <col min="4363" max="4363" width="13.42578125" customWidth="1"/>
    <col min="4364" max="4364" width="14.140625" customWidth="1"/>
    <col min="4365" max="4365" width="14.5703125" customWidth="1"/>
    <col min="4366" max="4366" width="12.85546875" customWidth="1"/>
    <col min="4367" max="4367" width="14.5703125" customWidth="1"/>
    <col min="4368" max="4368" width="15.85546875" customWidth="1"/>
    <col min="4369" max="4369" width="12.7109375" customWidth="1"/>
    <col min="4370" max="4370" width="13.85546875" customWidth="1"/>
    <col min="4371" max="4371" width="14" customWidth="1"/>
    <col min="4372" max="4372" width="16.85546875" customWidth="1"/>
    <col min="4373" max="4373" width="17.85546875" customWidth="1"/>
    <col min="4374" max="4374" width="36.7109375" customWidth="1"/>
    <col min="4609" max="4609" width="2.85546875" customWidth="1"/>
    <col min="4610" max="4610" width="24.85546875" customWidth="1"/>
    <col min="4611" max="4611" width="22.28515625" customWidth="1"/>
    <col min="4612" max="4612" width="23.140625" customWidth="1"/>
    <col min="4613" max="4613" width="28" customWidth="1"/>
    <col min="4614" max="4614" width="21.42578125" customWidth="1"/>
    <col min="4615" max="4615" width="19.42578125" customWidth="1"/>
    <col min="4616" max="4616" width="18" customWidth="1"/>
    <col min="4617" max="4617" width="16.42578125" customWidth="1"/>
    <col min="4618" max="4618" width="14.85546875" customWidth="1"/>
    <col min="4619" max="4619" width="13.42578125" customWidth="1"/>
    <col min="4620" max="4620" width="14.140625" customWidth="1"/>
    <col min="4621" max="4621" width="14.5703125" customWidth="1"/>
    <col min="4622" max="4622" width="12.85546875" customWidth="1"/>
    <col min="4623" max="4623" width="14.5703125" customWidth="1"/>
    <col min="4624" max="4624" width="15.85546875" customWidth="1"/>
    <col min="4625" max="4625" width="12.7109375" customWidth="1"/>
    <col min="4626" max="4626" width="13.85546875" customWidth="1"/>
    <col min="4627" max="4627" width="14" customWidth="1"/>
    <col min="4628" max="4628" width="16.85546875" customWidth="1"/>
    <col min="4629" max="4629" width="17.85546875" customWidth="1"/>
    <col min="4630" max="4630" width="36.7109375" customWidth="1"/>
    <col min="4865" max="4865" width="2.85546875" customWidth="1"/>
    <col min="4866" max="4866" width="24.85546875" customWidth="1"/>
    <col min="4867" max="4867" width="22.28515625" customWidth="1"/>
    <col min="4868" max="4868" width="23.140625" customWidth="1"/>
    <col min="4869" max="4869" width="28" customWidth="1"/>
    <col min="4870" max="4870" width="21.42578125" customWidth="1"/>
    <col min="4871" max="4871" width="19.42578125" customWidth="1"/>
    <col min="4872" max="4872" width="18" customWidth="1"/>
    <col min="4873" max="4873" width="16.42578125" customWidth="1"/>
    <col min="4874" max="4874" width="14.85546875" customWidth="1"/>
    <col min="4875" max="4875" width="13.42578125" customWidth="1"/>
    <col min="4876" max="4876" width="14.140625" customWidth="1"/>
    <col min="4877" max="4877" width="14.5703125" customWidth="1"/>
    <col min="4878" max="4878" width="12.85546875" customWidth="1"/>
    <col min="4879" max="4879" width="14.5703125" customWidth="1"/>
    <col min="4880" max="4880" width="15.85546875" customWidth="1"/>
    <col min="4881" max="4881" width="12.7109375" customWidth="1"/>
    <col min="4882" max="4882" width="13.85546875" customWidth="1"/>
    <col min="4883" max="4883" width="14" customWidth="1"/>
    <col min="4884" max="4884" width="16.85546875" customWidth="1"/>
    <col min="4885" max="4885" width="17.85546875" customWidth="1"/>
    <col min="4886" max="4886" width="36.7109375" customWidth="1"/>
    <col min="5121" max="5121" width="2.85546875" customWidth="1"/>
    <col min="5122" max="5122" width="24.85546875" customWidth="1"/>
    <col min="5123" max="5123" width="22.28515625" customWidth="1"/>
    <col min="5124" max="5124" width="23.140625" customWidth="1"/>
    <col min="5125" max="5125" width="28" customWidth="1"/>
    <col min="5126" max="5126" width="21.42578125" customWidth="1"/>
    <col min="5127" max="5127" width="19.42578125" customWidth="1"/>
    <col min="5128" max="5128" width="18" customWidth="1"/>
    <col min="5129" max="5129" width="16.42578125" customWidth="1"/>
    <col min="5130" max="5130" width="14.85546875" customWidth="1"/>
    <col min="5131" max="5131" width="13.42578125" customWidth="1"/>
    <col min="5132" max="5132" width="14.140625" customWidth="1"/>
    <col min="5133" max="5133" width="14.5703125" customWidth="1"/>
    <col min="5134" max="5134" width="12.85546875" customWidth="1"/>
    <col min="5135" max="5135" width="14.5703125" customWidth="1"/>
    <col min="5136" max="5136" width="15.85546875" customWidth="1"/>
    <col min="5137" max="5137" width="12.7109375" customWidth="1"/>
    <col min="5138" max="5138" width="13.85546875" customWidth="1"/>
    <col min="5139" max="5139" width="14" customWidth="1"/>
    <col min="5140" max="5140" width="16.85546875" customWidth="1"/>
    <col min="5141" max="5141" width="17.85546875" customWidth="1"/>
    <col min="5142" max="5142" width="36.7109375" customWidth="1"/>
    <col min="5377" max="5377" width="2.85546875" customWidth="1"/>
    <col min="5378" max="5378" width="24.85546875" customWidth="1"/>
    <col min="5379" max="5379" width="22.28515625" customWidth="1"/>
    <col min="5380" max="5380" width="23.140625" customWidth="1"/>
    <col min="5381" max="5381" width="28" customWidth="1"/>
    <col min="5382" max="5382" width="21.42578125" customWidth="1"/>
    <col min="5383" max="5383" width="19.42578125" customWidth="1"/>
    <col min="5384" max="5384" width="18" customWidth="1"/>
    <col min="5385" max="5385" width="16.42578125" customWidth="1"/>
    <col min="5386" max="5386" width="14.85546875" customWidth="1"/>
    <col min="5387" max="5387" width="13.42578125" customWidth="1"/>
    <col min="5388" max="5388" width="14.140625" customWidth="1"/>
    <col min="5389" max="5389" width="14.5703125" customWidth="1"/>
    <col min="5390" max="5390" width="12.85546875" customWidth="1"/>
    <col min="5391" max="5391" width="14.5703125" customWidth="1"/>
    <col min="5392" max="5392" width="15.85546875" customWidth="1"/>
    <col min="5393" max="5393" width="12.7109375" customWidth="1"/>
    <col min="5394" max="5394" width="13.85546875" customWidth="1"/>
    <col min="5395" max="5395" width="14" customWidth="1"/>
    <col min="5396" max="5396" width="16.85546875" customWidth="1"/>
    <col min="5397" max="5397" width="17.85546875" customWidth="1"/>
    <col min="5398" max="5398" width="36.7109375" customWidth="1"/>
    <col min="5633" max="5633" width="2.85546875" customWidth="1"/>
    <col min="5634" max="5634" width="24.85546875" customWidth="1"/>
    <col min="5635" max="5635" width="22.28515625" customWidth="1"/>
    <col min="5636" max="5636" width="23.140625" customWidth="1"/>
    <col min="5637" max="5637" width="28" customWidth="1"/>
    <col min="5638" max="5638" width="21.42578125" customWidth="1"/>
    <col min="5639" max="5639" width="19.42578125" customWidth="1"/>
    <col min="5640" max="5640" width="18" customWidth="1"/>
    <col min="5641" max="5641" width="16.42578125" customWidth="1"/>
    <col min="5642" max="5642" width="14.85546875" customWidth="1"/>
    <col min="5643" max="5643" width="13.42578125" customWidth="1"/>
    <col min="5644" max="5644" width="14.140625" customWidth="1"/>
    <col min="5645" max="5645" width="14.5703125" customWidth="1"/>
    <col min="5646" max="5646" width="12.85546875" customWidth="1"/>
    <col min="5647" max="5647" width="14.5703125" customWidth="1"/>
    <col min="5648" max="5648" width="15.85546875" customWidth="1"/>
    <col min="5649" max="5649" width="12.7109375" customWidth="1"/>
    <col min="5650" max="5650" width="13.85546875" customWidth="1"/>
    <col min="5651" max="5651" width="14" customWidth="1"/>
    <col min="5652" max="5652" width="16.85546875" customWidth="1"/>
    <col min="5653" max="5653" width="17.85546875" customWidth="1"/>
    <col min="5654" max="5654" width="36.7109375" customWidth="1"/>
    <col min="5889" max="5889" width="2.85546875" customWidth="1"/>
    <col min="5890" max="5890" width="24.85546875" customWidth="1"/>
    <col min="5891" max="5891" width="22.28515625" customWidth="1"/>
    <col min="5892" max="5892" width="23.140625" customWidth="1"/>
    <col min="5893" max="5893" width="28" customWidth="1"/>
    <col min="5894" max="5894" width="21.42578125" customWidth="1"/>
    <col min="5895" max="5895" width="19.42578125" customWidth="1"/>
    <col min="5896" max="5896" width="18" customWidth="1"/>
    <col min="5897" max="5897" width="16.42578125" customWidth="1"/>
    <col min="5898" max="5898" width="14.85546875" customWidth="1"/>
    <col min="5899" max="5899" width="13.42578125" customWidth="1"/>
    <col min="5900" max="5900" width="14.140625" customWidth="1"/>
    <col min="5901" max="5901" width="14.5703125" customWidth="1"/>
    <col min="5902" max="5902" width="12.85546875" customWidth="1"/>
    <col min="5903" max="5903" width="14.5703125" customWidth="1"/>
    <col min="5904" max="5904" width="15.85546875" customWidth="1"/>
    <col min="5905" max="5905" width="12.7109375" customWidth="1"/>
    <col min="5906" max="5906" width="13.85546875" customWidth="1"/>
    <col min="5907" max="5907" width="14" customWidth="1"/>
    <col min="5908" max="5908" width="16.85546875" customWidth="1"/>
    <col min="5909" max="5909" width="17.85546875" customWidth="1"/>
    <col min="5910" max="5910" width="36.7109375" customWidth="1"/>
    <col min="6145" max="6145" width="2.85546875" customWidth="1"/>
    <col min="6146" max="6146" width="24.85546875" customWidth="1"/>
    <col min="6147" max="6147" width="22.28515625" customWidth="1"/>
    <col min="6148" max="6148" width="23.140625" customWidth="1"/>
    <col min="6149" max="6149" width="28" customWidth="1"/>
    <col min="6150" max="6150" width="21.42578125" customWidth="1"/>
    <col min="6151" max="6151" width="19.42578125" customWidth="1"/>
    <col min="6152" max="6152" width="18" customWidth="1"/>
    <col min="6153" max="6153" width="16.42578125" customWidth="1"/>
    <col min="6154" max="6154" width="14.85546875" customWidth="1"/>
    <col min="6155" max="6155" width="13.42578125" customWidth="1"/>
    <col min="6156" max="6156" width="14.140625" customWidth="1"/>
    <col min="6157" max="6157" width="14.5703125" customWidth="1"/>
    <col min="6158" max="6158" width="12.85546875" customWidth="1"/>
    <col min="6159" max="6159" width="14.5703125" customWidth="1"/>
    <col min="6160" max="6160" width="15.85546875" customWidth="1"/>
    <col min="6161" max="6161" width="12.7109375" customWidth="1"/>
    <col min="6162" max="6162" width="13.85546875" customWidth="1"/>
    <col min="6163" max="6163" width="14" customWidth="1"/>
    <col min="6164" max="6164" width="16.85546875" customWidth="1"/>
    <col min="6165" max="6165" width="17.85546875" customWidth="1"/>
    <col min="6166" max="6166" width="36.7109375" customWidth="1"/>
    <col min="6401" max="6401" width="2.85546875" customWidth="1"/>
    <col min="6402" max="6402" width="24.85546875" customWidth="1"/>
    <col min="6403" max="6403" width="22.28515625" customWidth="1"/>
    <col min="6404" max="6404" width="23.140625" customWidth="1"/>
    <col min="6405" max="6405" width="28" customWidth="1"/>
    <col min="6406" max="6406" width="21.42578125" customWidth="1"/>
    <col min="6407" max="6407" width="19.42578125" customWidth="1"/>
    <col min="6408" max="6408" width="18" customWidth="1"/>
    <col min="6409" max="6409" width="16.42578125" customWidth="1"/>
    <col min="6410" max="6410" width="14.85546875" customWidth="1"/>
    <col min="6411" max="6411" width="13.42578125" customWidth="1"/>
    <col min="6412" max="6412" width="14.140625" customWidth="1"/>
    <col min="6413" max="6413" width="14.5703125" customWidth="1"/>
    <col min="6414" max="6414" width="12.85546875" customWidth="1"/>
    <col min="6415" max="6415" width="14.5703125" customWidth="1"/>
    <col min="6416" max="6416" width="15.85546875" customWidth="1"/>
    <col min="6417" max="6417" width="12.7109375" customWidth="1"/>
    <col min="6418" max="6418" width="13.85546875" customWidth="1"/>
    <col min="6419" max="6419" width="14" customWidth="1"/>
    <col min="6420" max="6420" width="16.85546875" customWidth="1"/>
    <col min="6421" max="6421" width="17.85546875" customWidth="1"/>
    <col min="6422" max="6422" width="36.7109375" customWidth="1"/>
    <col min="6657" max="6657" width="2.85546875" customWidth="1"/>
    <col min="6658" max="6658" width="24.85546875" customWidth="1"/>
    <col min="6659" max="6659" width="22.28515625" customWidth="1"/>
    <col min="6660" max="6660" width="23.140625" customWidth="1"/>
    <col min="6661" max="6661" width="28" customWidth="1"/>
    <col min="6662" max="6662" width="21.42578125" customWidth="1"/>
    <col min="6663" max="6663" width="19.42578125" customWidth="1"/>
    <col min="6664" max="6664" width="18" customWidth="1"/>
    <col min="6665" max="6665" width="16.42578125" customWidth="1"/>
    <col min="6666" max="6666" width="14.85546875" customWidth="1"/>
    <col min="6667" max="6667" width="13.42578125" customWidth="1"/>
    <col min="6668" max="6668" width="14.140625" customWidth="1"/>
    <col min="6669" max="6669" width="14.5703125" customWidth="1"/>
    <col min="6670" max="6670" width="12.85546875" customWidth="1"/>
    <col min="6671" max="6671" width="14.5703125" customWidth="1"/>
    <col min="6672" max="6672" width="15.85546875" customWidth="1"/>
    <col min="6673" max="6673" width="12.7109375" customWidth="1"/>
    <col min="6674" max="6674" width="13.85546875" customWidth="1"/>
    <col min="6675" max="6675" width="14" customWidth="1"/>
    <col min="6676" max="6676" width="16.85546875" customWidth="1"/>
    <col min="6677" max="6677" width="17.85546875" customWidth="1"/>
    <col min="6678" max="6678" width="36.7109375" customWidth="1"/>
    <col min="6913" max="6913" width="2.85546875" customWidth="1"/>
    <col min="6914" max="6914" width="24.85546875" customWidth="1"/>
    <col min="6915" max="6915" width="22.28515625" customWidth="1"/>
    <col min="6916" max="6916" width="23.140625" customWidth="1"/>
    <col min="6917" max="6917" width="28" customWidth="1"/>
    <col min="6918" max="6918" width="21.42578125" customWidth="1"/>
    <col min="6919" max="6919" width="19.42578125" customWidth="1"/>
    <col min="6920" max="6920" width="18" customWidth="1"/>
    <col min="6921" max="6921" width="16.42578125" customWidth="1"/>
    <col min="6922" max="6922" width="14.85546875" customWidth="1"/>
    <col min="6923" max="6923" width="13.42578125" customWidth="1"/>
    <col min="6924" max="6924" width="14.140625" customWidth="1"/>
    <col min="6925" max="6925" width="14.5703125" customWidth="1"/>
    <col min="6926" max="6926" width="12.85546875" customWidth="1"/>
    <col min="6927" max="6927" width="14.5703125" customWidth="1"/>
    <col min="6928" max="6928" width="15.85546875" customWidth="1"/>
    <col min="6929" max="6929" width="12.7109375" customWidth="1"/>
    <col min="6930" max="6930" width="13.85546875" customWidth="1"/>
    <col min="6931" max="6931" width="14" customWidth="1"/>
    <col min="6932" max="6932" width="16.85546875" customWidth="1"/>
    <col min="6933" max="6933" width="17.85546875" customWidth="1"/>
    <col min="6934" max="6934" width="36.7109375" customWidth="1"/>
    <col min="7169" max="7169" width="2.85546875" customWidth="1"/>
    <col min="7170" max="7170" width="24.85546875" customWidth="1"/>
    <col min="7171" max="7171" width="22.28515625" customWidth="1"/>
    <col min="7172" max="7172" width="23.140625" customWidth="1"/>
    <col min="7173" max="7173" width="28" customWidth="1"/>
    <col min="7174" max="7174" width="21.42578125" customWidth="1"/>
    <col min="7175" max="7175" width="19.42578125" customWidth="1"/>
    <col min="7176" max="7176" width="18" customWidth="1"/>
    <col min="7177" max="7177" width="16.42578125" customWidth="1"/>
    <col min="7178" max="7178" width="14.85546875" customWidth="1"/>
    <col min="7179" max="7179" width="13.42578125" customWidth="1"/>
    <col min="7180" max="7180" width="14.140625" customWidth="1"/>
    <col min="7181" max="7181" width="14.5703125" customWidth="1"/>
    <col min="7182" max="7182" width="12.85546875" customWidth="1"/>
    <col min="7183" max="7183" width="14.5703125" customWidth="1"/>
    <col min="7184" max="7184" width="15.85546875" customWidth="1"/>
    <col min="7185" max="7185" width="12.7109375" customWidth="1"/>
    <col min="7186" max="7186" width="13.85546875" customWidth="1"/>
    <col min="7187" max="7187" width="14" customWidth="1"/>
    <col min="7188" max="7188" width="16.85546875" customWidth="1"/>
    <col min="7189" max="7189" width="17.85546875" customWidth="1"/>
    <col min="7190" max="7190" width="36.7109375" customWidth="1"/>
    <col min="7425" max="7425" width="2.85546875" customWidth="1"/>
    <col min="7426" max="7426" width="24.85546875" customWidth="1"/>
    <col min="7427" max="7427" width="22.28515625" customWidth="1"/>
    <col min="7428" max="7428" width="23.140625" customWidth="1"/>
    <col min="7429" max="7429" width="28" customWidth="1"/>
    <col min="7430" max="7430" width="21.42578125" customWidth="1"/>
    <col min="7431" max="7431" width="19.42578125" customWidth="1"/>
    <col min="7432" max="7432" width="18" customWidth="1"/>
    <col min="7433" max="7433" width="16.42578125" customWidth="1"/>
    <col min="7434" max="7434" width="14.85546875" customWidth="1"/>
    <col min="7435" max="7435" width="13.42578125" customWidth="1"/>
    <col min="7436" max="7436" width="14.140625" customWidth="1"/>
    <col min="7437" max="7437" width="14.5703125" customWidth="1"/>
    <col min="7438" max="7438" width="12.85546875" customWidth="1"/>
    <col min="7439" max="7439" width="14.5703125" customWidth="1"/>
    <col min="7440" max="7440" width="15.85546875" customWidth="1"/>
    <col min="7441" max="7441" width="12.7109375" customWidth="1"/>
    <col min="7442" max="7442" width="13.85546875" customWidth="1"/>
    <col min="7443" max="7443" width="14" customWidth="1"/>
    <col min="7444" max="7444" width="16.85546875" customWidth="1"/>
    <col min="7445" max="7445" width="17.85546875" customWidth="1"/>
    <col min="7446" max="7446" width="36.7109375" customWidth="1"/>
    <col min="7681" max="7681" width="2.85546875" customWidth="1"/>
    <col min="7682" max="7682" width="24.85546875" customWidth="1"/>
    <col min="7683" max="7683" width="22.28515625" customWidth="1"/>
    <col min="7684" max="7684" width="23.140625" customWidth="1"/>
    <col min="7685" max="7685" width="28" customWidth="1"/>
    <col min="7686" max="7686" width="21.42578125" customWidth="1"/>
    <col min="7687" max="7687" width="19.42578125" customWidth="1"/>
    <col min="7688" max="7688" width="18" customWidth="1"/>
    <col min="7689" max="7689" width="16.42578125" customWidth="1"/>
    <col min="7690" max="7690" width="14.85546875" customWidth="1"/>
    <col min="7691" max="7691" width="13.42578125" customWidth="1"/>
    <col min="7692" max="7692" width="14.140625" customWidth="1"/>
    <col min="7693" max="7693" width="14.5703125" customWidth="1"/>
    <col min="7694" max="7694" width="12.85546875" customWidth="1"/>
    <col min="7695" max="7695" width="14.5703125" customWidth="1"/>
    <col min="7696" max="7696" width="15.85546875" customWidth="1"/>
    <col min="7697" max="7697" width="12.7109375" customWidth="1"/>
    <col min="7698" max="7698" width="13.85546875" customWidth="1"/>
    <col min="7699" max="7699" width="14" customWidth="1"/>
    <col min="7700" max="7700" width="16.85546875" customWidth="1"/>
    <col min="7701" max="7701" width="17.85546875" customWidth="1"/>
    <col min="7702" max="7702" width="36.7109375" customWidth="1"/>
    <col min="7937" max="7937" width="2.85546875" customWidth="1"/>
    <col min="7938" max="7938" width="24.85546875" customWidth="1"/>
    <col min="7939" max="7939" width="22.28515625" customWidth="1"/>
    <col min="7940" max="7940" width="23.140625" customWidth="1"/>
    <col min="7941" max="7941" width="28" customWidth="1"/>
    <col min="7942" max="7942" width="21.42578125" customWidth="1"/>
    <col min="7943" max="7943" width="19.42578125" customWidth="1"/>
    <col min="7944" max="7944" width="18" customWidth="1"/>
    <col min="7945" max="7945" width="16.42578125" customWidth="1"/>
    <col min="7946" max="7946" width="14.85546875" customWidth="1"/>
    <col min="7947" max="7947" width="13.42578125" customWidth="1"/>
    <col min="7948" max="7948" width="14.140625" customWidth="1"/>
    <col min="7949" max="7949" width="14.5703125" customWidth="1"/>
    <col min="7950" max="7950" width="12.85546875" customWidth="1"/>
    <col min="7951" max="7951" width="14.5703125" customWidth="1"/>
    <col min="7952" max="7952" width="15.85546875" customWidth="1"/>
    <col min="7953" max="7953" width="12.7109375" customWidth="1"/>
    <col min="7954" max="7954" width="13.85546875" customWidth="1"/>
    <col min="7955" max="7955" width="14" customWidth="1"/>
    <col min="7956" max="7956" width="16.85546875" customWidth="1"/>
    <col min="7957" max="7957" width="17.85546875" customWidth="1"/>
    <col min="7958" max="7958" width="36.7109375" customWidth="1"/>
    <col min="8193" max="8193" width="2.85546875" customWidth="1"/>
    <col min="8194" max="8194" width="24.85546875" customWidth="1"/>
    <col min="8195" max="8195" width="22.28515625" customWidth="1"/>
    <col min="8196" max="8196" width="23.140625" customWidth="1"/>
    <col min="8197" max="8197" width="28" customWidth="1"/>
    <col min="8198" max="8198" width="21.42578125" customWidth="1"/>
    <col min="8199" max="8199" width="19.42578125" customWidth="1"/>
    <col min="8200" max="8200" width="18" customWidth="1"/>
    <col min="8201" max="8201" width="16.42578125" customWidth="1"/>
    <col min="8202" max="8202" width="14.85546875" customWidth="1"/>
    <col min="8203" max="8203" width="13.42578125" customWidth="1"/>
    <col min="8204" max="8204" width="14.140625" customWidth="1"/>
    <col min="8205" max="8205" width="14.5703125" customWidth="1"/>
    <col min="8206" max="8206" width="12.85546875" customWidth="1"/>
    <col min="8207" max="8207" width="14.5703125" customWidth="1"/>
    <col min="8208" max="8208" width="15.85546875" customWidth="1"/>
    <col min="8209" max="8209" width="12.7109375" customWidth="1"/>
    <col min="8210" max="8210" width="13.85546875" customWidth="1"/>
    <col min="8211" max="8211" width="14" customWidth="1"/>
    <col min="8212" max="8212" width="16.85546875" customWidth="1"/>
    <col min="8213" max="8213" width="17.85546875" customWidth="1"/>
    <col min="8214" max="8214" width="36.7109375" customWidth="1"/>
    <col min="8449" max="8449" width="2.85546875" customWidth="1"/>
    <col min="8450" max="8450" width="24.85546875" customWidth="1"/>
    <col min="8451" max="8451" width="22.28515625" customWidth="1"/>
    <col min="8452" max="8452" width="23.140625" customWidth="1"/>
    <col min="8453" max="8453" width="28" customWidth="1"/>
    <col min="8454" max="8454" width="21.42578125" customWidth="1"/>
    <col min="8455" max="8455" width="19.42578125" customWidth="1"/>
    <col min="8456" max="8456" width="18" customWidth="1"/>
    <col min="8457" max="8457" width="16.42578125" customWidth="1"/>
    <col min="8458" max="8458" width="14.85546875" customWidth="1"/>
    <col min="8459" max="8459" width="13.42578125" customWidth="1"/>
    <col min="8460" max="8460" width="14.140625" customWidth="1"/>
    <col min="8461" max="8461" width="14.5703125" customWidth="1"/>
    <col min="8462" max="8462" width="12.85546875" customWidth="1"/>
    <col min="8463" max="8463" width="14.5703125" customWidth="1"/>
    <col min="8464" max="8464" width="15.85546875" customWidth="1"/>
    <col min="8465" max="8465" width="12.7109375" customWidth="1"/>
    <col min="8466" max="8466" width="13.85546875" customWidth="1"/>
    <col min="8467" max="8467" width="14" customWidth="1"/>
    <col min="8468" max="8468" width="16.85546875" customWidth="1"/>
    <col min="8469" max="8469" width="17.85546875" customWidth="1"/>
    <col min="8470" max="8470" width="36.7109375" customWidth="1"/>
    <col min="8705" max="8705" width="2.85546875" customWidth="1"/>
    <col min="8706" max="8706" width="24.85546875" customWidth="1"/>
    <col min="8707" max="8707" width="22.28515625" customWidth="1"/>
    <col min="8708" max="8708" width="23.140625" customWidth="1"/>
    <col min="8709" max="8709" width="28" customWidth="1"/>
    <col min="8710" max="8710" width="21.42578125" customWidth="1"/>
    <col min="8711" max="8711" width="19.42578125" customWidth="1"/>
    <col min="8712" max="8712" width="18" customWidth="1"/>
    <col min="8713" max="8713" width="16.42578125" customWidth="1"/>
    <col min="8714" max="8714" width="14.85546875" customWidth="1"/>
    <col min="8715" max="8715" width="13.42578125" customWidth="1"/>
    <col min="8716" max="8716" width="14.140625" customWidth="1"/>
    <col min="8717" max="8717" width="14.5703125" customWidth="1"/>
    <col min="8718" max="8718" width="12.85546875" customWidth="1"/>
    <col min="8719" max="8719" width="14.5703125" customWidth="1"/>
    <col min="8720" max="8720" width="15.85546875" customWidth="1"/>
    <col min="8721" max="8721" width="12.7109375" customWidth="1"/>
    <col min="8722" max="8722" width="13.85546875" customWidth="1"/>
    <col min="8723" max="8723" width="14" customWidth="1"/>
    <col min="8724" max="8724" width="16.85546875" customWidth="1"/>
    <col min="8725" max="8725" width="17.85546875" customWidth="1"/>
    <col min="8726" max="8726" width="36.7109375" customWidth="1"/>
    <col min="8961" max="8961" width="2.85546875" customWidth="1"/>
    <col min="8962" max="8962" width="24.85546875" customWidth="1"/>
    <col min="8963" max="8963" width="22.28515625" customWidth="1"/>
    <col min="8964" max="8964" width="23.140625" customWidth="1"/>
    <col min="8965" max="8965" width="28" customWidth="1"/>
    <col min="8966" max="8966" width="21.42578125" customWidth="1"/>
    <col min="8967" max="8967" width="19.42578125" customWidth="1"/>
    <col min="8968" max="8968" width="18" customWidth="1"/>
    <col min="8969" max="8969" width="16.42578125" customWidth="1"/>
    <col min="8970" max="8970" width="14.85546875" customWidth="1"/>
    <col min="8971" max="8971" width="13.42578125" customWidth="1"/>
    <col min="8972" max="8972" width="14.140625" customWidth="1"/>
    <col min="8973" max="8973" width="14.5703125" customWidth="1"/>
    <col min="8974" max="8974" width="12.85546875" customWidth="1"/>
    <col min="8975" max="8975" width="14.5703125" customWidth="1"/>
    <col min="8976" max="8976" width="15.85546875" customWidth="1"/>
    <col min="8977" max="8977" width="12.7109375" customWidth="1"/>
    <col min="8978" max="8978" width="13.85546875" customWidth="1"/>
    <col min="8979" max="8979" width="14" customWidth="1"/>
    <col min="8980" max="8980" width="16.85546875" customWidth="1"/>
    <col min="8981" max="8981" width="17.85546875" customWidth="1"/>
    <col min="8982" max="8982" width="36.7109375" customWidth="1"/>
    <col min="9217" max="9217" width="2.85546875" customWidth="1"/>
    <col min="9218" max="9218" width="24.85546875" customWidth="1"/>
    <col min="9219" max="9219" width="22.28515625" customWidth="1"/>
    <col min="9220" max="9220" width="23.140625" customWidth="1"/>
    <col min="9221" max="9221" width="28" customWidth="1"/>
    <col min="9222" max="9222" width="21.42578125" customWidth="1"/>
    <col min="9223" max="9223" width="19.42578125" customWidth="1"/>
    <col min="9224" max="9224" width="18" customWidth="1"/>
    <col min="9225" max="9225" width="16.42578125" customWidth="1"/>
    <col min="9226" max="9226" width="14.85546875" customWidth="1"/>
    <col min="9227" max="9227" width="13.42578125" customWidth="1"/>
    <col min="9228" max="9228" width="14.140625" customWidth="1"/>
    <col min="9229" max="9229" width="14.5703125" customWidth="1"/>
    <col min="9230" max="9230" width="12.85546875" customWidth="1"/>
    <col min="9231" max="9231" width="14.5703125" customWidth="1"/>
    <col min="9232" max="9232" width="15.85546875" customWidth="1"/>
    <col min="9233" max="9233" width="12.7109375" customWidth="1"/>
    <col min="9234" max="9234" width="13.85546875" customWidth="1"/>
    <col min="9235" max="9235" width="14" customWidth="1"/>
    <col min="9236" max="9236" width="16.85546875" customWidth="1"/>
    <col min="9237" max="9237" width="17.85546875" customWidth="1"/>
    <col min="9238" max="9238" width="36.7109375" customWidth="1"/>
    <col min="9473" max="9473" width="2.85546875" customWidth="1"/>
    <col min="9474" max="9474" width="24.85546875" customWidth="1"/>
    <col min="9475" max="9475" width="22.28515625" customWidth="1"/>
    <col min="9476" max="9476" width="23.140625" customWidth="1"/>
    <col min="9477" max="9477" width="28" customWidth="1"/>
    <col min="9478" max="9478" width="21.42578125" customWidth="1"/>
    <col min="9479" max="9479" width="19.42578125" customWidth="1"/>
    <col min="9480" max="9480" width="18" customWidth="1"/>
    <col min="9481" max="9481" width="16.42578125" customWidth="1"/>
    <col min="9482" max="9482" width="14.85546875" customWidth="1"/>
    <col min="9483" max="9483" width="13.42578125" customWidth="1"/>
    <col min="9484" max="9484" width="14.140625" customWidth="1"/>
    <col min="9485" max="9485" width="14.5703125" customWidth="1"/>
    <col min="9486" max="9486" width="12.85546875" customWidth="1"/>
    <col min="9487" max="9487" width="14.5703125" customWidth="1"/>
    <col min="9488" max="9488" width="15.85546875" customWidth="1"/>
    <col min="9489" max="9489" width="12.7109375" customWidth="1"/>
    <col min="9490" max="9490" width="13.85546875" customWidth="1"/>
    <col min="9491" max="9491" width="14" customWidth="1"/>
    <col min="9492" max="9492" width="16.85546875" customWidth="1"/>
    <col min="9493" max="9493" width="17.85546875" customWidth="1"/>
    <col min="9494" max="9494" width="36.7109375" customWidth="1"/>
    <col min="9729" max="9729" width="2.85546875" customWidth="1"/>
    <col min="9730" max="9730" width="24.85546875" customWidth="1"/>
    <col min="9731" max="9731" width="22.28515625" customWidth="1"/>
    <col min="9732" max="9732" width="23.140625" customWidth="1"/>
    <col min="9733" max="9733" width="28" customWidth="1"/>
    <col min="9734" max="9734" width="21.42578125" customWidth="1"/>
    <col min="9735" max="9735" width="19.42578125" customWidth="1"/>
    <col min="9736" max="9736" width="18" customWidth="1"/>
    <col min="9737" max="9737" width="16.42578125" customWidth="1"/>
    <col min="9738" max="9738" width="14.85546875" customWidth="1"/>
    <col min="9739" max="9739" width="13.42578125" customWidth="1"/>
    <col min="9740" max="9740" width="14.140625" customWidth="1"/>
    <col min="9741" max="9741" width="14.5703125" customWidth="1"/>
    <col min="9742" max="9742" width="12.85546875" customWidth="1"/>
    <col min="9743" max="9743" width="14.5703125" customWidth="1"/>
    <col min="9744" max="9744" width="15.85546875" customWidth="1"/>
    <col min="9745" max="9745" width="12.7109375" customWidth="1"/>
    <col min="9746" max="9746" width="13.85546875" customWidth="1"/>
    <col min="9747" max="9747" width="14" customWidth="1"/>
    <col min="9748" max="9748" width="16.85546875" customWidth="1"/>
    <col min="9749" max="9749" width="17.85546875" customWidth="1"/>
    <col min="9750" max="9750" width="36.7109375" customWidth="1"/>
    <col min="9985" max="9985" width="2.85546875" customWidth="1"/>
    <col min="9986" max="9986" width="24.85546875" customWidth="1"/>
    <col min="9987" max="9987" width="22.28515625" customWidth="1"/>
    <col min="9988" max="9988" width="23.140625" customWidth="1"/>
    <col min="9989" max="9989" width="28" customWidth="1"/>
    <col min="9990" max="9990" width="21.42578125" customWidth="1"/>
    <col min="9991" max="9991" width="19.42578125" customWidth="1"/>
    <col min="9992" max="9992" width="18" customWidth="1"/>
    <col min="9993" max="9993" width="16.42578125" customWidth="1"/>
    <col min="9994" max="9994" width="14.85546875" customWidth="1"/>
    <col min="9995" max="9995" width="13.42578125" customWidth="1"/>
    <col min="9996" max="9996" width="14.140625" customWidth="1"/>
    <col min="9997" max="9997" width="14.5703125" customWidth="1"/>
    <col min="9998" max="9998" width="12.85546875" customWidth="1"/>
    <col min="9999" max="9999" width="14.5703125" customWidth="1"/>
    <col min="10000" max="10000" width="15.85546875" customWidth="1"/>
    <col min="10001" max="10001" width="12.7109375" customWidth="1"/>
    <col min="10002" max="10002" width="13.85546875" customWidth="1"/>
    <col min="10003" max="10003" width="14" customWidth="1"/>
    <col min="10004" max="10004" width="16.85546875" customWidth="1"/>
    <col min="10005" max="10005" width="17.85546875" customWidth="1"/>
    <col min="10006" max="10006" width="36.7109375" customWidth="1"/>
    <col min="10241" max="10241" width="2.85546875" customWidth="1"/>
    <col min="10242" max="10242" width="24.85546875" customWidth="1"/>
    <col min="10243" max="10243" width="22.28515625" customWidth="1"/>
    <col min="10244" max="10244" width="23.140625" customWidth="1"/>
    <col min="10245" max="10245" width="28" customWidth="1"/>
    <col min="10246" max="10246" width="21.42578125" customWidth="1"/>
    <col min="10247" max="10247" width="19.42578125" customWidth="1"/>
    <col min="10248" max="10248" width="18" customWidth="1"/>
    <col min="10249" max="10249" width="16.42578125" customWidth="1"/>
    <col min="10250" max="10250" width="14.85546875" customWidth="1"/>
    <col min="10251" max="10251" width="13.42578125" customWidth="1"/>
    <col min="10252" max="10252" width="14.140625" customWidth="1"/>
    <col min="10253" max="10253" width="14.5703125" customWidth="1"/>
    <col min="10254" max="10254" width="12.85546875" customWidth="1"/>
    <col min="10255" max="10255" width="14.5703125" customWidth="1"/>
    <col min="10256" max="10256" width="15.85546875" customWidth="1"/>
    <col min="10257" max="10257" width="12.7109375" customWidth="1"/>
    <col min="10258" max="10258" width="13.85546875" customWidth="1"/>
    <col min="10259" max="10259" width="14" customWidth="1"/>
    <col min="10260" max="10260" width="16.85546875" customWidth="1"/>
    <col min="10261" max="10261" width="17.85546875" customWidth="1"/>
    <col min="10262" max="10262" width="36.7109375" customWidth="1"/>
    <col min="10497" max="10497" width="2.85546875" customWidth="1"/>
    <col min="10498" max="10498" width="24.85546875" customWidth="1"/>
    <col min="10499" max="10499" width="22.28515625" customWidth="1"/>
    <col min="10500" max="10500" width="23.140625" customWidth="1"/>
    <col min="10501" max="10501" width="28" customWidth="1"/>
    <col min="10502" max="10502" width="21.42578125" customWidth="1"/>
    <col min="10503" max="10503" width="19.42578125" customWidth="1"/>
    <col min="10504" max="10504" width="18" customWidth="1"/>
    <col min="10505" max="10505" width="16.42578125" customWidth="1"/>
    <col min="10506" max="10506" width="14.85546875" customWidth="1"/>
    <col min="10507" max="10507" width="13.42578125" customWidth="1"/>
    <col min="10508" max="10508" width="14.140625" customWidth="1"/>
    <col min="10509" max="10509" width="14.5703125" customWidth="1"/>
    <col min="10510" max="10510" width="12.85546875" customWidth="1"/>
    <col min="10511" max="10511" width="14.5703125" customWidth="1"/>
    <col min="10512" max="10512" width="15.85546875" customWidth="1"/>
    <col min="10513" max="10513" width="12.7109375" customWidth="1"/>
    <col min="10514" max="10514" width="13.85546875" customWidth="1"/>
    <col min="10515" max="10515" width="14" customWidth="1"/>
    <col min="10516" max="10516" width="16.85546875" customWidth="1"/>
    <col min="10517" max="10517" width="17.85546875" customWidth="1"/>
    <col min="10518" max="10518" width="36.7109375" customWidth="1"/>
    <col min="10753" max="10753" width="2.85546875" customWidth="1"/>
    <col min="10754" max="10754" width="24.85546875" customWidth="1"/>
    <col min="10755" max="10755" width="22.28515625" customWidth="1"/>
    <col min="10756" max="10756" width="23.140625" customWidth="1"/>
    <col min="10757" max="10757" width="28" customWidth="1"/>
    <col min="10758" max="10758" width="21.42578125" customWidth="1"/>
    <col min="10759" max="10759" width="19.42578125" customWidth="1"/>
    <col min="10760" max="10760" width="18" customWidth="1"/>
    <col min="10761" max="10761" width="16.42578125" customWidth="1"/>
    <col min="10762" max="10762" width="14.85546875" customWidth="1"/>
    <col min="10763" max="10763" width="13.42578125" customWidth="1"/>
    <col min="10764" max="10764" width="14.140625" customWidth="1"/>
    <col min="10765" max="10765" width="14.5703125" customWidth="1"/>
    <col min="10766" max="10766" width="12.85546875" customWidth="1"/>
    <col min="10767" max="10767" width="14.5703125" customWidth="1"/>
    <col min="10768" max="10768" width="15.85546875" customWidth="1"/>
    <col min="10769" max="10769" width="12.7109375" customWidth="1"/>
    <col min="10770" max="10770" width="13.85546875" customWidth="1"/>
    <col min="10771" max="10771" width="14" customWidth="1"/>
    <col min="10772" max="10772" width="16.85546875" customWidth="1"/>
    <col min="10773" max="10773" width="17.85546875" customWidth="1"/>
    <col min="10774" max="10774" width="36.7109375" customWidth="1"/>
    <col min="11009" max="11009" width="2.85546875" customWidth="1"/>
    <col min="11010" max="11010" width="24.85546875" customWidth="1"/>
    <col min="11011" max="11011" width="22.28515625" customWidth="1"/>
    <col min="11012" max="11012" width="23.140625" customWidth="1"/>
    <col min="11013" max="11013" width="28" customWidth="1"/>
    <col min="11014" max="11014" width="21.42578125" customWidth="1"/>
    <col min="11015" max="11015" width="19.42578125" customWidth="1"/>
    <col min="11016" max="11016" width="18" customWidth="1"/>
    <col min="11017" max="11017" width="16.42578125" customWidth="1"/>
    <col min="11018" max="11018" width="14.85546875" customWidth="1"/>
    <col min="11019" max="11019" width="13.42578125" customWidth="1"/>
    <col min="11020" max="11020" width="14.140625" customWidth="1"/>
    <col min="11021" max="11021" width="14.5703125" customWidth="1"/>
    <col min="11022" max="11022" width="12.85546875" customWidth="1"/>
    <col min="11023" max="11023" width="14.5703125" customWidth="1"/>
    <col min="11024" max="11024" width="15.85546875" customWidth="1"/>
    <col min="11025" max="11025" width="12.7109375" customWidth="1"/>
    <col min="11026" max="11026" width="13.85546875" customWidth="1"/>
    <col min="11027" max="11027" width="14" customWidth="1"/>
    <col min="11028" max="11028" width="16.85546875" customWidth="1"/>
    <col min="11029" max="11029" width="17.85546875" customWidth="1"/>
    <col min="11030" max="11030" width="36.7109375" customWidth="1"/>
    <col min="11265" max="11265" width="2.85546875" customWidth="1"/>
    <col min="11266" max="11266" width="24.85546875" customWidth="1"/>
    <col min="11267" max="11267" width="22.28515625" customWidth="1"/>
    <col min="11268" max="11268" width="23.140625" customWidth="1"/>
    <col min="11269" max="11269" width="28" customWidth="1"/>
    <col min="11270" max="11270" width="21.42578125" customWidth="1"/>
    <col min="11271" max="11271" width="19.42578125" customWidth="1"/>
    <col min="11272" max="11272" width="18" customWidth="1"/>
    <col min="11273" max="11273" width="16.42578125" customWidth="1"/>
    <col min="11274" max="11274" width="14.85546875" customWidth="1"/>
    <col min="11275" max="11275" width="13.42578125" customWidth="1"/>
    <col min="11276" max="11276" width="14.140625" customWidth="1"/>
    <col min="11277" max="11277" width="14.5703125" customWidth="1"/>
    <col min="11278" max="11278" width="12.85546875" customWidth="1"/>
    <col min="11279" max="11279" width="14.5703125" customWidth="1"/>
    <col min="11280" max="11280" width="15.85546875" customWidth="1"/>
    <col min="11281" max="11281" width="12.7109375" customWidth="1"/>
    <col min="11282" max="11282" width="13.85546875" customWidth="1"/>
    <col min="11283" max="11283" width="14" customWidth="1"/>
    <col min="11284" max="11284" width="16.85546875" customWidth="1"/>
    <col min="11285" max="11285" width="17.85546875" customWidth="1"/>
    <col min="11286" max="11286" width="36.7109375" customWidth="1"/>
    <col min="11521" max="11521" width="2.85546875" customWidth="1"/>
    <col min="11522" max="11522" width="24.85546875" customWidth="1"/>
    <col min="11523" max="11523" width="22.28515625" customWidth="1"/>
    <col min="11524" max="11524" width="23.140625" customWidth="1"/>
    <col min="11525" max="11525" width="28" customWidth="1"/>
    <col min="11526" max="11526" width="21.42578125" customWidth="1"/>
    <col min="11527" max="11527" width="19.42578125" customWidth="1"/>
    <col min="11528" max="11528" width="18" customWidth="1"/>
    <col min="11529" max="11529" width="16.42578125" customWidth="1"/>
    <col min="11530" max="11530" width="14.85546875" customWidth="1"/>
    <col min="11531" max="11531" width="13.42578125" customWidth="1"/>
    <col min="11532" max="11532" width="14.140625" customWidth="1"/>
    <col min="11533" max="11533" width="14.5703125" customWidth="1"/>
    <col min="11534" max="11534" width="12.85546875" customWidth="1"/>
    <col min="11535" max="11535" width="14.5703125" customWidth="1"/>
    <col min="11536" max="11536" width="15.85546875" customWidth="1"/>
    <col min="11537" max="11537" width="12.7109375" customWidth="1"/>
    <col min="11538" max="11538" width="13.85546875" customWidth="1"/>
    <col min="11539" max="11539" width="14" customWidth="1"/>
    <col min="11540" max="11540" width="16.85546875" customWidth="1"/>
    <col min="11541" max="11541" width="17.85546875" customWidth="1"/>
    <col min="11542" max="11542" width="36.7109375" customWidth="1"/>
    <col min="11777" max="11777" width="2.85546875" customWidth="1"/>
    <col min="11778" max="11778" width="24.85546875" customWidth="1"/>
    <col min="11779" max="11779" width="22.28515625" customWidth="1"/>
    <col min="11780" max="11780" width="23.140625" customWidth="1"/>
    <col min="11781" max="11781" width="28" customWidth="1"/>
    <col min="11782" max="11782" width="21.42578125" customWidth="1"/>
    <col min="11783" max="11783" width="19.42578125" customWidth="1"/>
    <col min="11784" max="11784" width="18" customWidth="1"/>
    <col min="11785" max="11785" width="16.42578125" customWidth="1"/>
    <col min="11786" max="11786" width="14.85546875" customWidth="1"/>
    <col min="11787" max="11787" width="13.42578125" customWidth="1"/>
    <col min="11788" max="11788" width="14.140625" customWidth="1"/>
    <col min="11789" max="11789" width="14.5703125" customWidth="1"/>
    <col min="11790" max="11790" width="12.85546875" customWidth="1"/>
    <col min="11791" max="11791" width="14.5703125" customWidth="1"/>
    <col min="11792" max="11792" width="15.85546875" customWidth="1"/>
    <col min="11793" max="11793" width="12.7109375" customWidth="1"/>
    <col min="11794" max="11794" width="13.85546875" customWidth="1"/>
    <col min="11795" max="11795" width="14" customWidth="1"/>
    <col min="11796" max="11796" width="16.85546875" customWidth="1"/>
    <col min="11797" max="11797" width="17.85546875" customWidth="1"/>
    <col min="11798" max="11798" width="36.7109375" customWidth="1"/>
    <col min="12033" max="12033" width="2.85546875" customWidth="1"/>
    <col min="12034" max="12034" width="24.85546875" customWidth="1"/>
    <col min="12035" max="12035" width="22.28515625" customWidth="1"/>
    <col min="12036" max="12036" width="23.140625" customWidth="1"/>
    <col min="12037" max="12037" width="28" customWidth="1"/>
    <col min="12038" max="12038" width="21.42578125" customWidth="1"/>
    <col min="12039" max="12039" width="19.42578125" customWidth="1"/>
    <col min="12040" max="12040" width="18" customWidth="1"/>
    <col min="12041" max="12041" width="16.42578125" customWidth="1"/>
    <col min="12042" max="12042" width="14.85546875" customWidth="1"/>
    <col min="12043" max="12043" width="13.42578125" customWidth="1"/>
    <col min="12044" max="12044" width="14.140625" customWidth="1"/>
    <col min="12045" max="12045" width="14.5703125" customWidth="1"/>
    <col min="12046" max="12046" width="12.85546875" customWidth="1"/>
    <col min="12047" max="12047" width="14.5703125" customWidth="1"/>
    <col min="12048" max="12048" width="15.85546875" customWidth="1"/>
    <col min="12049" max="12049" width="12.7109375" customWidth="1"/>
    <col min="12050" max="12050" width="13.85546875" customWidth="1"/>
    <col min="12051" max="12051" width="14" customWidth="1"/>
    <col min="12052" max="12052" width="16.85546875" customWidth="1"/>
    <col min="12053" max="12053" width="17.85546875" customWidth="1"/>
    <col min="12054" max="12054" width="36.7109375" customWidth="1"/>
    <col min="12289" max="12289" width="2.85546875" customWidth="1"/>
    <col min="12290" max="12290" width="24.85546875" customWidth="1"/>
    <col min="12291" max="12291" width="22.28515625" customWidth="1"/>
    <col min="12292" max="12292" width="23.140625" customWidth="1"/>
    <col min="12293" max="12293" width="28" customWidth="1"/>
    <col min="12294" max="12294" width="21.42578125" customWidth="1"/>
    <col min="12295" max="12295" width="19.42578125" customWidth="1"/>
    <col min="12296" max="12296" width="18" customWidth="1"/>
    <col min="12297" max="12297" width="16.42578125" customWidth="1"/>
    <col min="12298" max="12298" width="14.85546875" customWidth="1"/>
    <col min="12299" max="12299" width="13.42578125" customWidth="1"/>
    <col min="12300" max="12300" width="14.140625" customWidth="1"/>
    <col min="12301" max="12301" width="14.5703125" customWidth="1"/>
    <col min="12302" max="12302" width="12.85546875" customWidth="1"/>
    <col min="12303" max="12303" width="14.5703125" customWidth="1"/>
    <col min="12304" max="12304" width="15.85546875" customWidth="1"/>
    <col min="12305" max="12305" width="12.7109375" customWidth="1"/>
    <col min="12306" max="12306" width="13.85546875" customWidth="1"/>
    <col min="12307" max="12307" width="14" customWidth="1"/>
    <col min="12308" max="12308" width="16.85546875" customWidth="1"/>
    <col min="12309" max="12309" width="17.85546875" customWidth="1"/>
    <col min="12310" max="12310" width="36.7109375" customWidth="1"/>
    <col min="12545" max="12545" width="2.85546875" customWidth="1"/>
    <col min="12546" max="12546" width="24.85546875" customWidth="1"/>
    <col min="12547" max="12547" width="22.28515625" customWidth="1"/>
    <col min="12548" max="12548" width="23.140625" customWidth="1"/>
    <col min="12549" max="12549" width="28" customWidth="1"/>
    <col min="12550" max="12550" width="21.42578125" customWidth="1"/>
    <col min="12551" max="12551" width="19.42578125" customWidth="1"/>
    <col min="12552" max="12552" width="18" customWidth="1"/>
    <col min="12553" max="12553" width="16.42578125" customWidth="1"/>
    <col min="12554" max="12554" width="14.85546875" customWidth="1"/>
    <col min="12555" max="12555" width="13.42578125" customWidth="1"/>
    <col min="12556" max="12556" width="14.140625" customWidth="1"/>
    <col min="12557" max="12557" width="14.5703125" customWidth="1"/>
    <col min="12558" max="12558" width="12.85546875" customWidth="1"/>
    <col min="12559" max="12559" width="14.5703125" customWidth="1"/>
    <col min="12560" max="12560" width="15.85546875" customWidth="1"/>
    <col min="12561" max="12561" width="12.7109375" customWidth="1"/>
    <col min="12562" max="12562" width="13.85546875" customWidth="1"/>
    <col min="12563" max="12563" width="14" customWidth="1"/>
    <col min="12564" max="12564" width="16.85546875" customWidth="1"/>
    <col min="12565" max="12565" width="17.85546875" customWidth="1"/>
    <col min="12566" max="12566" width="36.7109375" customWidth="1"/>
    <col min="12801" max="12801" width="2.85546875" customWidth="1"/>
    <col min="12802" max="12802" width="24.85546875" customWidth="1"/>
    <col min="12803" max="12803" width="22.28515625" customWidth="1"/>
    <col min="12804" max="12804" width="23.140625" customWidth="1"/>
    <col min="12805" max="12805" width="28" customWidth="1"/>
    <col min="12806" max="12806" width="21.42578125" customWidth="1"/>
    <col min="12807" max="12807" width="19.42578125" customWidth="1"/>
    <col min="12808" max="12808" width="18" customWidth="1"/>
    <col min="12809" max="12809" width="16.42578125" customWidth="1"/>
    <col min="12810" max="12810" width="14.85546875" customWidth="1"/>
    <col min="12811" max="12811" width="13.42578125" customWidth="1"/>
    <col min="12812" max="12812" width="14.140625" customWidth="1"/>
    <col min="12813" max="12813" width="14.5703125" customWidth="1"/>
    <col min="12814" max="12814" width="12.85546875" customWidth="1"/>
    <col min="12815" max="12815" width="14.5703125" customWidth="1"/>
    <col min="12816" max="12816" width="15.85546875" customWidth="1"/>
    <col min="12817" max="12817" width="12.7109375" customWidth="1"/>
    <col min="12818" max="12818" width="13.85546875" customWidth="1"/>
    <col min="12819" max="12819" width="14" customWidth="1"/>
    <col min="12820" max="12820" width="16.85546875" customWidth="1"/>
    <col min="12821" max="12821" width="17.85546875" customWidth="1"/>
    <col min="12822" max="12822" width="36.7109375" customWidth="1"/>
    <col min="13057" max="13057" width="2.85546875" customWidth="1"/>
    <col min="13058" max="13058" width="24.85546875" customWidth="1"/>
    <col min="13059" max="13059" width="22.28515625" customWidth="1"/>
    <col min="13060" max="13060" width="23.140625" customWidth="1"/>
    <col min="13061" max="13061" width="28" customWidth="1"/>
    <col min="13062" max="13062" width="21.42578125" customWidth="1"/>
    <col min="13063" max="13063" width="19.42578125" customWidth="1"/>
    <col min="13064" max="13064" width="18" customWidth="1"/>
    <col min="13065" max="13065" width="16.42578125" customWidth="1"/>
    <col min="13066" max="13066" width="14.85546875" customWidth="1"/>
    <col min="13067" max="13067" width="13.42578125" customWidth="1"/>
    <col min="13068" max="13068" width="14.140625" customWidth="1"/>
    <col min="13069" max="13069" width="14.5703125" customWidth="1"/>
    <col min="13070" max="13070" width="12.85546875" customWidth="1"/>
    <col min="13071" max="13071" width="14.5703125" customWidth="1"/>
    <col min="13072" max="13072" width="15.85546875" customWidth="1"/>
    <col min="13073" max="13073" width="12.7109375" customWidth="1"/>
    <col min="13074" max="13074" width="13.85546875" customWidth="1"/>
    <col min="13075" max="13075" width="14" customWidth="1"/>
    <col min="13076" max="13076" width="16.85546875" customWidth="1"/>
    <col min="13077" max="13077" width="17.85546875" customWidth="1"/>
    <col min="13078" max="13078" width="36.7109375" customWidth="1"/>
    <col min="13313" max="13313" width="2.85546875" customWidth="1"/>
    <col min="13314" max="13314" width="24.85546875" customWidth="1"/>
    <col min="13315" max="13315" width="22.28515625" customWidth="1"/>
    <col min="13316" max="13316" width="23.140625" customWidth="1"/>
    <col min="13317" max="13317" width="28" customWidth="1"/>
    <col min="13318" max="13318" width="21.42578125" customWidth="1"/>
    <col min="13319" max="13319" width="19.42578125" customWidth="1"/>
    <col min="13320" max="13320" width="18" customWidth="1"/>
    <col min="13321" max="13321" width="16.42578125" customWidth="1"/>
    <col min="13322" max="13322" width="14.85546875" customWidth="1"/>
    <col min="13323" max="13323" width="13.42578125" customWidth="1"/>
    <col min="13324" max="13324" width="14.140625" customWidth="1"/>
    <col min="13325" max="13325" width="14.5703125" customWidth="1"/>
    <col min="13326" max="13326" width="12.85546875" customWidth="1"/>
    <col min="13327" max="13327" width="14.5703125" customWidth="1"/>
    <col min="13328" max="13328" width="15.85546875" customWidth="1"/>
    <col min="13329" max="13329" width="12.7109375" customWidth="1"/>
    <col min="13330" max="13330" width="13.85546875" customWidth="1"/>
    <col min="13331" max="13331" width="14" customWidth="1"/>
    <col min="13332" max="13332" width="16.85546875" customWidth="1"/>
    <col min="13333" max="13333" width="17.85546875" customWidth="1"/>
    <col min="13334" max="13334" width="36.7109375" customWidth="1"/>
    <col min="13569" max="13569" width="2.85546875" customWidth="1"/>
    <col min="13570" max="13570" width="24.85546875" customWidth="1"/>
    <col min="13571" max="13571" width="22.28515625" customWidth="1"/>
    <col min="13572" max="13572" width="23.140625" customWidth="1"/>
    <col min="13573" max="13573" width="28" customWidth="1"/>
    <col min="13574" max="13574" width="21.42578125" customWidth="1"/>
    <col min="13575" max="13575" width="19.42578125" customWidth="1"/>
    <col min="13576" max="13576" width="18" customWidth="1"/>
    <col min="13577" max="13577" width="16.42578125" customWidth="1"/>
    <col min="13578" max="13578" width="14.85546875" customWidth="1"/>
    <col min="13579" max="13579" width="13.42578125" customWidth="1"/>
    <col min="13580" max="13580" width="14.140625" customWidth="1"/>
    <col min="13581" max="13581" width="14.5703125" customWidth="1"/>
    <col min="13582" max="13582" width="12.85546875" customWidth="1"/>
    <col min="13583" max="13583" width="14.5703125" customWidth="1"/>
    <col min="13584" max="13584" width="15.85546875" customWidth="1"/>
    <col min="13585" max="13585" width="12.7109375" customWidth="1"/>
    <col min="13586" max="13586" width="13.85546875" customWidth="1"/>
    <col min="13587" max="13587" width="14" customWidth="1"/>
    <col min="13588" max="13588" width="16.85546875" customWidth="1"/>
    <col min="13589" max="13589" width="17.85546875" customWidth="1"/>
    <col min="13590" max="13590" width="36.7109375" customWidth="1"/>
    <col min="13825" max="13825" width="2.85546875" customWidth="1"/>
    <col min="13826" max="13826" width="24.85546875" customWidth="1"/>
    <col min="13827" max="13827" width="22.28515625" customWidth="1"/>
    <col min="13828" max="13828" width="23.140625" customWidth="1"/>
    <col min="13829" max="13829" width="28" customWidth="1"/>
    <col min="13830" max="13830" width="21.42578125" customWidth="1"/>
    <col min="13831" max="13831" width="19.42578125" customWidth="1"/>
    <col min="13832" max="13832" width="18" customWidth="1"/>
    <col min="13833" max="13833" width="16.42578125" customWidth="1"/>
    <col min="13834" max="13834" width="14.85546875" customWidth="1"/>
    <col min="13835" max="13835" width="13.42578125" customWidth="1"/>
    <col min="13836" max="13836" width="14.140625" customWidth="1"/>
    <col min="13837" max="13837" width="14.5703125" customWidth="1"/>
    <col min="13838" max="13838" width="12.85546875" customWidth="1"/>
    <col min="13839" max="13839" width="14.5703125" customWidth="1"/>
    <col min="13840" max="13840" width="15.85546875" customWidth="1"/>
    <col min="13841" max="13841" width="12.7109375" customWidth="1"/>
    <col min="13842" max="13842" width="13.85546875" customWidth="1"/>
    <col min="13843" max="13843" width="14" customWidth="1"/>
    <col min="13844" max="13844" width="16.85546875" customWidth="1"/>
    <col min="13845" max="13845" width="17.85546875" customWidth="1"/>
    <col min="13846" max="13846" width="36.7109375" customWidth="1"/>
    <col min="14081" max="14081" width="2.85546875" customWidth="1"/>
    <col min="14082" max="14082" width="24.85546875" customWidth="1"/>
    <col min="14083" max="14083" width="22.28515625" customWidth="1"/>
    <col min="14084" max="14084" width="23.140625" customWidth="1"/>
    <col min="14085" max="14085" width="28" customWidth="1"/>
    <col min="14086" max="14086" width="21.42578125" customWidth="1"/>
    <col min="14087" max="14087" width="19.42578125" customWidth="1"/>
    <col min="14088" max="14088" width="18" customWidth="1"/>
    <col min="14089" max="14089" width="16.42578125" customWidth="1"/>
    <col min="14090" max="14090" width="14.85546875" customWidth="1"/>
    <col min="14091" max="14091" width="13.42578125" customWidth="1"/>
    <col min="14092" max="14092" width="14.140625" customWidth="1"/>
    <col min="14093" max="14093" width="14.5703125" customWidth="1"/>
    <col min="14094" max="14094" width="12.85546875" customWidth="1"/>
    <col min="14095" max="14095" width="14.5703125" customWidth="1"/>
    <col min="14096" max="14096" width="15.85546875" customWidth="1"/>
    <col min="14097" max="14097" width="12.7109375" customWidth="1"/>
    <col min="14098" max="14098" width="13.85546875" customWidth="1"/>
    <col min="14099" max="14099" width="14" customWidth="1"/>
    <col min="14100" max="14100" width="16.85546875" customWidth="1"/>
    <col min="14101" max="14101" width="17.85546875" customWidth="1"/>
    <col min="14102" max="14102" width="36.7109375" customWidth="1"/>
    <col min="14337" max="14337" width="2.85546875" customWidth="1"/>
    <col min="14338" max="14338" width="24.85546875" customWidth="1"/>
    <col min="14339" max="14339" width="22.28515625" customWidth="1"/>
    <col min="14340" max="14340" width="23.140625" customWidth="1"/>
    <col min="14341" max="14341" width="28" customWidth="1"/>
    <col min="14342" max="14342" width="21.42578125" customWidth="1"/>
    <col min="14343" max="14343" width="19.42578125" customWidth="1"/>
    <col min="14344" max="14344" width="18" customWidth="1"/>
    <col min="14345" max="14345" width="16.42578125" customWidth="1"/>
    <col min="14346" max="14346" width="14.85546875" customWidth="1"/>
    <col min="14347" max="14347" width="13.42578125" customWidth="1"/>
    <col min="14348" max="14348" width="14.140625" customWidth="1"/>
    <col min="14349" max="14349" width="14.5703125" customWidth="1"/>
    <col min="14350" max="14350" width="12.85546875" customWidth="1"/>
    <col min="14351" max="14351" width="14.5703125" customWidth="1"/>
    <col min="14352" max="14352" width="15.85546875" customWidth="1"/>
    <col min="14353" max="14353" width="12.7109375" customWidth="1"/>
    <col min="14354" max="14354" width="13.85546875" customWidth="1"/>
    <col min="14355" max="14355" width="14" customWidth="1"/>
    <col min="14356" max="14356" width="16.85546875" customWidth="1"/>
    <col min="14357" max="14357" width="17.85546875" customWidth="1"/>
    <col min="14358" max="14358" width="36.7109375" customWidth="1"/>
    <col min="14593" max="14593" width="2.85546875" customWidth="1"/>
    <col min="14594" max="14594" width="24.85546875" customWidth="1"/>
    <col min="14595" max="14595" width="22.28515625" customWidth="1"/>
    <col min="14596" max="14596" width="23.140625" customWidth="1"/>
    <col min="14597" max="14597" width="28" customWidth="1"/>
    <col min="14598" max="14598" width="21.42578125" customWidth="1"/>
    <col min="14599" max="14599" width="19.42578125" customWidth="1"/>
    <col min="14600" max="14600" width="18" customWidth="1"/>
    <col min="14601" max="14601" width="16.42578125" customWidth="1"/>
    <col min="14602" max="14602" width="14.85546875" customWidth="1"/>
    <col min="14603" max="14603" width="13.42578125" customWidth="1"/>
    <col min="14604" max="14604" width="14.140625" customWidth="1"/>
    <col min="14605" max="14605" width="14.5703125" customWidth="1"/>
    <col min="14606" max="14606" width="12.85546875" customWidth="1"/>
    <col min="14607" max="14607" width="14.5703125" customWidth="1"/>
    <col min="14608" max="14608" width="15.85546875" customWidth="1"/>
    <col min="14609" max="14609" width="12.7109375" customWidth="1"/>
    <col min="14610" max="14610" width="13.85546875" customWidth="1"/>
    <col min="14611" max="14611" width="14" customWidth="1"/>
    <col min="14612" max="14612" width="16.85546875" customWidth="1"/>
    <col min="14613" max="14613" width="17.85546875" customWidth="1"/>
    <col min="14614" max="14614" width="36.7109375" customWidth="1"/>
    <col min="14849" max="14849" width="2.85546875" customWidth="1"/>
    <col min="14850" max="14850" width="24.85546875" customWidth="1"/>
    <col min="14851" max="14851" width="22.28515625" customWidth="1"/>
    <col min="14852" max="14852" width="23.140625" customWidth="1"/>
    <col min="14853" max="14853" width="28" customWidth="1"/>
    <col min="14854" max="14854" width="21.42578125" customWidth="1"/>
    <col min="14855" max="14855" width="19.42578125" customWidth="1"/>
    <col min="14856" max="14856" width="18" customWidth="1"/>
    <col min="14857" max="14857" width="16.42578125" customWidth="1"/>
    <col min="14858" max="14858" width="14.85546875" customWidth="1"/>
    <col min="14859" max="14859" width="13.42578125" customWidth="1"/>
    <col min="14860" max="14860" width="14.140625" customWidth="1"/>
    <col min="14861" max="14861" width="14.5703125" customWidth="1"/>
    <col min="14862" max="14862" width="12.85546875" customWidth="1"/>
    <col min="14863" max="14863" width="14.5703125" customWidth="1"/>
    <col min="14864" max="14864" width="15.85546875" customWidth="1"/>
    <col min="14865" max="14865" width="12.7109375" customWidth="1"/>
    <col min="14866" max="14866" width="13.85546875" customWidth="1"/>
    <col min="14867" max="14867" width="14" customWidth="1"/>
    <col min="14868" max="14868" width="16.85546875" customWidth="1"/>
    <col min="14869" max="14869" width="17.85546875" customWidth="1"/>
    <col min="14870" max="14870" width="36.7109375" customWidth="1"/>
    <col min="15105" max="15105" width="2.85546875" customWidth="1"/>
    <col min="15106" max="15106" width="24.85546875" customWidth="1"/>
    <col min="15107" max="15107" width="22.28515625" customWidth="1"/>
    <col min="15108" max="15108" width="23.140625" customWidth="1"/>
    <col min="15109" max="15109" width="28" customWidth="1"/>
    <col min="15110" max="15110" width="21.42578125" customWidth="1"/>
    <col min="15111" max="15111" width="19.42578125" customWidth="1"/>
    <col min="15112" max="15112" width="18" customWidth="1"/>
    <col min="15113" max="15113" width="16.42578125" customWidth="1"/>
    <col min="15114" max="15114" width="14.85546875" customWidth="1"/>
    <col min="15115" max="15115" width="13.42578125" customWidth="1"/>
    <col min="15116" max="15116" width="14.140625" customWidth="1"/>
    <col min="15117" max="15117" width="14.5703125" customWidth="1"/>
    <col min="15118" max="15118" width="12.85546875" customWidth="1"/>
    <col min="15119" max="15119" width="14.5703125" customWidth="1"/>
    <col min="15120" max="15120" width="15.85546875" customWidth="1"/>
    <col min="15121" max="15121" width="12.7109375" customWidth="1"/>
    <col min="15122" max="15122" width="13.85546875" customWidth="1"/>
    <col min="15123" max="15123" width="14" customWidth="1"/>
    <col min="15124" max="15124" width="16.85546875" customWidth="1"/>
    <col min="15125" max="15125" width="17.85546875" customWidth="1"/>
    <col min="15126" max="15126" width="36.7109375" customWidth="1"/>
    <col min="15361" max="15361" width="2.85546875" customWidth="1"/>
    <col min="15362" max="15362" width="24.85546875" customWidth="1"/>
    <col min="15363" max="15363" width="22.28515625" customWidth="1"/>
    <col min="15364" max="15364" width="23.140625" customWidth="1"/>
    <col min="15365" max="15365" width="28" customWidth="1"/>
    <col min="15366" max="15366" width="21.42578125" customWidth="1"/>
    <col min="15367" max="15367" width="19.42578125" customWidth="1"/>
    <col min="15368" max="15368" width="18" customWidth="1"/>
    <col min="15369" max="15369" width="16.42578125" customWidth="1"/>
    <col min="15370" max="15370" width="14.85546875" customWidth="1"/>
    <col min="15371" max="15371" width="13.42578125" customWidth="1"/>
    <col min="15372" max="15372" width="14.140625" customWidth="1"/>
    <col min="15373" max="15373" width="14.5703125" customWidth="1"/>
    <col min="15374" max="15374" width="12.85546875" customWidth="1"/>
    <col min="15375" max="15375" width="14.5703125" customWidth="1"/>
    <col min="15376" max="15376" width="15.85546875" customWidth="1"/>
    <col min="15377" max="15377" width="12.7109375" customWidth="1"/>
    <col min="15378" max="15378" width="13.85546875" customWidth="1"/>
    <col min="15379" max="15379" width="14" customWidth="1"/>
    <col min="15380" max="15380" width="16.85546875" customWidth="1"/>
    <col min="15381" max="15381" width="17.85546875" customWidth="1"/>
    <col min="15382" max="15382" width="36.7109375" customWidth="1"/>
    <col min="15617" max="15617" width="2.85546875" customWidth="1"/>
    <col min="15618" max="15618" width="24.85546875" customWidth="1"/>
    <col min="15619" max="15619" width="22.28515625" customWidth="1"/>
    <col min="15620" max="15620" width="23.140625" customWidth="1"/>
    <col min="15621" max="15621" width="28" customWidth="1"/>
    <col min="15622" max="15622" width="21.42578125" customWidth="1"/>
    <col min="15623" max="15623" width="19.42578125" customWidth="1"/>
    <col min="15624" max="15624" width="18" customWidth="1"/>
    <col min="15625" max="15625" width="16.42578125" customWidth="1"/>
    <col min="15626" max="15626" width="14.85546875" customWidth="1"/>
    <col min="15627" max="15627" width="13.42578125" customWidth="1"/>
    <col min="15628" max="15628" width="14.140625" customWidth="1"/>
    <col min="15629" max="15629" width="14.5703125" customWidth="1"/>
    <col min="15630" max="15630" width="12.85546875" customWidth="1"/>
    <col min="15631" max="15631" width="14.5703125" customWidth="1"/>
    <col min="15632" max="15632" width="15.85546875" customWidth="1"/>
    <col min="15633" max="15633" width="12.7109375" customWidth="1"/>
    <col min="15634" max="15634" width="13.85546875" customWidth="1"/>
    <col min="15635" max="15635" width="14" customWidth="1"/>
    <col min="15636" max="15636" width="16.85546875" customWidth="1"/>
    <col min="15637" max="15637" width="17.85546875" customWidth="1"/>
    <col min="15638" max="15638" width="36.7109375" customWidth="1"/>
    <col min="15873" max="15873" width="2.85546875" customWidth="1"/>
    <col min="15874" max="15874" width="24.85546875" customWidth="1"/>
    <col min="15875" max="15875" width="22.28515625" customWidth="1"/>
    <col min="15876" max="15876" width="23.140625" customWidth="1"/>
    <col min="15877" max="15877" width="28" customWidth="1"/>
    <col min="15878" max="15878" width="21.42578125" customWidth="1"/>
    <col min="15879" max="15879" width="19.42578125" customWidth="1"/>
    <col min="15880" max="15880" width="18" customWidth="1"/>
    <col min="15881" max="15881" width="16.42578125" customWidth="1"/>
    <col min="15882" max="15882" width="14.85546875" customWidth="1"/>
    <col min="15883" max="15883" width="13.42578125" customWidth="1"/>
    <col min="15884" max="15884" width="14.140625" customWidth="1"/>
    <col min="15885" max="15885" width="14.5703125" customWidth="1"/>
    <col min="15886" max="15886" width="12.85546875" customWidth="1"/>
    <col min="15887" max="15887" width="14.5703125" customWidth="1"/>
    <col min="15888" max="15888" width="15.85546875" customWidth="1"/>
    <col min="15889" max="15889" width="12.7109375" customWidth="1"/>
    <col min="15890" max="15890" width="13.85546875" customWidth="1"/>
    <col min="15891" max="15891" width="14" customWidth="1"/>
    <col min="15892" max="15892" width="16.85546875" customWidth="1"/>
    <col min="15893" max="15893" width="17.85546875" customWidth="1"/>
    <col min="15894" max="15894" width="36.7109375" customWidth="1"/>
    <col min="16129" max="16129" width="2.85546875" customWidth="1"/>
    <col min="16130" max="16130" width="24.85546875" customWidth="1"/>
    <col min="16131" max="16131" width="22.28515625" customWidth="1"/>
    <col min="16132" max="16132" width="23.140625" customWidth="1"/>
    <col min="16133" max="16133" width="28" customWidth="1"/>
    <col min="16134" max="16134" width="21.42578125" customWidth="1"/>
    <col min="16135" max="16135" width="19.42578125" customWidth="1"/>
    <col min="16136" max="16136" width="18" customWidth="1"/>
    <col min="16137" max="16137" width="16.42578125" customWidth="1"/>
    <col min="16138" max="16138" width="14.85546875" customWidth="1"/>
    <col min="16139" max="16139" width="13.42578125" customWidth="1"/>
    <col min="16140" max="16140" width="14.140625" customWidth="1"/>
    <col min="16141" max="16141" width="14.5703125" customWidth="1"/>
    <col min="16142" max="16142" width="12.85546875" customWidth="1"/>
    <col min="16143" max="16143" width="14.5703125" customWidth="1"/>
    <col min="16144" max="16144" width="15.85546875" customWidth="1"/>
    <col min="16145" max="16145" width="12.7109375" customWidth="1"/>
    <col min="16146" max="16146" width="13.85546875" customWidth="1"/>
    <col min="16147" max="16147" width="14" customWidth="1"/>
    <col min="16148" max="16148" width="16.85546875" customWidth="1"/>
    <col min="16149" max="16149" width="17.85546875" customWidth="1"/>
    <col min="16150" max="16150" width="36.7109375" customWidth="1"/>
  </cols>
  <sheetData>
    <row r="1" spans="1:22" ht="30" customHeight="1">
      <c r="A1" s="1418" t="s">
        <v>0</v>
      </c>
      <c r="B1" s="1422" t="s">
        <v>1</v>
      </c>
      <c r="C1" s="1422" t="s">
        <v>2</v>
      </c>
      <c r="D1" s="1422" t="s">
        <v>3</v>
      </c>
      <c r="E1" s="1422" t="s">
        <v>4</v>
      </c>
      <c r="F1" s="1422" t="s">
        <v>5</v>
      </c>
      <c r="G1" s="1422" t="s">
        <v>6</v>
      </c>
      <c r="H1" s="1422"/>
      <c r="I1" s="1422"/>
      <c r="J1" s="1422"/>
      <c r="K1" s="1422" t="s">
        <v>7</v>
      </c>
      <c r="L1" s="1422"/>
      <c r="M1" s="1422"/>
      <c r="N1" s="1422"/>
      <c r="O1" s="1422"/>
      <c r="P1" s="1422"/>
      <c r="Q1" s="1422"/>
      <c r="R1" s="1422"/>
      <c r="S1" s="1422"/>
      <c r="T1" s="1465" t="s">
        <v>8</v>
      </c>
      <c r="U1" s="1422" t="s">
        <v>9</v>
      </c>
      <c r="V1" s="1466" t="s">
        <v>10</v>
      </c>
    </row>
    <row r="2" spans="1:22" ht="15.75" customHeight="1">
      <c r="A2" s="1418"/>
      <c r="B2" s="1422"/>
      <c r="C2" s="1422"/>
      <c r="D2" s="1422"/>
      <c r="E2" s="1422"/>
      <c r="F2" s="1422"/>
      <c r="G2" s="1469" t="s">
        <v>11</v>
      </c>
      <c r="H2" s="1469" t="s">
        <v>12</v>
      </c>
      <c r="I2" s="1469" t="s">
        <v>13</v>
      </c>
      <c r="J2" s="1469" t="s">
        <v>14</v>
      </c>
      <c r="K2" s="1362" t="s">
        <v>15</v>
      </c>
      <c r="L2" s="1362"/>
      <c r="M2" s="1362"/>
      <c r="N2" s="1362" t="s">
        <v>16</v>
      </c>
      <c r="O2" s="1362"/>
      <c r="P2" s="1362"/>
      <c r="Q2" s="1362" t="s">
        <v>17</v>
      </c>
      <c r="R2" s="1362"/>
      <c r="S2" s="1362"/>
      <c r="T2" s="1465"/>
      <c r="U2" s="1422"/>
      <c r="V2" s="1467"/>
    </row>
    <row r="3" spans="1:22" ht="83.25" customHeight="1">
      <c r="A3" s="1418"/>
      <c r="B3" s="1422"/>
      <c r="C3" s="1422"/>
      <c r="D3" s="1422"/>
      <c r="E3" s="1422"/>
      <c r="F3" s="1422"/>
      <c r="G3" s="1469"/>
      <c r="H3" s="1469"/>
      <c r="I3" s="1469"/>
      <c r="J3" s="1469"/>
      <c r="K3" s="166" t="s">
        <v>18</v>
      </c>
      <c r="L3" s="166" t="s">
        <v>19</v>
      </c>
      <c r="M3" s="166" t="s">
        <v>20</v>
      </c>
      <c r="N3" s="166" t="s">
        <v>18</v>
      </c>
      <c r="O3" s="166" t="s">
        <v>19</v>
      </c>
      <c r="P3" s="166" t="s">
        <v>20</v>
      </c>
      <c r="Q3" s="166" t="s">
        <v>18</v>
      </c>
      <c r="R3" s="166" t="s">
        <v>19</v>
      </c>
      <c r="S3" s="166" t="s">
        <v>20</v>
      </c>
      <c r="T3" s="1465"/>
      <c r="U3" s="1422"/>
      <c r="V3" s="1468"/>
    </row>
    <row r="4" spans="1:22">
      <c r="A4" s="1"/>
      <c r="B4" s="46">
        <v>1</v>
      </c>
      <c r="C4" s="46">
        <v>2</v>
      </c>
      <c r="D4" s="46">
        <v>3</v>
      </c>
      <c r="E4" s="46">
        <v>4</v>
      </c>
      <c r="F4" s="46">
        <v>5</v>
      </c>
      <c r="G4" s="46">
        <v>6.1</v>
      </c>
      <c r="H4" s="46">
        <v>6.2</v>
      </c>
      <c r="I4" s="46">
        <v>6.3</v>
      </c>
      <c r="J4" s="46">
        <v>6.4</v>
      </c>
      <c r="K4" s="47" t="s">
        <v>21</v>
      </c>
      <c r="L4" s="47" t="s">
        <v>22</v>
      </c>
      <c r="M4" s="47" t="s">
        <v>23</v>
      </c>
      <c r="N4" s="47" t="s">
        <v>24</v>
      </c>
      <c r="O4" s="47" t="s">
        <v>25</v>
      </c>
      <c r="P4" s="47" t="s">
        <v>26</v>
      </c>
      <c r="Q4" s="47" t="s">
        <v>27</v>
      </c>
      <c r="R4" s="47" t="s">
        <v>28</v>
      </c>
      <c r="S4" s="47" t="s">
        <v>29</v>
      </c>
      <c r="T4" s="46">
        <v>8</v>
      </c>
      <c r="U4" s="46">
        <v>9</v>
      </c>
      <c r="V4" s="46">
        <v>10</v>
      </c>
    </row>
    <row r="5" spans="1:22" ht="25.5" customHeight="1">
      <c r="A5" s="1453" t="s">
        <v>30</v>
      </c>
      <c r="B5" s="1454"/>
      <c r="C5" s="1454"/>
      <c r="D5" s="1454"/>
      <c r="E5" s="1454"/>
      <c r="F5" s="1454"/>
      <c r="G5" s="1454"/>
      <c r="H5" s="1454"/>
      <c r="I5" s="1454"/>
      <c r="J5" s="1454"/>
      <c r="K5" s="1454"/>
      <c r="L5" s="1454"/>
      <c r="M5" s="1454"/>
      <c r="N5" s="1454"/>
      <c r="O5" s="1454"/>
      <c r="P5" s="1454"/>
      <c r="Q5" s="1454"/>
      <c r="R5" s="1454"/>
      <c r="S5" s="1454"/>
      <c r="T5" s="1454"/>
      <c r="U5" s="1454"/>
      <c r="V5" s="1455"/>
    </row>
    <row r="6" spans="1:22" s="355" customFormat="1" ht="96" customHeight="1">
      <c r="A6" s="325">
        <v>1</v>
      </c>
      <c r="B6" s="326" t="s">
        <v>765</v>
      </c>
      <c r="C6" s="326" t="s">
        <v>766</v>
      </c>
      <c r="D6" s="327" t="s">
        <v>767</v>
      </c>
      <c r="E6" s="326" t="s">
        <v>768</v>
      </c>
      <c r="F6" s="326" t="s">
        <v>769</v>
      </c>
      <c r="G6" s="328">
        <f>1417518-H6</f>
        <v>1167655</v>
      </c>
      <c r="H6" s="328">
        <f>217000+32863</f>
        <v>249863</v>
      </c>
      <c r="I6" s="328"/>
      <c r="J6" s="328"/>
      <c r="K6" s="328"/>
      <c r="L6" s="328"/>
      <c r="M6" s="328"/>
      <c r="N6" s="328" t="s">
        <v>127</v>
      </c>
      <c r="O6" s="328" t="s">
        <v>68</v>
      </c>
      <c r="P6" s="328">
        <v>657261.69999999995</v>
      </c>
      <c r="Q6" s="328" t="s">
        <v>119</v>
      </c>
      <c r="R6" s="328" t="s">
        <v>204</v>
      </c>
      <c r="S6" s="329">
        <v>760256</v>
      </c>
      <c r="T6" s="330" t="s">
        <v>770</v>
      </c>
      <c r="U6" s="330"/>
      <c r="V6" s="330" t="s">
        <v>771</v>
      </c>
    </row>
    <row r="7" spans="1:22" s="355" customFormat="1" ht="183" customHeight="1">
      <c r="A7" s="325">
        <v>2</v>
      </c>
      <c r="B7" s="326" t="s">
        <v>772</v>
      </c>
      <c r="C7" s="326" t="s">
        <v>773</v>
      </c>
      <c r="D7" s="327" t="s">
        <v>774</v>
      </c>
      <c r="E7" s="326" t="s">
        <v>775</v>
      </c>
      <c r="F7" s="326" t="s">
        <v>776</v>
      </c>
      <c r="G7" s="328">
        <f>6296268-775000</f>
        <v>5521268</v>
      </c>
      <c r="H7" s="328">
        <f>641000+134000</f>
        <v>775000</v>
      </c>
      <c r="I7" s="328"/>
      <c r="J7" s="328"/>
      <c r="K7" s="328" t="s">
        <v>777</v>
      </c>
      <c r="L7" s="328"/>
      <c r="M7" s="328">
        <v>1500000</v>
      </c>
      <c r="N7" s="328"/>
      <c r="O7" s="328"/>
      <c r="P7" s="328">
        <v>2680000</v>
      </c>
      <c r="Q7" s="328" t="s">
        <v>36</v>
      </c>
      <c r="R7" s="328" t="s">
        <v>42</v>
      </c>
      <c r="S7" s="356">
        <v>2116268</v>
      </c>
      <c r="T7" s="330" t="s">
        <v>770</v>
      </c>
      <c r="U7" s="330"/>
      <c r="V7" s="330" t="s">
        <v>778</v>
      </c>
    </row>
    <row r="8" spans="1:22" s="355" customFormat="1" ht="215.25" customHeight="1">
      <c r="A8" s="325">
        <v>3</v>
      </c>
      <c r="B8" s="326" t="s">
        <v>779</v>
      </c>
      <c r="C8" s="326" t="s">
        <v>780</v>
      </c>
      <c r="D8" s="327" t="s">
        <v>781</v>
      </c>
      <c r="E8" s="331" t="s">
        <v>782</v>
      </c>
      <c r="F8" s="331" t="s">
        <v>783</v>
      </c>
      <c r="G8" s="328">
        <f>M8+P8+S8</f>
        <v>1694211.9</v>
      </c>
      <c r="H8" s="328"/>
      <c r="I8" s="328"/>
      <c r="J8" s="328"/>
      <c r="K8" s="328" t="s">
        <v>208</v>
      </c>
      <c r="L8" s="328"/>
      <c r="M8" s="332">
        <v>1025000</v>
      </c>
      <c r="N8" s="328"/>
      <c r="O8" s="328" t="s">
        <v>54</v>
      </c>
      <c r="P8" s="332">
        <v>669211.9</v>
      </c>
      <c r="Q8" s="328" t="s">
        <v>36</v>
      </c>
      <c r="R8" s="328" t="s">
        <v>54</v>
      </c>
      <c r="S8" s="329">
        <v>0</v>
      </c>
      <c r="T8" s="330" t="s">
        <v>770</v>
      </c>
      <c r="U8" s="330"/>
      <c r="V8" s="333" t="s">
        <v>784</v>
      </c>
    </row>
    <row r="9" spans="1:22" s="355" customFormat="1" ht="132">
      <c r="A9" s="325">
        <v>4</v>
      </c>
      <c r="B9" s="326" t="s">
        <v>779</v>
      </c>
      <c r="C9" s="326" t="s">
        <v>785</v>
      </c>
      <c r="D9" s="327" t="s">
        <v>786</v>
      </c>
      <c r="E9" s="331" t="s">
        <v>787</v>
      </c>
      <c r="F9" s="331" t="s">
        <v>788</v>
      </c>
      <c r="G9" s="328">
        <f>1054806-176047</f>
        <v>878759</v>
      </c>
      <c r="H9" s="328">
        <f>149000+27047</f>
        <v>176047</v>
      </c>
      <c r="I9" s="328"/>
      <c r="J9" s="328"/>
      <c r="K9" s="328" t="s">
        <v>127</v>
      </c>
      <c r="L9" s="328" t="s">
        <v>204</v>
      </c>
      <c r="M9" s="328">
        <v>540943</v>
      </c>
      <c r="N9" s="328"/>
      <c r="O9" s="328"/>
      <c r="P9" s="328"/>
      <c r="Q9" s="329" t="s">
        <v>127</v>
      </c>
      <c r="R9" s="329" t="s">
        <v>208</v>
      </c>
      <c r="S9" s="329">
        <v>513863</v>
      </c>
      <c r="T9" s="330" t="s">
        <v>770</v>
      </c>
      <c r="U9" s="330"/>
      <c r="V9" s="330" t="s">
        <v>789</v>
      </c>
    </row>
    <row r="10" spans="1:22" s="355" customFormat="1" ht="178.5">
      <c r="A10" s="334">
        <v>10</v>
      </c>
      <c r="B10" s="326" t="s">
        <v>790</v>
      </c>
      <c r="C10" s="326" t="s">
        <v>791</v>
      </c>
      <c r="D10" s="326" t="s">
        <v>792</v>
      </c>
      <c r="E10" s="335" t="s">
        <v>793</v>
      </c>
      <c r="F10" s="331" t="s">
        <v>794</v>
      </c>
      <c r="G10" s="328">
        <f>M10+S10</f>
        <v>176256</v>
      </c>
      <c r="H10" s="328"/>
      <c r="I10" s="328"/>
      <c r="J10" s="328"/>
      <c r="K10" s="328" t="s">
        <v>204</v>
      </c>
      <c r="L10" s="328" t="s">
        <v>54</v>
      </c>
      <c r="M10" s="328">
        <v>176256</v>
      </c>
      <c r="N10" s="328"/>
      <c r="O10" s="328"/>
      <c r="P10" s="328"/>
      <c r="Q10" s="328"/>
      <c r="R10" s="328"/>
      <c r="S10" s="329"/>
      <c r="T10" s="330" t="s">
        <v>770</v>
      </c>
      <c r="U10" s="330"/>
      <c r="V10" s="330" t="s">
        <v>795</v>
      </c>
    </row>
    <row r="11" spans="1:22" s="355" customFormat="1" ht="120">
      <c r="A11" s="334">
        <v>9</v>
      </c>
      <c r="B11" s="327" t="s">
        <v>796</v>
      </c>
      <c r="C11" s="327" t="s">
        <v>797</v>
      </c>
      <c r="D11" s="327" t="s">
        <v>798</v>
      </c>
      <c r="E11" s="336" t="s">
        <v>799</v>
      </c>
      <c r="F11" s="336" t="s">
        <v>800</v>
      </c>
      <c r="G11" s="329">
        <f>2364952-256124</f>
        <v>2108828</v>
      </c>
      <c r="H11" s="329">
        <f>217000+39124</f>
        <v>256124</v>
      </c>
      <c r="I11" s="329"/>
      <c r="J11" s="329"/>
      <c r="K11" s="329" t="s">
        <v>127</v>
      </c>
      <c r="L11" s="329" t="s">
        <v>204</v>
      </c>
      <c r="M11" s="329">
        <v>800000</v>
      </c>
      <c r="N11" s="329"/>
      <c r="O11" s="329"/>
      <c r="P11" s="329">
        <v>782476</v>
      </c>
      <c r="Q11" s="329" t="s">
        <v>127</v>
      </c>
      <c r="R11" s="329" t="s">
        <v>208</v>
      </c>
      <c r="S11" s="356">
        <v>782476</v>
      </c>
      <c r="T11" s="337" t="s">
        <v>770</v>
      </c>
      <c r="U11" s="337"/>
      <c r="V11" s="337" t="s">
        <v>801</v>
      </c>
    </row>
    <row r="12" spans="1:22" s="355" customFormat="1" ht="76.5">
      <c r="A12" s="334">
        <v>11</v>
      </c>
      <c r="B12" s="327" t="s">
        <v>802</v>
      </c>
      <c r="C12" s="327" t="s">
        <v>803</v>
      </c>
      <c r="D12" s="327" t="s">
        <v>804</v>
      </c>
      <c r="E12" s="338" t="s">
        <v>805</v>
      </c>
      <c r="F12" s="327" t="s">
        <v>806</v>
      </c>
      <c r="G12" s="329">
        <f>M12+S12</f>
        <v>600000</v>
      </c>
      <c r="H12" s="329">
        <v>163000</v>
      </c>
      <c r="I12" s="329"/>
      <c r="J12" s="329"/>
      <c r="K12" s="329"/>
      <c r="L12" s="329"/>
      <c r="M12" s="329"/>
      <c r="N12" s="329"/>
      <c r="O12" s="329"/>
      <c r="P12" s="329"/>
      <c r="Q12" s="329" t="s">
        <v>127</v>
      </c>
      <c r="R12" s="329" t="s">
        <v>37</v>
      </c>
      <c r="S12" s="329">
        <v>600000</v>
      </c>
      <c r="T12" s="330" t="s">
        <v>770</v>
      </c>
      <c r="U12" s="330"/>
      <c r="V12" s="330" t="s">
        <v>807</v>
      </c>
    </row>
    <row r="13" spans="1:22" s="355" customFormat="1" ht="157.5" customHeight="1">
      <c r="A13" s="334">
        <v>14</v>
      </c>
      <c r="B13" s="327" t="s">
        <v>779</v>
      </c>
      <c r="C13" s="327" t="s">
        <v>780</v>
      </c>
      <c r="D13" s="327" t="s">
        <v>808</v>
      </c>
      <c r="E13" s="338" t="s">
        <v>809</v>
      </c>
      <c r="F13" s="338" t="s">
        <v>810</v>
      </c>
      <c r="G13" s="329">
        <f>M13+P13+S13</f>
        <v>1506090</v>
      </c>
      <c r="H13" s="329"/>
      <c r="I13" s="329"/>
      <c r="J13" s="329"/>
      <c r="K13" s="329" t="s">
        <v>127</v>
      </c>
      <c r="L13" s="329"/>
      <c r="M13" s="329">
        <v>900000</v>
      </c>
      <c r="N13" s="329"/>
      <c r="O13" s="329"/>
      <c r="P13" s="329">
        <v>606090</v>
      </c>
      <c r="Q13" s="329" t="s">
        <v>127</v>
      </c>
      <c r="R13" s="329" t="s">
        <v>37</v>
      </c>
      <c r="S13" s="329">
        <v>0</v>
      </c>
      <c r="T13" s="337" t="s">
        <v>770</v>
      </c>
      <c r="U13" s="337"/>
      <c r="V13" s="339" t="s">
        <v>811</v>
      </c>
    </row>
    <row r="14" spans="1:22" s="355" customFormat="1" ht="184.5" customHeight="1">
      <c r="A14" s="334"/>
      <c r="B14" s="327"/>
      <c r="C14" s="327"/>
      <c r="D14" s="327" t="s">
        <v>826</v>
      </c>
      <c r="E14" s="338" t="s">
        <v>827</v>
      </c>
      <c r="F14" s="338" t="s">
        <v>828</v>
      </c>
      <c r="G14" s="329">
        <v>190000</v>
      </c>
      <c r="H14" s="329">
        <v>40000</v>
      </c>
      <c r="I14" s="329"/>
      <c r="J14" s="329"/>
      <c r="K14" s="329"/>
      <c r="L14" s="329"/>
      <c r="M14" s="329"/>
      <c r="N14" s="329"/>
      <c r="O14" s="329"/>
      <c r="P14" s="329"/>
      <c r="Q14" s="329"/>
      <c r="R14" s="329"/>
      <c r="S14" s="329">
        <v>190000</v>
      </c>
      <c r="T14" s="337" t="s">
        <v>770</v>
      </c>
      <c r="U14" s="337"/>
      <c r="V14" s="339" t="s">
        <v>829</v>
      </c>
    </row>
    <row r="15" spans="1:22" s="355" customFormat="1" ht="194.25" customHeight="1">
      <c r="A15" s="334"/>
      <c r="B15" s="327"/>
      <c r="C15" s="327"/>
      <c r="D15" s="327" t="s">
        <v>830</v>
      </c>
      <c r="E15" s="338" t="s">
        <v>831</v>
      </c>
      <c r="F15" s="327" t="s">
        <v>830</v>
      </c>
      <c r="G15" s="329">
        <f>S15-H15</f>
        <v>1124500</v>
      </c>
      <c r="H15" s="329">
        <v>120000</v>
      </c>
      <c r="I15" s="329"/>
      <c r="J15" s="329"/>
      <c r="K15" s="329"/>
      <c r="L15" s="329"/>
      <c r="M15" s="329"/>
      <c r="N15" s="329"/>
      <c r="O15" s="329"/>
      <c r="P15" s="329"/>
      <c r="Q15" s="329"/>
      <c r="R15" s="329"/>
      <c r="S15" s="329">
        <v>1244500</v>
      </c>
      <c r="T15" s="337" t="s">
        <v>770</v>
      </c>
      <c r="U15" s="337"/>
      <c r="V15" s="338" t="s">
        <v>831</v>
      </c>
    </row>
    <row r="16" spans="1:22" s="357" customFormat="1" ht="122.25" customHeight="1">
      <c r="A16" s="334">
        <v>16</v>
      </c>
      <c r="B16" s="326" t="s">
        <v>812</v>
      </c>
      <c r="C16" s="326" t="s">
        <v>813</v>
      </c>
      <c r="D16" s="326" t="s">
        <v>814</v>
      </c>
      <c r="E16" s="326"/>
      <c r="F16" s="326" t="s">
        <v>815</v>
      </c>
      <c r="G16" s="328">
        <f>M16+P16+S16</f>
        <v>185000</v>
      </c>
      <c r="H16" s="328"/>
      <c r="I16" s="328"/>
      <c r="J16" s="328"/>
      <c r="K16" s="328" t="s">
        <v>127</v>
      </c>
      <c r="L16" s="328" t="s">
        <v>54</v>
      </c>
      <c r="M16" s="328">
        <v>185000</v>
      </c>
      <c r="N16" s="328"/>
      <c r="O16" s="328"/>
      <c r="P16" s="328"/>
      <c r="Q16" s="328"/>
      <c r="R16" s="328"/>
      <c r="S16" s="328"/>
      <c r="T16" s="330" t="s">
        <v>770</v>
      </c>
      <c r="U16" s="340"/>
      <c r="V16" s="330" t="s">
        <v>816</v>
      </c>
    </row>
    <row r="17" spans="1:22" s="357" customFormat="1" ht="141.75" customHeight="1">
      <c r="A17" s="341"/>
      <c r="B17" s="1456" t="s">
        <v>817</v>
      </c>
      <c r="C17" s="1457"/>
      <c r="D17" s="1457"/>
      <c r="E17" s="1457"/>
      <c r="F17" s="1458"/>
      <c r="G17" s="358">
        <v>201400</v>
      </c>
      <c r="H17" s="359">
        <v>1547000</v>
      </c>
      <c r="I17" s="328"/>
      <c r="J17" s="328"/>
      <c r="K17" s="328"/>
      <c r="L17" s="328"/>
      <c r="M17" s="360">
        <v>201400</v>
      </c>
      <c r="N17" s="328"/>
      <c r="O17" s="328"/>
      <c r="P17" s="360">
        <v>30000</v>
      </c>
      <c r="Q17" s="328"/>
      <c r="R17" s="328"/>
      <c r="S17" s="360" t="s">
        <v>832</v>
      </c>
      <c r="T17" s="330"/>
      <c r="U17" s="340"/>
      <c r="V17" s="330"/>
    </row>
    <row r="18" spans="1:22" s="363" customFormat="1" ht="22.5" customHeight="1">
      <c r="A18" s="342"/>
      <c r="B18" s="343"/>
      <c r="C18" s="343"/>
      <c r="D18" s="343"/>
      <c r="E18" s="343"/>
      <c r="F18" s="343"/>
      <c r="G18" s="361">
        <f>SUM(G6:G16)</f>
        <v>15152567.9</v>
      </c>
      <c r="H18" s="361"/>
      <c r="I18" s="361"/>
      <c r="J18" s="362"/>
      <c r="K18" s="362"/>
      <c r="L18" s="362"/>
      <c r="M18" s="361">
        <f>SUM(M6:M17)</f>
        <v>5328599</v>
      </c>
      <c r="N18" s="361"/>
      <c r="O18" s="361"/>
      <c r="P18" s="361">
        <f>SUM(P6:P16)</f>
        <v>5395039.5999999996</v>
      </c>
      <c r="Q18" s="361"/>
      <c r="R18" s="361"/>
      <c r="S18" s="361">
        <f>SUM(S6:S16)</f>
        <v>6207363</v>
      </c>
      <c r="T18" s="343"/>
      <c r="U18" s="344"/>
      <c r="V18" s="343"/>
    </row>
    <row r="19" spans="1:22" s="363" customFormat="1" ht="36.75" customHeight="1">
      <c r="A19" s="342"/>
      <c r="B19" s="1459" t="s">
        <v>297</v>
      </c>
      <c r="C19" s="1460"/>
      <c r="D19" s="1460"/>
      <c r="E19" s="1460"/>
      <c r="F19" s="1460"/>
      <c r="G19" s="1460"/>
      <c r="H19" s="1460"/>
      <c r="I19" s="1460"/>
      <c r="J19" s="1460"/>
      <c r="K19" s="1460"/>
      <c r="L19" s="1460"/>
      <c r="M19" s="1460"/>
      <c r="N19" s="1460"/>
      <c r="O19" s="1460"/>
      <c r="P19" s="1460"/>
      <c r="Q19" s="1460"/>
      <c r="R19" s="1460"/>
      <c r="S19" s="1460"/>
      <c r="T19" s="1460"/>
      <c r="U19" s="1460"/>
      <c r="V19" s="1461"/>
    </row>
    <row r="20" spans="1:22" s="363" customFormat="1" ht="178.5">
      <c r="A20" s="345">
        <v>1</v>
      </c>
      <c r="B20" s="327" t="s">
        <v>790</v>
      </c>
      <c r="C20" s="327" t="s">
        <v>791</v>
      </c>
      <c r="D20" s="327" t="s">
        <v>792</v>
      </c>
      <c r="E20" s="346" t="s">
        <v>793</v>
      </c>
      <c r="F20" s="338" t="s">
        <v>794</v>
      </c>
      <c r="G20" s="347"/>
      <c r="H20" s="329"/>
      <c r="I20" s="329"/>
      <c r="J20" s="329"/>
      <c r="K20" s="329"/>
      <c r="L20" s="329"/>
      <c r="M20" s="329"/>
      <c r="N20" s="329"/>
      <c r="O20" s="329"/>
      <c r="P20" s="347">
        <v>1245168.3999999999</v>
      </c>
      <c r="Q20" s="329"/>
      <c r="R20" s="329"/>
      <c r="S20" s="329">
        <v>1290000</v>
      </c>
      <c r="T20" s="337" t="s">
        <v>770</v>
      </c>
      <c r="U20" s="337"/>
      <c r="V20" s="339" t="s">
        <v>818</v>
      </c>
    </row>
    <row r="21" spans="1:22" s="363" customFormat="1" ht="156" customHeight="1">
      <c r="A21" s="345"/>
      <c r="B21" s="327" t="s">
        <v>796</v>
      </c>
      <c r="C21" s="327" t="s">
        <v>797</v>
      </c>
      <c r="D21" s="327" t="s">
        <v>819</v>
      </c>
      <c r="E21" s="336" t="s">
        <v>799</v>
      </c>
      <c r="F21" s="336" t="s">
        <v>820</v>
      </c>
      <c r="G21" s="347"/>
      <c r="H21" s="329"/>
      <c r="I21" s="329"/>
      <c r="J21" s="329"/>
      <c r="K21" s="329"/>
      <c r="L21" s="329"/>
      <c r="M21" s="329"/>
      <c r="N21" s="329"/>
      <c r="O21" s="329"/>
      <c r="P21" s="347"/>
      <c r="Q21" s="348"/>
      <c r="R21" s="329"/>
      <c r="S21" s="329">
        <v>680000</v>
      </c>
      <c r="T21" s="337"/>
      <c r="U21" s="337"/>
      <c r="V21" s="339"/>
    </row>
    <row r="22" spans="1:22" s="355" customFormat="1" ht="102">
      <c r="A22" s="345">
        <v>12</v>
      </c>
      <c r="B22" s="327" t="s">
        <v>802</v>
      </c>
      <c r="C22" s="327" t="s">
        <v>803</v>
      </c>
      <c r="D22" s="327" t="s">
        <v>821</v>
      </c>
      <c r="E22" s="349" t="s">
        <v>822</v>
      </c>
      <c r="F22" s="350" t="s">
        <v>823</v>
      </c>
      <c r="G22" s="351">
        <f>M22+P22+S22</f>
        <v>5945477.4000000004</v>
      </c>
      <c r="H22" s="352"/>
      <c r="I22" s="352"/>
      <c r="J22" s="352"/>
      <c r="K22" s="352" t="s">
        <v>824</v>
      </c>
      <c r="L22" s="352"/>
      <c r="M22" s="352"/>
      <c r="N22" s="352"/>
      <c r="O22" s="352"/>
      <c r="P22" s="351">
        <v>1245168.3999999999</v>
      </c>
      <c r="Q22" s="352"/>
      <c r="R22" s="352" t="s">
        <v>42</v>
      </c>
      <c r="S22" s="352">
        <v>4700309</v>
      </c>
      <c r="T22" s="353" t="s">
        <v>770</v>
      </c>
      <c r="U22" s="353"/>
      <c r="V22" s="354" t="s">
        <v>825</v>
      </c>
    </row>
    <row r="23" spans="1:22" s="355" customFormat="1" ht="72" customHeight="1">
      <c r="A23" s="345"/>
      <c r="B23" s="327"/>
      <c r="C23" s="327"/>
      <c r="D23" s="327"/>
      <c r="E23" s="349"/>
      <c r="F23" s="350"/>
      <c r="G23" s="351"/>
      <c r="H23" s="352"/>
      <c r="I23" s="352"/>
      <c r="J23" s="352"/>
      <c r="K23" s="352"/>
      <c r="L23" s="352"/>
      <c r="M23" s="352"/>
      <c r="N23" s="352"/>
      <c r="O23" s="352"/>
      <c r="P23" s="351"/>
      <c r="Q23" s="352"/>
      <c r="R23" s="352"/>
      <c r="S23" s="352"/>
      <c r="T23" s="353"/>
      <c r="U23" s="353"/>
      <c r="V23" s="354"/>
    </row>
    <row r="24" spans="1:22" s="355" customFormat="1" ht="72" customHeight="1">
      <c r="A24" s="1462" t="s">
        <v>833</v>
      </c>
      <c r="B24" s="1463"/>
      <c r="C24" s="1463"/>
      <c r="D24" s="1463"/>
      <c r="E24" s="1463"/>
      <c r="F24" s="1463"/>
      <c r="G24" s="1463"/>
      <c r="H24" s="1463"/>
      <c r="I24" s="1463"/>
      <c r="J24" s="1463"/>
      <c r="K24" s="1463"/>
      <c r="L24" s="1463"/>
      <c r="M24" s="1463"/>
      <c r="N24" s="1463"/>
      <c r="O24" s="1463"/>
      <c r="P24" s="1463"/>
      <c r="Q24" s="1463"/>
      <c r="R24" s="1463"/>
      <c r="S24" s="1463"/>
      <c r="T24" s="1463"/>
      <c r="U24" s="1463"/>
      <c r="V24" s="1464"/>
    </row>
    <row r="25" spans="1:22" s="355" customFormat="1" ht="72" customHeight="1">
      <c r="A25" s="364"/>
      <c r="B25" s="4" t="s">
        <v>103</v>
      </c>
      <c r="C25" s="4" t="s">
        <v>834</v>
      </c>
      <c r="D25" s="364"/>
      <c r="E25" s="28"/>
      <c r="F25" s="28"/>
      <c r="G25" s="28"/>
      <c r="H25" s="28"/>
      <c r="I25" s="28"/>
      <c r="J25" s="28"/>
      <c r="K25" s="28"/>
      <c r="L25" s="28"/>
      <c r="M25" s="28"/>
      <c r="N25" s="28"/>
      <c r="O25" s="28"/>
      <c r="P25" s="28"/>
      <c r="Q25" s="28"/>
      <c r="R25" s="28"/>
      <c r="S25" s="269">
        <v>1565066</v>
      </c>
      <c r="T25" s="28"/>
      <c r="U25" s="28"/>
      <c r="V25" s="28"/>
    </row>
    <row r="26" spans="1:22" s="355" customFormat="1" ht="229.5" customHeight="1">
      <c r="A26" s="334">
        <v>1</v>
      </c>
      <c r="B26" s="365" t="s">
        <v>835</v>
      </c>
      <c r="C26" s="366" t="s">
        <v>104</v>
      </c>
      <c r="D26" s="103" t="s">
        <v>836</v>
      </c>
      <c r="E26" s="367" t="s">
        <v>837</v>
      </c>
      <c r="F26" s="330" t="s">
        <v>838</v>
      </c>
      <c r="G26" s="328" t="s">
        <v>47</v>
      </c>
      <c r="H26" s="368">
        <f t="shared" ref="H26:H49" si="0">M26+P26+S26</f>
        <v>1473900</v>
      </c>
      <c r="I26" s="328"/>
      <c r="J26" s="328"/>
      <c r="K26" s="328" t="s">
        <v>839</v>
      </c>
      <c r="L26" s="328" t="s">
        <v>840</v>
      </c>
      <c r="M26" s="328">
        <v>153200</v>
      </c>
      <c r="N26" s="328" t="s">
        <v>458</v>
      </c>
      <c r="O26" s="328" t="s">
        <v>841</v>
      </c>
      <c r="P26" s="328">
        <v>980700</v>
      </c>
      <c r="Q26" s="328"/>
      <c r="R26" s="328"/>
      <c r="S26" s="369">
        <v>340000</v>
      </c>
      <c r="T26" s="330" t="s">
        <v>770</v>
      </c>
      <c r="U26" s="330"/>
      <c r="V26" s="330" t="s">
        <v>842</v>
      </c>
    </row>
    <row r="27" spans="1:22" s="375" customFormat="1" ht="205.5" customHeight="1">
      <c r="A27" s="370"/>
      <c r="B27" s="371" t="s">
        <v>835</v>
      </c>
      <c r="C27" s="372" t="s">
        <v>843</v>
      </c>
      <c r="D27" s="373" t="s">
        <v>844</v>
      </c>
      <c r="E27" s="372" t="s">
        <v>845</v>
      </c>
      <c r="F27" s="333" t="s">
        <v>838</v>
      </c>
      <c r="G27" s="368"/>
      <c r="H27" s="368">
        <f t="shared" si="0"/>
        <v>1245800</v>
      </c>
      <c r="I27" s="368"/>
      <c r="J27" s="368"/>
      <c r="K27" s="368" t="s">
        <v>846</v>
      </c>
      <c r="L27" s="368" t="s">
        <v>847</v>
      </c>
      <c r="M27" s="368">
        <v>270800</v>
      </c>
      <c r="N27" s="368"/>
      <c r="O27" s="368"/>
      <c r="P27" s="368">
        <v>447000</v>
      </c>
      <c r="Q27" s="368"/>
      <c r="R27" s="368"/>
      <c r="S27" s="374">
        <v>528000</v>
      </c>
      <c r="T27" s="333"/>
      <c r="U27" s="333"/>
      <c r="V27" s="333"/>
    </row>
    <row r="28" spans="1:22" s="375" customFormat="1" ht="99.75" customHeight="1">
      <c r="A28" s="370"/>
      <c r="B28" s="371" t="s">
        <v>835</v>
      </c>
      <c r="C28" s="372" t="s">
        <v>843</v>
      </c>
      <c r="D28" s="373" t="s">
        <v>848</v>
      </c>
      <c r="E28" s="333" t="s">
        <v>849</v>
      </c>
      <c r="F28" s="333" t="s">
        <v>838</v>
      </c>
      <c r="G28" s="368"/>
      <c r="H28" s="368">
        <f t="shared" si="0"/>
        <v>2802300</v>
      </c>
      <c r="I28" s="368"/>
      <c r="J28" s="368"/>
      <c r="K28" s="368" t="s">
        <v>850</v>
      </c>
      <c r="L28" s="368" t="s">
        <v>851</v>
      </c>
      <c r="M28" s="368">
        <v>822700</v>
      </c>
      <c r="N28" s="368"/>
      <c r="O28" s="368"/>
      <c r="P28" s="368">
        <v>1089600</v>
      </c>
      <c r="Q28" s="368"/>
      <c r="R28" s="368"/>
      <c r="S28" s="374">
        <v>890000</v>
      </c>
      <c r="T28" s="333"/>
      <c r="U28" s="333"/>
      <c r="V28" s="333"/>
    </row>
    <row r="29" spans="1:22" s="375" customFormat="1" ht="81" customHeight="1">
      <c r="A29" s="370"/>
      <c r="B29" s="373" t="s">
        <v>852</v>
      </c>
      <c r="C29" s="373" t="s">
        <v>853</v>
      </c>
      <c r="D29" s="373" t="s">
        <v>854</v>
      </c>
      <c r="E29" s="333" t="s">
        <v>855</v>
      </c>
      <c r="F29" s="333" t="s">
        <v>838</v>
      </c>
      <c r="G29" s="368"/>
      <c r="H29" s="368">
        <f t="shared" si="0"/>
        <v>2759500</v>
      </c>
      <c r="I29" s="368"/>
      <c r="J29" s="368"/>
      <c r="K29" s="368" t="s">
        <v>856</v>
      </c>
      <c r="L29" s="368" t="s">
        <v>857</v>
      </c>
      <c r="M29" s="368">
        <v>809800</v>
      </c>
      <c r="N29" s="368" t="s">
        <v>856</v>
      </c>
      <c r="O29" s="368" t="s">
        <v>857</v>
      </c>
      <c r="P29" s="368">
        <v>794700</v>
      </c>
      <c r="Q29" s="368" t="s">
        <v>856</v>
      </c>
      <c r="R29" s="368" t="s">
        <v>857</v>
      </c>
      <c r="S29" s="374">
        <v>1155000</v>
      </c>
      <c r="T29" s="333"/>
      <c r="U29" s="333"/>
      <c r="V29" s="333" t="s">
        <v>858</v>
      </c>
    </row>
    <row r="30" spans="1:22" s="375" customFormat="1" ht="60" customHeight="1">
      <c r="A30" s="370"/>
      <c r="B30" s="373" t="s">
        <v>852</v>
      </c>
      <c r="C30" s="376"/>
      <c r="D30" s="373" t="s">
        <v>859</v>
      </c>
      <c r="E30" s="373" t="s">
        <v>859</v>
      </c>
      <c r="F30" s="333" t="s">
        <v>838</v>
      </c>
      <c r="G30" s="368"/>
      <c r="H30" s="368">
        <f t="shared" si="0"/>
        <v>157500</v>
      </c>
      <c r="I30" s="368"/>
      <c r="J30" s="368"/>
      <c r="K30" s="368" t="s">
        <v>856</v>
      </c>
      <c r="L30" s="368" t="s">
        <v>857</v>
      </c>
      <c r="M30" s="368">
        <v>12500</v>
      </c>
      <c r="N30" s="368" t="s">
        <v>856</v>
      </c>
      <c r="O30" s="368" t="s">
        <v>857</v>
      </c>
      <c r="P30" s="368">
        <v>65000</v>
      </c>
      <c r="Q30" s="368" t="s">
        <v>856</v>
      </c>
      <c r="R30" s="368" t="s">
        <v>857</v>
      </c>
      <c r="S30" s="374">
        <v>80000</v>
      </c>
      <c r="T30" s="333"/>
      <c r="U30" s="333"/>
      <c r="V30" s="333" t="s">
        <v>858</v>
      </c>
    </row>
    <row r="31" spans="1:22" s="375" customFormat="1" ht="207" customHeight="1">
      <c r="A31" s="370"/>
      <c r="B31" s="373" t="s">
        <v>852</v>
      </c>
      <c r="C31" s="376"/>
      <c r="D31" s="373" t="s">
        <v>860</v>
      </c>
      <c r="E31" s="372" t="s">
        <v>861</v>
      </c>
      <c r="F31" s="333" t="s">
        <v>838</v>
      </c>
      <c r="G31" s="368"/>
      <c r="H31" s="368">
        <f t="shared" si="0"/>
        <v>1409300</v>
      </c>
      <c r="I31" s="368"/>
      <c r="J31" s="368"/>
      <c r="K31" s="368" t="s">
        <v>862</v>
      </c>
      <c r="L31" s="368" t="s">
        <v>863</v>
      </c>
      <c r="M31" s="368">
        <v>386300</v>
      </c>
      <c r="N31" s="368" t="s">
        <v>864</v>
      </c>
      <c r="O31" s="368" t="s">
        <v>865</v>
      </c>
      <c r="P31" s="368">
        <v>558000</v>
      </c>
      <c r="Q31" s="368"/>
      <c r="R31" s="368"/>
      <c r="S31" s="374">
        <v>465000</v>
      </c>
      <c r="T31" s="333"/>
      <c r="U31" s="333"/>
      <c r="V31" s="333"/>
    </row>
    <row r="32" spans="1:22" s="375" customFormat="1" ht="262.5" customHeight="1">
      <c r="A32" s="370"/>
      <c r="B32" s="376" t="s">
        <v>866</v>
      </c>
      <c r="C32" s="373" t="s">
        <v>867</v>
      </c>
      <c r="D32" s="373" t="s">
        <v>868</v>
      </c>
      <c r="E32" s="372" t="s">
        <v>869</v>
      </c>
      <c r="F32" s="333" t="s">
        <v>838</v>
      </c>
      <c r="G32" s="368"/>
      <c r="H32" s="368">
        <f t="shared" si="0"/>
        <v>1801500</v>
      </c>
      <c r="I32" s="368"/>
      <c r="J32" s="368"/>
      <c r="K32" s="368" t="s">
        <v>870</v>
      </c>
      <c r="L32" s="368"/>
      <c r="M32" s="368">
        <v>276400</v>
      </c>
      <c r="N32" s="368"/>
      <c r="O32" s="368" t="s">
        <v>871</v>
      </c>
      <c r="P32" s="368">
        <v>783600</v>
      </c>
      <c r="Q32" s="368"/>
      <c r="R32" s="368"/>
      <c r="S32" s="374">
        <v>741500</v>
      </c>
      <c r="T32" s="333"/>
      <c r="U32" s="333"/>
      <c r="V32" s="333"/>
    </row>
    <row r="33" spans="1:22" s="375" customFormat="1" ht="96" customHeight="1">
      <c r="A33" s="370">
        <v>2</v>
      </c>
      <c r="B33" s="371" t="s">
        <v>835</v>
      </c>
      <c r="C33" s="376" t="s">
        <v>104</v>
      </c>
      <c r="D33" s="333" t="s">
        <v>872</v>
      </c>
      <c r="E33" s="333" t="s">
        <v>873</v>
      </c>
      <c r="F33" s="333" t="s">
        <v>838</v>
      </c>
      <c r="G33" s="368" t="s">
        <v>47</v>
      </c>
      <c r="H33" s="368">
        <f t="shared" si="0"/>
        <v>250000</v>
      </c>
      <c r="I33" s="368"/>
      <c r="J33" s="368"/>
      <c r="K33" s="368" t="s">
        <v>839</v>
      </c>
      <c r="L33" s="368" t="s">
        <v>874</v>
      </c>
      <c r="M33" s="368">
        <v>50000</v>
      </c>
      <c r="N33" s="368" t="s">
        <v>458</v>
      </c>
      <c r="O33" s="368" t="s">
        <v>875</v>
      </c>
      <c r="P33" s="368">
        <v>100000</v>
      </c>
      <c r="Q33" s="368"/>
      <c r="R33" s="368"/>
      <c r="S33" s="374">
        <v>100000</v>
      </c>
      <c r="T33" s="333" t="s">
        <v>770</v>
      </c>
      <c r="U33" s="333"/>
      <c r="V33" s="333" t="s">
        <v>876</v>
      </c>
    </row>
    <row r="34" spans="1:22" s="375" customFormat="1" ht="132">
      <c r="A34" s="370">
        <v>3</v>
      </c>
      <c r="B34" s="371" t="s">
        <v>835</v>
      </c>
      <c r="C34" s="371" t="s">
        <v>877</v>
      </c>
      <c r="D34" s="333" t="s">
        <v>878</v>
      </c>
      <c r="E34" s="376" t="s">
        <v>787</v>
      </c>
      <c r="F34" s="376" t="s">
        <v>788</v>
      </c>
      <c r="G34" s="368"/>
      <c r="H34" s="368">
        <f t="shared" si="0"/>
        <v>170500</v>
      </c>
      <c r="I34" s="368"/>
      <c r="J34" s="368"/>
      <c r="K34" s="368" t="s">
        <v>846</v>
      </c>
      <c r="L34" s="368" t="s">
        <v>847</v>
      </c>
      <c r="M34" s="368">
        <v>30500</v>
      </c>
      <c r="N34" s="368"/>
      <c r="O34" s="368"/>
      <c r="P34" s="368">
        <v>80000</v>
      </c>
      <c r="Q34" s="368"/>
      <c r="R34" s="368"/>
      <c r="S34" s="374">
        <v>60000</v>
      </c>
      <c r="T34" s="333" t="s">
        <v>770</v>
      </c>
      <c r="U34" s="333"/>
      <c r="V34" s="333" t="s">
        <v>879</v>
      </c>
    </row>
    <row r="35" spans="1:22" s="375" customFormat="1" ht="72">
      <c r="A35" s="370">
        <v>4</v>
      </c>
      <c r="B35" s="371" t="s">
        <v>835</v>
      </c>
      <c r="C35" s="371" t="s">
        <v>880</v>
      </c>
      <c r="D35" s="333" t="s">
        <v>881</v>
      </c>
      <c r="E35" s="333" t="s">
        <v>882</v>
      </c>
      <c r="F35" s="376" t="s">
        <v>788</v>
      </c>
      <c r="G35" s="368"/>
      <c r="H35" s="368">
        <f t="shared" si="0"/>
        <v>130000</v>
      </c>
      <c r="I35" s="368"/>
      <c r="J35" s="368"/>
      <c r="K35" s="368" t="s">
        <v>883</v>
      </c>
      <c r="L35" s="368" t="s">
        <v>884</v>
      </c>
      <c r="M35" s="368">
        <v>30000</v>
      </c>
      <c r="N35" s="368"/>
      <c r="O35" s="368"/>
      <c r="P35" s="368"/>
      <c r="Q35" s="368"/>
      <c r="R35" s="368"/>
      <c r="S35" s="374">
        <v>100000</v>
      </c>
      <c r="T35" s="333" t="s">
        <v>770</v>
      </c>
      <c r="U35" s="333"/>
      <c r="V35" s="333" t="s">
        <v>885</v>
      </c>
    </row>
    <row r="36" spans="1:22" s="375" customFormat="1" ht="48">
      <c r="A36" s="370">
        <v>5</v>
      </c>
      <c r="B36" s="371" t="s">
        <v>886</v>
      </c>
      <c r="C36" s="371" t="s">
        <v>887</v>
      </c>
      <c r="D36" s="333" t="s">
        <v>888</v>
      </c>
      <c r="E36" s="376" t="s">
        <v>889</v>
      </c>
      <c r="F36" s="333" t="s">
        <v>890</v>
      </c>
      <c r="G36" s="368"/>
      <c r="H36" s="368">
        <f t="shared" si="0"/>
        <v>120000</v>
      </c>
      <c r="I36" s="368"/>
      <c r="J36" s="368"/>
      <c r="K36" s="368"/>
      <c r="L36" s="368"/>
      <c r="M36" s="368"/>
      <c r="N36" s="368"/>
      <c r="O36" s="368"/>
      <c r="P36" s="368">
        <v>120000</v>
      </c>
      <c r="Q36" s="368"/>
      <c r="R36" s="368"/>
      <c r="S36" s="374"/>
      <c r="T36" s="333" t="s">
        <v>770</v>
      </c>
      <c r="U36" s="333"/>
      <c r="V36" s="333" t="s">
        <v>891</v>
      </c>
    </row>
    <row r="37" spans="1:22" s="375" customFormat="1" ht="111.75" customHeight="1">
      <c r="A37" s="370">
        <v>6</v>
      </c>
      <c r="B37" s="371" t="s">
        <v>835</v>
      </c>
      <c r="C37" s="371" t="s">
        <v>892</v>
      </c>
      <c r="D37" s="333" t="s">
        <v>893</v>
      </c>
      <c r="E37" s="376" t="s">
        <v>768</v>
      </c>
      <c r="F37" s="333" t="s">
        <v>838</v>
      </c>
      <c r="G37" s="368"/>
      <c r="H37" s="368">
        <f t="shared" si="0"/>
        <v>105345</v>
      </c>
      <c r="I37" s="368"/>
      <c r="J37" s="368"/>
      <c r="K37" s="368"/>
      <c r="L37" s="368"/>
      <c r="M37" s="368"/>
      <c r="N37" s="368" t="s">
        <v>894</v>
      </c>
      <c r="O37" s="368" t="s">
        <v>458</v>
      </c>
      <c r="P37" s="368">
        <v>105345</v>
      </c>
      <c r="Q37" s="368"/>
      <c r="R37" s="368"/>
      <c r="S37" s="374"/>
      <c r="T37" s="333" t="s">
        <v>770</v>
      </c>
      <c r="U37" s="333"/>
      <c r="V37" s="333" t="s">
        <v>895</v>
      </c>
    </row>
    <row r="38" spans="1:22" s="375" customFormat="1" ht="78" customHeight="1">
      <c r="A38" s="370">
        <v>7</v>
      </c>
      <c r="B38" s="371" t="s">
        <v>835</v>
      </c>
      <c r="C38" s="371" t="s">
        <v>880</v>
      </c>
      <c r="D38" s="333" t="s">
        <v>896</v>
      </c>
      <c r="E38" s="333" t="s">
        <v>897</v>
      </c>
      <c r="F38" s="333"/>
      <c r="G38" s="368"/>
      <c r="H38" s="368">
        <f t="shared" si="0"/>
        <v>55000</v>
      </c>
      <c r="I38" s="368"/>
      <c r="J38" s="368"/>
      <c r="K38" s="368"/>
      <c r="L38" s="368"/>
      <c r="M38" s="368"/>
      <c r="N38" s="368"/>
      <c r="O38" s="368"/>
      <c r="P38" s="368">
        <v>35000</v>
      </c>
      <c r="Q38" s="368"/>
      <c r="R38" s="368"/>
      <c r="S38" s="374">
        <v>20000</v>
      </c>
      <c r="T38" s="333" t="s">
        <v>770</v>
      </c>
      <c r="U38" s="333"/>
      <c r="V38" s="333" t="s">
        <v>898</v>
      </c>
    </row>
    <row r="39" spans="1:22" s="375" customFormat="1" ht="64.5" customHeight="1">
      <c r="A39" s="370">
        <v>8</v>
      </c>
      <c r="B39" s="371" t="s">
        <v>835</v>
      </c>
      <c r="C39" s="376" t="s">
        <v>899</v>
      </c>
      <c r="D39" s="333" t="s">
        <v>900</v>
      </c>
      <c r="E39" s="333" t="s">
        <v>901</v>
      </c>
      <c r="F39" s="333" t="s">
        <v>902</v>
      </c>
      <c r="G39" s="368"/>
      <c r="H39" s="368">
        <f t="shared" si="0"/>
        <v>410000</v>
      </c>
      <c r="I39" s="368"/>
      <c r="J39" s="368"/>
      <c r="K39" s="368"/>
      <c r="L39" s="368"/>
      <c r="M39" s="368"/>
      <c r="N39" s="368"/>
      <c r="O39" s="368"/>
      <c r="P39" s="368">
        <v>410000</v>
      </c>
      <c r="Q39" s="368"/>
      <c r="R39" s="368"/>
      <c r="S39" s="374"/>
      <c r="T39" s="333" t="s">
        <v>770</v>
      </c>
      <c r="U39" s="333"/>
      <c r="V39" s="333" t="s">
        <v>903</v>
      </c>
    </row>
    <row r="40" spans="1:22" s="380" customFormat="1" ht="48" customHeight="1">
      <c r="A40" s="370">
        <v>9</v>
      </c>
      <c r="B40" s="371" t="s">
        <v>835</v>
      </c>
      <c r="C40" s="376" t="s">
        <v>899</v>
      </c>
      <c r="D40" s="333" t="s">
        <v>904</v>
      </c>
      <c r="E40" s="333" t="s">
        <v>901</v>
      </c>
      <c r="F40" s="333" t="s">
        <v>905</v>
      </c>
      <c r="G40" s="377"/>
      <c r="H40" s="368">
        <f t="shared" si="0"/>
        <v>172000</v>
      </c>
      <c r="I40" s="377"/>
      <c r="J40" s="377"/>
      <c r="K40" s="377"/>
      <c r="L40" s="377"/>
      <c r="M40" s="377">
        <v>3000</v>
      </c>
      <c r="N40" s="377" t="s">
        <v>906</v>
      </c>
      <c r="O40" s="377" t="s">
        <v>907</v>
      </c>
      <c r="P40" s="368">
        <v>169000</v>
      </c>
      <c r="Q40" s="377"/>
      <c r="R40" s="377"/>
      <c r="S40" s="378"/>
      <c r="T40" s="333" t="s">
        <v>770</v>
      </c>
      <c r="U40" s="379"/>
      <c r="V40" s="333" t="s">
        <v>908</v>
      </c>
    </row>
    <row r="41" spans="1:22" s="380" customFormat="1" ht="51" customHeight="1">
      <c r="A41" s="370">
        <v>10</v>
      </c>
      <c r="B41" s="371" t="s">
        <v>835</v>
      </c>
      <c r="C41" s="376" t="s">
        <v>899</v>
      </c>
      <c r="D41" s="333" t="s">
        <v>909</v>
      </c>
      <c r="E41" s="333" t="s">
        <v>901</v>
      </c>
      <c r="F41" s="333" t="s">
        <v>910</v>
      </c>
      <c r="G41" s="377"/>
      <c r="H41" s="368">
        <f t="shared" si="0"/>
        <v>0</v>
      </c>
      <c r="I41" s="377"/>
      <c r="J41" s="377"/>
      <c r="K41" s="377"/>
      <c r="L41" s="377"/>
      <c r="M41" s="377"/>
      <c r="N41" s="377"/>
      <c r="O41" s="377"/>
      <c r="P41" s="368"/>
      <c r="Q41" s="377"/>
      <c r="R41" s="377"/>
      <c r="S41" s="378"/>
      <c r="T41" s="333" t="s">
        <v>770</v>
      </c>
      <c r="U41" s="379"/>
      <c r="V41" s="333" t="s">
        <v>911</v>
      </c>
    </row>
    <row r="42" spans="1:22" s="380" customFormat="1" ht="89.25">
      <c r="A42" s="381">
        <v>11</v>
      </c>
      <c r="B42" s="371" t="s">
        <v>835</v>
      </c>
      <c r="C42" s="376" t="s">
        <v>912</v>
      </c>
      <c r="D42" s="382" t="s">
        <v>860</v>
      </c>
      <c r="E42" s="382" t="s">
        <v>799</v>
      </c>
      <c r="F42" s="382" t="s">
        <v>800</v>
      </c>
      <c r="G42" s="383"/>
      <c r="H42" s="368">
        <f t="shared" si="0"/>
        <v>1023000</v>
      </c>
      <c r="I42" s="384"/>
      <c r="J42" s="384"/>
      <c r="K42" s="384"/>
      <c r="L42" s="384"/>
      <c r="M42" s="383"/>
      <c r="N42" s="384"/>
      <c r="O42" s="384"/>
      <c r="P42" s="383">
        <v>558000</v>
      </c>
      <c r="Q42" s="384"/>
      <c r="R42" s="384"/>
      <c r="S42" s="374">
        <v>465000</v>
      </c>
      <c r="T42" s="376" t="s">
        <v>770</v>
      </c>
      <c r="U42" s="382"/>
      <c r="V42" s="371" t="s">
        <v>913</v>
      </c>
    </row>
    <row r="43" spans="1:22" s="389" customFormat="1" ht="72">
      <c r="A43" s="385">
        <v>12</v>
      </c>
      <c r="B43" s="365" t="s">
        <v>835</v>
      </c>
      <c r="C43" s="365" t="s">
        <v>813</v>
      </c>
      <c r="D43" s="366" t="s">
        <v>914</v>
      </c>
      <c r="E43" s="365" t="s">
        <v>915</v>
      </c>
      <c r="F43" s="366" t="s">
        <v>916</v>
      </c>
      <c r="G43" s="386"/>
      <c r="H43" s="328">
        <f t="shared" si="0"/>
        <v>27600</v>
      </c>
      <c r="I43" s="387"/>
      <c r="J43" s="387"/>
      <c r="K43" s="387"/>
      <c r="L43" s="387"/>
      <c r="M43" s="387">
        <v>27600</v>
      </c>
      <c r="N43" s="387"/>
      <c r="O43" s="387"/>
      <c r="P43" s="387"/>
      <c r="Q43" s="387"/>
      <c r="R43" s="387"/>
      <c r="S43" s="369"/>
      <c r="T43" s="366" t="s">
        <v>770</v>
      </c>
      <c r="U43" s="388"/>
      <c r="V43" s="365" t="s">
        <v>917</v>
      </c>
    </row>
    <row r="44" spans="1:22" s="389" customFormat="1" ht="170.25" customHeight="1">
      <c r="A44" s="334">
        <v>13</v>
      </c>
      <c r="B44" s="365" t="s">
        <v>835</v>
      </c>
      <c r="C44" s="365" t="s">
        <v>843</v>
      </c>
      <c r="D44" s="330" t="s">
        <v>848</v>
      </c>
      <c r="E44" s="330" t="s">
        <v>901</v>
      </c>
      <c r="F44" s="330" t="s">
        <v>783</v>
      </c>
      <c r="G44" s="390"/>
      <c r="H44" s="328">
        <f t="shared" si="0"/>
        <v>80000</v>
      </c>
      <c r="I44" s="390"/>
      <c r="J44" s="390"/>
      <c r="K44" s="390"/>
      <c r="L44" s="390"/>
      <c r="M44" s="328">
        <v>80000</v>
      </c>
      <c r="N44" s="390"/>
      <c r="O44" s="390"/>
      <c r="P44" s="328"/>
      <c r="Q44" s="390"/>
      <c r="R44" s="390"/>
      <c r="S44" s="391"/>
      <c r="T44" s="330" t="s">
        <v>770</v>
      </c>
      <c r="U44" s="340"/>
      <c r="V44" s="330" t="s">
        <v>918</v>
      </c>
    </row>
    <row r="45" spans="1:22" s="389" customFormat="1" ht="173.25" customHeight="1">
      <c r="A45" s="334"/>
      <c r="B45" s="367" t="s">
        <v>919</v>
      </c>
      <c r="C45" s="392"/>
      <c r="D45" s="330" t="s">
        <v>920</v>
      </c>
      <c r="E45" s="367" t="s">
        <v>921</v>
      </c>
      <c r="F45" s="330" t="s">
        <v>783</v>
      </c>
      <c r="G45" s="390"/>
      <c r="H45" s="328">
        <f t="shared" si="0"/>
        <v>4382100</v>
      </c>
      <c r="I45" s="390"/>
      <c r="J45" s="390"/>
      <c r="K45" s="390"/>
      <c r="L45" s="390"/>
      <c r="M45" s="328">
        <v>1763500</v>
      </c>
      <c r="N45" s="390"/>
      <c r="O45" s="390"/>
      <c r="P45" s="328">
        <v>1583600</v>
      </c>
      <c r="Q45" s="390"/>
      <c r="R45" s="390"/>
      <c r="S45" s="391">
        <v>1035000</v>
      </c>
      <c r="T45" s="330"/>
      <c r="U45" s="340"/>
      <c r="V45" s="330"/>
    </row>
    <row r="46" spans="1:22" s="389" customFormat="1" ht="48.75" customHeight="1">
      <c r="A46" s="334"/>
      <c r="B46" s="367" t="s">
        <v>919</v>
      </c>
      <c r="C46" s="392"/>
      <c r="D46" s="330" t="s">
        <v>922</v>
      </c>
      <c r="E46" s="330" t="s">
        <v>923</v>
      </c>
      <c r="F46" s="330" t="s">
        <v>783</v>
      </c>
      <c r="G46" s="390"/>
      <c r="H46" s="328">
        <f t="shared" si="0"/>
        <v>2240500</v>
      </c>
      <c r="I46" s="390"/>
      <c r="J46" s="390"/>
      <c r="K46" s="390"/>
      <c r="L46" s="390"/>
      <c r="M46" s="328">
        <v>1136600</v>
      </c>
      <c r="N46" s="390"/>
      <c r="O46" s="390"/>
      <c r="P46" s="328">
        <v>925900</v>
      </c>
      <c r="Q46" s="390"/>
      <c r="R46" s="390"/>
      <c r="S46" s="391">
        <v>178000</v>
      </c>
      <c r="T46" s="330"/>
      <c r="U46" s="340"/>
      <c r="V46" s="330"/>
    </row>
    <row r="47" spans="1:22" s="389" customFormat="1" ht="110.25" customHeight="1">
      <c r="A47" s="334"/>
      <c r="B47" s="367" t="s">
        <v>919</v>
      </c>
      <c r="C47" s="392"/>
      <c r="D47" s="330" t="s">
        <v>924</v>
      </c>
      <c r="E47" s="330" t="s">
        <v>925</v>
      </c>
      <c r="F47" s="330" t="s">
        <v>783</v>
      </c>
      <c r="G47" s="390"/>
      <c r="H47" s="328">
        <f t="shared" si="0"/>
        <v>4197000</v>
      </c>
      <c r="I47" s="390"/>
      <c r="J47" s="390"/>
      <c r="K47" s="390"/>
      <c r="L47" s="390"/>
      <c r="M47" s="328">
        <v>1717800</v>
      </c>
      <c r="N47" s="390"/>
      <c r="O47" s="390"/>
      <c r="P47" s="328">
        <v>1480200</v>
      </c>
      <c r="Q47" s="390"/>
      <c r="R47" s="390"/>
      <c r="S47" s="391">
        <v>999000</v>
      </c>
      <c r="T47" s="330"/>
      <c r="U47" s="340"/>
      <c r="V47" s="330"/>
    </row>
    <row r="48" spans="1:22" s="389" customFormat="1" ht="40.5" customHeight="1">
      <c r="A48" s="334"/>
      <c r="B48" s="367" t="s">
        <v>926</v>
      </c>
      <c r="C48" s="392"/>
      <c r="D48" s="330" t="s">
        <v>927</v>
      </c>
      <c r="E48" s="330" t="s">
        <v>928</v>
      </c>
      <c r="F48" s="330" t="s">
        <v>783</v>
      </c>
      <c r="G48" s="390"/>
      <c r="H48" s="328">
        <f t="shared" si="0"/>
        <v>1271100</v>
      </c>
      <c r="I48" s="390"/>
      <c r="J48" s="390"/>
      <c r="K48" s="390"/>
      <c r="L48" s="390"/>
      <c r="M48" s="328">
        <v>576900</v>
      </c>
      <c r="N48" s="390"/>
      <c r="O48" s="390"/>
      <c r="P48" s="328">
        <v>494200</v>
      </c>
      <c r="Q48" s="390"/>
      <c r="R48" s="390"/>
      <c r="S48" s="391">
        <v>200000</v>
      </c>
      <c r="T48" s="330"/>
      <c r="U48" s="340"/>
      <c r="V48" s="330"/>
    </row>
    <row r="49" spans="1:22" s="389" customFormat="1" ht="166.5" customHeight="1">
      <c r="A49" s="393"/>
      <c r="B49" s="394" t="s">
        <v>929</v>
      </c>
      <c r="C49" s="394" t="s">
        <v>930</v>
      </c>
      <c r="D49" s="394" t="s">
        <v>931</v>
      </c>
      <c r="E49" s="394" t="s">
        <v>932</v>
      </c>
      <c r="F49" s="395"/>
      <c r="G49" s="396"/>
      <c r="H49" s="397">
        <f t="shared" si="0"/>
        <v>4584600</v>
      </c>
      <c r="I49" s="396"/>
      <c r="J49" s="396"/>
      <c r="K49" s="396" t="s">
        <v>856</v>
      </c>
      <c r="L49" s="396" t="s">
        <v>857</v>
      </c>
      <c r="M49" s="397">
        <v>1607800</v>
      </c>
      <c r="N49" s="396" t="s">
        <v>856</v>
      </c>
      <c r="O49" s="396" t="s">
        <v>857</v>
      </c>
      <c r="P49" s="397">
        <v>1344300</v>
      </c>
      <c r="Q49" s="396" t="s">
        <v>856</v>
      </c>
      <c r="R49" s="396" t="s">
        <v>857</v>
      </c>
      <c r="S49" s="398">
        <v>1632500</v>
      </c>
      <c r="T49" s="395"/>
      <c r="U49" s="399"/>
      <c r="V49" s="395"/>
    </row>
    <row r="50" spans="1:22">
      <c r="S50" s="400">
        <f>SUM(S26:S49)</f>
        <v>8989000</v>
      </c>
    </row>
    <row r="51" spans="1:22">
      <c r="H51" s="401"/>
    </row>
    <row r="59" spans="1:22">
      <c r="P59" s="402"/>
    </row>
  </sheetData>
  <mergeCells count="22">
    <mergeCell ref="A24:V24"/>
    <mergeCell ref="G1:J1"/>
    <mergeCell ref="K1:S1"/>
    <mergeCell ref="T1:T3"/>
    <mergeCell ref="U1:U3"/>
    <mergeCell ref="V1:V3"/>
    <mergeCell ref="G2:G3"/>
    <mergeCell ref="H2:H3"/>
    <mergeCell ref="I2:I3"/>
    <mergeCell ref="J2:J3"/>
    <mergeCell ref="K2:M2"/>
    <mergeCell ref="A1:A3"/>
    <mergeCell ref="B1:B3"/>
    <mergeCell ref="C1:C3"/>
    <mergeCell ref="D1:D3"/>
    <mergeCell ref="E1:E3"/>
    <mergeCell ref="N2:P2"/>
    <mergeCell ref="Q2:S2"/>
    <mergeCell ref="A5:V5"/>
    <mergeCell ref="B17:F17"/>
    <mergeCell ref="B19:V19"/>
    <mergeCell ref="F1: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topLeftCell="A91" workbookViewId="0">
      <selection activeCell="D74" sqref="D74"/>
    </sheetView>
  </sheetViews>
  <sheetFormatPr defaultRowHeight="15"/>
  <cols>
    <col min="2" max="2" width="22.140625" customWidth="1"/>
    <col min="3" max="3" width="21.5703125" customWidth="1"/>
    <col min="4" max="4" width="23.140625" customWidth="1"/>
    <col min="5" max="5" width="35.28515625" customWidth="1"/>
    <col min="7" max="7" width="18" customWidth="1"/>
    <col min="8" max="8" width="22.140625" customWidth="1"/>
    <col min="13" max="13" width="21" customWidth="1"/>
    <col min="16" max="16" width="25" customWidth="1"/>
    <col min="19" max="19" width="18.42578125" customWidth="1"/>
    <col min="22" max="22" width="36.5703125" customWidth="1"/>
  </cols>
  <sheetData>
    <row r="1" spans="1:22">
      <c r="A1" s="1473" t="s">
        <v>0</v>
      </c>
      <c r="B1" s="1470" t="s">
        <v>1</v>
      </c>
      <c r="C1" s="1470" t="s">
        <v>2</v>
      </c>
      <c r="D1" s="1470" t="s">
        <v>3</v>
      </c>
      <c r="E1" s="1470" t="s">
        <v>4</v>
      </c>
      <c r="F1" s="1470" t="s">
        <v>5</v>
      </c>
      <c r="G1" s="1473" t="s">
        <v>6</v>
      </c>
      <c r="H1" s="1473"/>
      <c r="I1" s="1473"/>
      <c r="J1" s="1473"/>
      <c r="K1" s="1473" t="s">
        <v>7</v>
      </c>
      <c r="L1" s="1473"/>
      <c r="M1" s="1473"/>
      <c r="N1" s="1473"/>
      <c r="O1" s="1473"/>
      <c r="P1" s="1473"/>
      <c r="Q1" s="1473"/>
      <c r="R1" s="1473"/>
      <c r="S1" s="1473"/>
      <c r="T1" s="1452" t="s">
        <v>8</v>
      </c>
      <c r="U1" s="1470" t="s">
        <v>9</v>
      </c>
      <c r="V1" s="1471" t="s">
        <v>10</v>
      </c>
    </row>
    <row r="2" spans="1:22">
      <c r="A2" s="1473"/>
      <c r="B2" s="1470"/>
      <c r="C2" s="1470"/>
      <c r="D2" s="1470"/>
      <c r="E2" s="1470"/>
      <c r="F2" s="1470"/>
      <c r="G2" s="1472" t="s">
        <v>11</v>
      </c>
      <c r="H2" s="1472" t="s">
        <v>12</v>
      </c>
      <c r="I2" s="1472" t="s">
        <v>13</v>
      </c>
      <c r="J2" s="1472" t="s">
        <v>14</v>
      </c>
      <c r="K2" s="1473" t="s">
        <v>15</v>
      </c>
      <c r="L2" s="1473"/>
      <c r="M2" s="1473"/>
      <c r="N2" s="1473" t="s">
        <v>16</v>
      </c>
      <c r="O2" s="1473"/>
      <c r="P2" s="1473"/>
      <c r="Q2" s="1473" t="s">
        <v>17</v>
      </c>
      <c r="R2" s="1473"/>
      <c r="S2" s="1473"/>
      <c r="T2" s="1452"/>
      <c r="U2" s="1470"/>
      <c r="V2" s="1441"/>
    </row>
    <row r="3" spans="1:22" ht="57.75">
      <c r="A3" s="1473"/>
      <c r="B3" s="1470"/>
      <c r="C3" s="1470"/>
      <c r="D3" s="1470"/>
      <c r="E3" s="1470"/>
      <c r="F3" s="1470"/>
      <c r="G3" s="1472"/>
      <c r="H3" s="1472"/>
      <c r="I3" s="1472"/>
      <c r="J3" s="1472"/>
      <c r="K3" s="167" t="s">
        <v>18</v>
      </c>
      <c r="L3" s="167" t="s">
        <v>19</v>
      </c>
      <c r="M3" s="167" t="s">
        <v>20</v>
      </c>
      <c r="N3" s="167" t="s">
        <v>18</v>
      </c>
      <c r="O3" s="167" t="s">
        <v>19</v>
      </c>
      <c r="P3" s="403" t="s">
        <v>20</v>
      </c>
      <c r="Q3" s="167" t="s">
        <v>18</v>
      </c>
      <c r="R3" s="167" t="s">
        <v>19</v>
      </c>
      <c r="S3" s="167" t="s">
        <v>20</v>
      </c>
      <c r="T3" s="1452"/>
      <c r="U3" s="1470"/>
      <c r="V3" s="1442"/>
    </row>
    <row r="4" spans="1:22">
      <c r="A4" s="158"/>
      <c r="B4" s="158">
        <v>1</v>
      </c>
      <c r="C4" s="158">
        <v>2</v>
      </c>
      <c r="D4" s="158">
        <v>3</v>
      </c>
      <c r="E4" s="158">
        <v>4</v>
      </c>
      <c r="F4" s="158">
        <v>5</v>
      </c>
      <c r="G4" s="158">
        <v>6.1</v>
      </c>
      <c r="H4" s="158">
        <v>6.2</v>
      </c>
      <c r="I4" s="158">
        <v>6.3</v>
      </c>
      <c r="J4" s="158">
        <v>6.4</v>
      </c>
      <c r="K4" s="159" t="s">
        <v>21</v>
      </c>
      <c r="L4" s="159" t="s">
        <v>22</v>
      </c>
      <c r="M4" s="159" t="s">
        <v>23</v>
      </c>
      <c r="N4" s="159" t="s">
        <v>24</v>
      </c>
      <c r="O4" s="159" t="s">
        <v>25</v>
      </c>
      <c r="P4" s="404" t="s">
        <v>26</v>
      </c>
      <c r="Q4" s="159" t="s">
        <v>27</v>
      </c>
      <c r="R4" s="159" t="s">
        <v>28</v>
      </c>
      <c r="S4" s="159" t="s">
        <v>29</v>
      </c>
      <c r="T4" s="158">
        <v>8</v>
      </c>
      <c r="U4" s="158">
        <v>9</v>
      </c>
      <c r="V4" s="158">
        <v>10</v>
      </c>
    </row>
    <row r="5" spans="1:22">
      <c r="A5" s="1475" t="s">
        <v>30</v>
      </c>
      <c r="B5" s="1476"/>
      <c r="C5" s="1476"/>
      <c r="D5" s="1476"/>
      <c r="E5" s="1476"/>
      <c r="F5" s="1476"/>
      <c r="G5" s="1476"/>
      <c r="H5" s="1476"/>
      <c r="I5" s="1476"/>
      <c r="J5" s="1476"/>
      <c r="K5" s="1476"/>
      <c r="L5" s="1476"/>
      <c r="M5" s="1476"/>
      <c r="N5" s="1476"/>
      <c r="O5" s="1476"/>
      <c r="P5" s="1476"/>
      <c r="Q5" s="1476"/>
      <c r="R5" s="1476"/>
      <c r="S5" s="1476"/>
      <c r="T5" s="1476"/>
      <c r="U5" s="1476"/>
      <c r="V5" s="1477"/>
    </row>
    <row r="6" spans="1:22" ht="120">
      <c r="A6" s="405">
        <v>1</v>
      </c>
      <c r="B6" s="406" t="s">
        <v>403</v>
      </c>
      <c r="C6" s="406" t="s">
        <v>933</v>
      </c>
      <c r="D6" s="406" t="s">
        <v>934</v>
      </c>
      <c r="E6" s="407" t="s">
        <v>935</v>
      </c>
      <c r="F6" s="407" t="s">
        <v>936</v>
      </c>
      <c r="G6" s="132">
        <f>S6+M6+P6-H6</f>
        <v>897135.6</v>
      </c>
      <c r="H6" s="132">
        <f>P6*0.05+S6*0.55</f>
        <v>672085.4</v>
      </c>
      <c r="I6" s="408"/>
      <c r="J6" s="408"/>
      <c r="K6" s="409" t="s">
        <v>937</v>
      </c>
      <c r="L6" s="409" t="s">
        <v>938</v>
      </c>
      <c r="M6" s="152">
        <v>121713</v>
      </c>
      <c r="N6" s="409" t="s">
        <v>939</v>
      </c>
      <c r="O6" s="409" t="s">
        <v>940</v>
      </c>
      <c r="P6" s="152">
        <v>248088</v>
      </c>
      <c r="Q6" s="409" t="s">
        <v>941</v>
      </c>
      <c r="R6" s="409" t="s">
        <v>452</v>
      </c>
      <c r="S6" s="132">
        <v>1199420</v>
      </c>
      <c r="T6" s="406" t="s">
        <v>942</v>
      </c>
      <c r="U6" s="408"/>
      <c r="V6" s="407"/>
    </row>
    <row r="7" spans="1:22" ht="90">
      <c r="A7" s="158">
        <v>2</v>
      </c>
      <c r="B7" s="103" t="s">
        <v>943</v>
      </c>
      <c r="C7" s="103" t="s">
        <v>270</v>
      </c>
      <c r="D7" s="410" t="s">
        <v>944</v>
      </c>
      <c r="E7" s="410" t="s">
        <v>945</v>
      </c>
      <c r="F7" s="410" t="s">
        <v>936</v>
      </c>
      <c r="G7" s="107">
        <f>S7+M7+P7-H7</f>
        <v>834999</v>
      </c>
      <c r="H7" s="411">
        <f>P7*0.05+S7*0.55</f>
        <v>0</v>
      </c>
      <c r="I7" s="105"/>
      <c r="J7" s="105"/>
      <c r="K7" s="106" t="s">
        <v>937</v>
      </c>
      <c r="L7" s="106" t="s">
        <v>946</v>
      </c>
      <c r="M7" s="152">
        <v>834999</v>
      </c>
      <c r="N7" s="106"/>
      <c r="O7" s="106"/>
      <c r="P7" s="152"/>
      <c r="Q7" s="106"/>
      <c r="R7" s="106"/>
      <c r="S7" s="105"/>
      <c r="T7" s="103" t="s">
        <v>942</v>
      </c>
      <c r="U7" s="104"/>
      <c r="V7" s="103" t="s">
        <v>947</v>
      </c>
    </row>
    <row r="8" spans="1:22" ht="90">
      <c r="A8" s="158">
        <v>3</v>
      </c>
      <c r="B8" s="103" t="s">
        <v>948</v>
      </c>
      <c r="C8" s="103" t="s">
        <v>376</v>
      </c>
      <c r="D8" s="410" t="s">
        <v>949</v>
      </c>
      <c r="E8" s="410" t="s">
        <v>950</v>
      </c>
      <c r="F8" s="410" t="s">
        <v>936</v>
      </c>
      <c r="G8" s="107">
        <f t="shared" ref="G8:G14" si="0">S8+M8+P8-H8</f>
        <v>124570</v>
      </c>
      <c r="H8" s="411">
        <f t="shared" ref="H8:H18" si="1">P8*0.05+S8*0.55</f>
        <v>0</v>
      </c>
      <c r="I8" s="105"/>
      <c r="J8" s="105"/>
      <c r="K8" s="106" t="s">
        <v>951</v>
      </c>
      <c r="L8" s="106" t="s">
        <v>504</v>
      </c>
      <c r="M8" s="152">
        <v>124570</v>
      </c>
      <c r="N8" s="106"/>
      <c r="O8" s="106"/>
      <c r="P8" s="152"/>
      <c r="Q8" s="106"/>
      <c r="R8" s="106"/>
      <c r="S8" s="105"/>
      <c r="T8" s="103" t="s">
        <v>942</v>
      </c>
      <c r="U8" s="104"/>
      <c r="V8" s="410"/>
    </row>
    <row r="9" spans="1:22" ht="90">
      <c r="A9" s="405">
        <v>4</v>
      </c>
      <c r="B9" s="406" t="s">
        <v>403</v>
      </c>
      <c r="C9" s="406" t="s">
        <v>270</v>
      </c>
      <c r="D9" s="406" t="s">
        <v>952</v>
      </c>
      <c r="E9" s="406" t="s">
        <v>953</v>
      </c>
      <c r="F9" s="407" t="s">
        <v>936</v>
      </c>
      <c r="G9" s="132">
        <f t="shared" si="0"/>
        <v>1011957.35</v>
      </c>
      <c r="H9" s="132">
        <f t="shared" si="1"/>
        <v>11155.650000000001</v>
      </c>
      <c r="I9" s="132"/>
      <c r="J9" s="132"/>
      <c r="K9" s="409" t="s">
        <v>470</v>
      </c>
      <c r="L9" s="409"/>
      <c r="M9" s="152">
        <v>800000</v>
      </c>
      <c r="N9" s="409"/>
      <c r="O9" s="409" t="s">
        <v>459</v>
      </c>
      <c r="P9" s="152">
        <v>223113</v>
      </c>
      <c r="Q9" s="409"/>
      <c r="R9" s="409"/>
      <c r="S9" s="132"/>
      <c r="T9" s="406" t="s">
        <v>942</v>
      </c>
      <c r="U9" s="408"/>
      <c r="V9" s="406" t="s">
        <v>954</v>
      </c>
    </row>
    <row r="10" spans="1:22" ht="120">
      <c r="A10" s="405">
        <v>5</v>
      </c>
      <c r="B10" s="406" t="s">
        <v>948</v>
      </c>
      <c r="C10" s="406" t="s">
        <v>380</v>
      </c>
      <c r="D10" s="406" t="s">
        <v>955</v>
      </c>
      <c r="E10" s="406" t="s">
        <v>956</v>
      </c>
      <c r="F10" s="407" t="s">
        <v>936</v>
      </c>
      <c r="G10" s="132">
        <f t="shared" si="0"/>
        <v>1406716.8</v>
      </c>
      <c r="H10" s="132">
        <f t="shared" si="1"/>
        <v>249147.2</v>
      </c>
      <c r="I10" s="132"/>
      <c r="J10" s="132"/>
      <c r="K10" s="409" t="s">
        <v>957</v>
      </c>
      <c r="L10" s="409" t="s">
        <v>958</v>
      </c>
      <c r="M10" s="152">
        <v>689000</v>
      </c>
      <c r="N10" s="409" t="s">
        <v>941</v>
      </c>
      <c r="O10" s="409" t="s">
        <v>940</v>
      </c>
      <c r="P10" s="152">
        <v>565256</v>
      </c>
      <c r="Q10" s="409" t="s">
        <v>464</v>
      </c>
      <c r="R10" s="409" t="s">
        <v>508</v>
      </c>
      <c r="S10" s="132">
        <v>401608</v>
      </c>
      <c r="T10" s="406" t="s">
        <v>942</v>
      </c>
      <c r="U10" s="408"/>
      <c r="V10" s="407" t="s">
        <v>959</v>
      </c>
    </row>
    <row r="11" spans="1:22" ht="120">
      <c r="A11" s="405">
        <v>6</v>
      </c>
      <c r="B11" s="406" t="s">
        <v>948</v>
      </c>
      <c r="C11" s="406" t="s">
        <v>380</v>
      </c>
      <c r="D11" s="406" t="s">
        <v>960</v>
      </c>
      <c r="E11" s="406" t="s">
        <v>961</v>
      </c>
      <c r="F11" s="407" t="s">
        <v>936</v>
      </c>
      <c r="G11" s="132">
        <f>S11+M11+P11-H11</f>
        <v>1531396</v>
      </c>
      <c r="H11" s="132">
        <f t="shared" si="1"/>
        <v>649873</v>
      </c>
      <c r="I11" s="132"/>
      <c r="J11" s="132"/>
      <c r="K11" s="409" t="s">
        <v>962</v>
      </c>
      <c r="L11" s="409" t="s">
        <v>963</v>
      </c>
      <c r="M11" s="152">
        <v>412909</v>
      </c>
      <c r="N11" s="409" t="s">
        <v>464</v>
      </c>
      <c r="O11" s="409" t="s">
        <v>964</v>
      </c>
      <c r="P11" s="152">
        <v>645450</v>
      </c>
      <c r="Q11" s="409" t="s">
        <v>464</v>
      </c>
      <c r="R11" s="409" t="s">
        <v>508</v>
      </c>
      <c r="S11" s="132">
        <v>1122910</v>
      </c>
      <c r="T11" s="406" t="s">
        <v>942</v>
      </c>
      <c r="U11" s="408"/>
      <c r="V11" s="407" t="s">
        <v>965</v>
      </c>
    </row>
    <row r="12" spans="1:22" ht="90">
      <c r="A12" s="405">
        <v>7</v>
      </c>
      <c r="B12" s="406" t="s">
        <v>948</v>
      </c>
      <c r="C12" s="406" t="s">
        <v>966</v>
      </c>
      <c r="D12" s="406" t="s">
        <v>967</v>
      </c>
      <c r="E12" s="406" t="s">
        <v>968</v>
      </c>
      <c r="F12" s="407" t="s">
        <v>936</v>
      </c>
      <c r="G12" s="132">
        <f t="shared" si="0"/>
        <v>1296686.75</v>
      </c>
      <c r="H12" s="132">
        <f>P12*0.05+S12*0.55</f>
        <v>49263.25</v>
      </c>
      <c r="I12" s="132"/>
      <c r="J12" s="132"/>
      <c r="K12" s="409" t="s">
        <v>969</v>
      </c>
      <c r="L12" s="409" t="s">
        <v>970</v>
      </c>
      <c r="M12" s="152">
        <v>360685</v>
      </c>
      <c r="N12" s="409" t="s">
        <v>971</v>
      </c>
      <c r="O12" s="409" t="s">
        <v>452</v>
      </c>
      <c r="P12" s="152">
        <v>985265</v>
      </c>
      <c r="Q12" s="409"/>
      <c r="R12" s="409"/>
      <c r="S12" s="132"/>
      <c r="T12" s="406" t="s">
        <v>942</v>
      </c>
      <c r="U12" s="408"/>
      <c r="V12" s="407" t="s">
        <v>972</v>
      </c>
    </row>
    <row r="13" spans="1:22" ht="90">
      <c r="A13" s="405">
        <v>8</v>
      </c>
      <c r="B13" s="406" t="s">
        <v>948</v>
      </c>
      <c r="C13" s="406" t="s">
        <v>376</v>
      </c>
      <c r="D13" s="406" t="s">
        <v>973</v>
      </c>
      <c r="E13" s="406" t="s">
        <v>974</v>
      </c>
      <c r="F13" s="407" t="s">
        <v>936</v>
      </c>
      <c r="G13" s="132">
        <f t="shared" si="0"/>
        <v>1275063.5</v>
      </c>
      <c r="H13" s="132">
        <f>P13*0.05+S13*0.55</f>
        <v>480820.50000000006</v>
      </c>
      <c r="I13" s="132"/>
      <c r="J13" s="132"/>
      <c r="K13" s="409" t="s">
        <v>975</v>
      </c>
      <c r="L13" s="409" t="s">
        <v>976</v>
      </c>
      <c r="M13" s="152">
        <v>282574</v>
      </c>
      <c r="N13" s="409" t="s">
        <v>464</v>
      </c>
      <c r="O13" s="409" t="s">
        <v>474</v>
      </c>
      <c r="P13" s="152">
        <v>659000</v>
      </c>
      <c r="Q13" s="409" t="s">
        <v>515</v>
      </c>
      <c r="R13" s="409" t="s">
        <v>977</v>
      </c>
      <c r="S13" s="132">
        <v>814310</v>
      </c>
      <c r="T13" s="406" t="s">
        <v>942</v>
      </c>
      <c r="U13" s="408"/>
      <c r="V13" s="407" t="s">
        <v>978</v>
      </c>
    </row>
    <row r="14" spans="1:22" ht="90">
      <c r="A14" s="158">
        <v>9</v>
      </c>
      <c r="B14" s="103" t="s">
        <v>948</v>
      </c>
      <c r="C14" s="103" t="s">
        <v>979</v>
      </c>
      <c r="D14" s="103" t="s">
        <v>980</v>
      </c>
      <c r="E14" s="103" t="s">
        <v>981</v>
      </c>
      <c r="F14" s="410" t="s">
        <v>936</v>
      </c>
      <c r="G14" s="107">
        <f t="shared" si="0"/>
        <v>135000</v>
      </c>
      <c r="H14" s="411">
        <f t="shared" si="1"/>
        <v>165000</v>
      </c>
      <c r="I14" s="105"/>
      <c r="J14" s="105"/>
      <c r="K14" s="106"/>
      <c r="L14" s="106"/>
      <c r="M14" s="152"/>
      <c r="N14" s="106"/>
      <c r="O14" s="106"/>
      <c r="P14" s="152"/>
      <c r="Q14" s="106" t="s">
        <v>939</v>
      </c>
      <c r="R14" s="106" t="s">
        <v>940</v>
      </c>
      <c r="S14" s="412">
        <v>300000</v>
      </c>
      <c r="T14" s="103" t="s">
        <v>942</v>
      </c>
      <c r="U14" s="104"/>
      <c r="V14" s="410" t="s">
        <v>982</v>
      </c>
    </row>
    <row r="15" spans="1:22" ht="120">
      <c r="A15" s="158">
        <v>10</v>
      </c>
      <c r="B15" s="103" t="s">
        <v>948</v>
      </c>
      <c r="C15" s="103" t="s">
        <v>380</v>
      </c>
      <c r="D15" s="103" t="s">
        <v>983</v>
      </c>
      <c r="E15" s="103" t="s">
        <v>984</v>
      </c>
      <c r="F15" s="410" t="s">
        <v>936</v>
      </c>
      <c r="G15" s="107">
        <f>S15+M15+P15-H15</f>
        <v>112500</v>
      </c>
      <c r="H15" s="411">
        <f t="shared" si="1"/>
        <v>137500</v>
      </c>
      <c r="I15" s="105"/>
      <c r="J15" s="105"/>
      <c r="K15" s="106"/>
      <c r="L15" s="106"/>
      <c r="M15" s="152"/>
      <c r="N15" s="106"/>
      <c r="O15" s="106"/>
      <c r="P15" s="152"/>
      <c r="Q15" s="106" t="s">
        <v>939</v>
      </c>
      <c r="R15" s="106" t="s">
        <v>470</v>
      </c>
      <c r="S15" s="412">
        <v>250000</v>
      </c>
      <c r="T15" s="103" t="s">
        <v>942</v>
      </c>
      <c r="U15" s="104"/>
      <c r="V15" s="413" t="s">
        <v>985</v>
      </c>
    </row>
    <row r="16" spans="1:22" ht="120">
      <c r="A16" s="158">
        <v>11</v>
      </c>
      <c r="B16" s="414" t="s">
        <v>948</v>
      </c>
      <c r="C16" s="414" t="s">
        <v>380</v>
      </c>
      <c r="D16" s="103" t="s">
        <v>986</v>
      </c>
      <c r="E16" s="103" t="s">
        <v>987</v>
      </c>
      <c r="F16" s="410" t="s">
        <v>936</v>
      </c>
      <c r="G16" s="107">
        <f>S16+M16+P16-H16</f>
        <v>58477.5</v>
      </c>
      <c r="H16" s="411">
        <f>P16*0.05+S16*0.55</f>
        <v>71472.5</v>
      </c>
      <c r="I16" s="105"/>
      <c r="J16" s="105"/>
      <c r="K16" s="106"/>
      <c r="L16" s="106"/>
      <c r="M16" s="152"/>
      <c r="N16" s="106"/>
      <c r="O16" s="106"/>
      <c r="P16" s="152"/>
      <c r="Q16" s="106" t="s">
        <v>464</v>
      </c>
      <c r="R16" s="106" t="s">
        <v>470</v>
      </c>
      <c r="S16" s="105">
        <v>129950</v>
      </c>
      <c r="T16" s="103" t="s">
        <v>942</v>
      </c>
      <c r="U16" s="104"/>
      <c r="V16" s="410" t="s">
        <v>988</v>
      </c>
    </row>
    <row r="17" spans="1:22" ht="120">
      <c r="A17" s="158">
        <v>12</v>
      </c>
      <c r="B17" s="414" t="s">
        <v>948</v>
      </c>
      <c r="C17" s="414" t="s">
        <v>380</v>
      </c>
      <c r="D17" s="103" t="s">
        <v>989</v>
      </c>
      <c r="E17" s="103" t="s">
        <v>990</v>
      </c>
      <c r="F17" s="410" t="s">
        <v>936</v>
      </c>
      <c r="G17" s="107">
        <f>S17+M17+P17-H17</f>
        <v>202499.99999999997</v>
      </c>
      <c r="H17" s="411">
        <f t="shared" si="1"/>
        <v>247500.00000000003</v>
      </c>
      <c r="I17" s="105"/>
      <c r="J17" s="105"/>
      <c r="K17" s="106"/>
      <c r="L17" s="106"/>
      <c r="M17" s="152"/>
      <c r="N17" s="106"/>
      <c r="O17" s="106"/>
      <c r="P17" s="152"/>
      <c r="Q17" s="106" t="s">
        <v>503</v>
      </c>
      <c r="R17" s="106" t="s">
        <v>991</v>
      </c>
      <c r="S17" s="105">
        <v>450000</v>
      </c>
      <c r="T17" s="103" t="s">
        <v>942</v>
      </c>
      <c r="U17" s="104"/>
      <c r="V17" s="410" t="s">
        <v>992</v>
      </c>
    </row>
    <row r="18" spans="1:22" ht="90">
      <c r="A18" s="158">
        <v>13</v>
      </c>
      <c r="B18" s="414" t="s">
        <v>403</v>
      </c>
      <c r="C18" s="414" t="s">
        <v>270</v>
      </c>
      <c r="D18" s="103" t="s">
        <v>993</v>
      </c>
      <c r="E18" s="103" t="s">
        <v>994</v>
      </c>
      <c r="F18" s="410" t="s">
        <v>936</v>
      </c>
      <c r="G18" s="107">
        <f>S18+M18+P18-H18</f>
        <v>49045.499999999993</v>
      </c>
      <c r="H18" s="411">
        <f t="shared" si="1"/>
        <v>59944.500000000007</v>
      </c>
      <c r="I18" s="105"/>
      <c r="J18" s="105"/>
      <c r="K18" s="106"/>
      <c r="L18" s="106"/>
      <c r="M18" s="152"/>
      <c r="N18" s="106"/>
      <c r="O18" s="106"/>
      <c r="P18" s="152"/>
      <c r="Q18" s="106" t="s">
        <v>464</v>
      </c>
      <c r="R18" s="106" t="s">
        <v>470</v>
      </c>
      <c r="S18" s="105">
        <v>108990</v>
      </c>
      <c r="T18" s="103" t="s">
        <v>942</v>
      </c>
      <c r="U18" s="104"/>
      <c r="V18" s="410" t="s">
        <v>995</v>
      </c>
    </row>
    <row r="19" spans="1:22">
      <c r="A19" s="158"/>
      <c r="B19" s="1478" t="s">
        <v>996</v>
      </c>
      <c r="C19" s="1479"/>
      <c r="D19" s="1479"/>
      <c r="E19" s="1479"/>
      <c r="F19" s="1480"/>
      <c r="G19" s="107">
        <v>162673</v>
      </c>
      <c r="H19" s="105">
        <f>P19+S19</f>
        <v>63942</v>
      </c>
      <c r="I19" s="105"/>
      <c r="J19" s="105"/>
      <c r="K19" s="106"/>
      <c r="L19" s="106"/>
      <c r="M19" s="411">
        <v>162673</v>
      </c>
      <c r="N19" s="106"/>
      <c r="O19" s="106"/>
      <c r="P19" s="411">
        <v>49654</v>
      </c>
      <c r="Q19" s="106"/>
      <c r="R19" s="106"/>
      <c r="S19" s="411">
        <v>14288</v>
      </c>
      <c r="T19" s="103"/>
      <c r="U19" s="104"/>
      <c r="V19" s="410"/>
    </row>
    <row r="20" spans="1:22">
      <c r="A20" s="158">
        <v>10</v>
      </c>
      <c r="B20" s="1481" t="s">
        <v>92</v>
      </c>
      <c r="C20" s="1481"/>
      <c r="D20" s="1481"/>
      <c r="E20" s="1481"/>
      <c r="F20" s="1481"/>
      <c r="G20" s="415">
        <f>SUM(G6:G19)</f>
        <v>9098721</v>
      </c>
      <c r="H20" s="416">
        <f>SUM(H6:H18)</f>
        <v>2793762</v>
      </c>
      <c r="I20" s="417"/>
      <c r="J20" s="417"/>
      <c r="K20" s="417"/>
      <c r="L20" s="417"/>
      <c r="M20" s="418">
        <f>SUM(M6:M19)</f>
        <v>3789123</v>
      </c>
      <c r="N20" s="419"/>
      <c r="O20" s="419"/>
      <c r="P20" s="420">
        <f>SUM(P6:P18)</f>
        <v>3326172</v>
      </c>
      <c r="Q20" s="417"/>
      <c r="R20" s="417"/>
      <c r="S20" s="420">
        <f>SUM(S6:S18)</f>
        <v>4777188</v>
      </c>
      <c r="T20" s="417"/>
      <c r="U20" s="417"/>
      <c r="V20" s="417"/>
    </row>
    <row r="21" spans="1:22">
      <c r="A21" s="1482" t="s">
        <v>93</v>
      </c>
      <c r="B21" s="1482"/>
      <c r="C21" s="1482"/>
      <c r="D21" s="1482"/>
      <c r="E21" s="1482"/>
      <c r="F21" s="1482"/>
      <c r="G21" s="1482"/>
      <c r="H21" s="1482"/>
      <c r="I21" s="1482"/>
      <c r="J21" s="1482"/>
      <c r="K21" s="1482"/>
      <c r="L21" s="1482"/>
      <c r="M21" s="1482"/>
      <c r="N21" s="1482"/>
      <c r="O21" s="1482"/>
      <c r="P21" s="1482"/>
      <c r="Q21" s="1482"/>
      <c r="R21" s="1482"/>
      <c r="S21" s="1482"/>
      <c r="T21" s="1482"/>
      <c r="U21" s="1482"/>
      <c r="V21" s="1482"/>
    </row>
    <row r="22" spans="1:22" ht="90">
      <c r="A22" s="364"/>
      <c r="B22" s="421" t="s">
        <v>103</v>
      </c>
      <c r="C22" s="421" t="s">
        <v>997</v>
      </c>
      <c r="D22" s="364"/>
      <c r="E22" s="28"/>
      <c r="F22" s="28"/>
      <c r="G22" s="28"/>
      <c r="H22" s="28"/>
      <c r="I22" s="28"/>
      <c r="J22" s="28"/>
      <c r="K22" s="28"/>
      <c r="L22" s="28"/>
      <c r="M22" s="28"/>
      <c r="N22" s="28"/>
      <c r="O22" s="28"/>
      <c r="P22" s="28"/>
      <c r="Q22" s="106" t="s">
        <v>939</v>
      </c>
      <c r="R22" s="106" t="s">
        <v>452</v>
      </c>
      <c r="S22" s="411">
        <v>2645800</v>
      </c>
      <c r="T22" s="103" t="s">
        <v>942</v>
      </c>
      <c r="U22" s="28"/>
      <c r="V22" s="28"/>
    </row>
    <row r="23" spans="1:22" ht="105">
      <c r="A23" s="158">
        <v>1</v>
      </c>
      <c r="B23" s="103" t="s">
        <v>370</v>
      </c>
      <c r="C23" s="103" t="s">
        <v>104</v>
      </c>
      <c r="D23" s="103" t="s">
        <v>371</v>
      </c>
      <c r="E23" s="103" t="s">
        <v>372</v>
      </c>
      <c r="F23" s="103" t="s">
        <v>936</v>
      </c>
      <c r="G23" s="104" t="s">
        <v>47</v>
      </c>
      <c r="H23" s="105">
        <f>M23+P23+S23</f>
        <v>905100</v>
      </c>
      <c r="I23" s="104"/>
      <c r="J23" s="104"/>
      <c r="K23" s="106" t="s">
        <v>374</v>
      </c>
      <c r="L23" s="106"/>
      <c r="M23" s="105">
        <v>300800</v>
      </c>
      <c r="N23" s="106"/>
      <c r="O23" s="106"/>
      <c r="P23" s="422">
        <v>304300</v>
      </c>
      <c r="Q23" s="106"/>
      <c r="R23" s="106" t="s">
        <v>375</v>
      </c>
      <c r="S23" s="411">
        <v>300000</v>
      </c>
      <c r="T23" s="103" t="s">
        <v>942</v>
      </c>
      <c r="U23" s="104"/>
      <c r="V23" s="423" t="s">
        <v>998</v>
      </c>
    </row>
    <row r="24" spans="1:22" ht="90">
      <c r="A24" s="158">
        <v>2</v>
      </c>
      <c r="B24" s="103" t="s">
        <v>370</v>
      </c>
      <c r="C24" s="103" t="s">
        <v>376</v>
      </c>
      <c r="D24" s="103" t="s">
        <v>377</v>
      </c>
      <c r="E24" s="103" t="s">
        <v>378</v>
      </c>
      <c r="F24" s="103" t="s">
        <v>936</v>
      </c>
      <c r="G24" s="104"/>
      <c r="H24" s="105">
        <f>M24+P24+S24</f>
        <v>26900</v>
      </c>
      <c r="I24" s="104"/>
      <c r="J24" s="104"/>
      <c r="K24" s="106"/>
      <c r="L24" s="106"/>
      <c r="M24" s="105"/>
      <c r="N24" s="106" t="s">
        <v>374</v>
      </c>
      <c r="O24" s="106"/>
      <c r="P24" s="422">
        <v>26900</v>
      </c>
      <c r="Q24" s="106"/>
      <c r="R24" s="106"/>
      <c r="S24" s="105"/>
      <c r="T24" s="103" t="s">
        <v>942</v>
      </c>
      <c r="U24" s="104"/>
      <c r="V24" s="423" t="s">
        <v>999</v>
      </c>
    </row>
    <row r="25" spans="1:22" ht="120">
      <c r="A25" s="158">
        <v>3</v>
      </c>
      <c r="B25" s="103" t="s">
        <v>370</v>
      </c>
      <c r="C25" s="103" t="s">
        <v>380</v>
      </c>
      <c r="D25" s="103" t="s">
        <v>381</v>
      </c>
      <c r="E25" s="103" t="s">
        <v>382</v>
      </c>
      <c r="F25" s="103" t="s">
        <v>936</v>
      </c>
      <c r="G25" s="104"/>
      <c r="H25" s="105">
        <f t="shared" ref="H25:H66" si="2">M25+P25+S25</f>
        <v>2730900</v>
      </c>
      <c r="I25" s="104"/>
      <c r="J25" s="104"/>
      <c r="K25" s="106" t="s">
        <v>374</v>
      </c>
      <c r="L25" s="106"/>
      <c r="M25" s="105">
        <v>768000</v>
      </c>
      <c r="N25" s="106"/>
      <c r="O25" s="106"/>
      <c r="P25" s="422">
        <v>1062900</v>
      </c>
      <c r="Q25" s="106"/>
      <c r="R25" s="106" t="s">
        <v>375</v>
      </c>
      <c r="S25" s="105">
        <v>900000</v>
      </c>
      <c r="T25" s="103" t="s">
        <v>942</v>
      </c>
      <c r="U25" s="104"/>
      <c r="V25" s="423" t="s">
        <v>1000</v>
      </c>
    </row>
    <row r="26" spans="1:22" ht="120">
      <c r="A26" s="158">
        <v>4</v>
      </c>
      <c r="B26" s="103" t="s">
        <v>383</v>
      </c>
      <c r="C26" s="103" t="s">
        <v>384</v>
      </c>
      <c r="D26" s="103" t="s">
        <v>385</v>
      </c>
      <c r="E26" s="103" t="s">
        <v>386</v>
      </c>
      <c r="F26" s="103" t="s">
        <v>936</v>
      </c>
      <c r="G26" s="104"/>
      <c r="H26" s="105">
        <f t="shared" si="2"/>
        <v>6268441</v>
      </c>
      <c r="I26" s="104"/>
      <c r="J26" s="104"/>
      <c r="K26" s="106" t="s">
        <v>374</v>
      </c>
      <c r="L26" s="106"/>
      <c r="M26" s="105">
        <v>2782241</v>
      </c>
      <c r="N26" s="106"/>
      <c r="O26" s="106"/>
      <c r="P26" s="422">
        <v>1836200</v>
      </c>
      <c r="Q26" s="106"/>
      <c r="R26" s="106" t="s">
        <v>375</v>
      </c>
      <c r="S26" s="105">
        <v>1650000</v>
      </c>
      <c r="T26" s="103" t="s">
        <v>942</v>
      </c>
      <c r="U26" s="410"/>
      <c r="V26" s="423" t="s">
        <v>1001</v>
      </c>
    </row>
    <row r="27" spans="1:22" ht="180">
      <c r="A27" s="158">
        <v>5</v>
      </c>
      <c r="B27" s="103" t="s">
        <v>387</v>
      </c>
      <c r="C27" s="103" t="s">
        <v>376</v>
      </c>
      <c r="D27" s="103" t="s">
        <v>1002</v>
      </c>
      <c r="E27" s="103" t="s">
        <v>389</v>
      </c>
      <c r="F27" s="103" t="s">
        <v>936</v>
      </c>
      <c r="G27" s="104"/>
      <c r="H27" s="105">
        <f t="shared" si="2"/>
        <v>317900</v>
      </c>
      <c r="I27" s="104"/>
      <c r="J27" s="104"/>
      <c r="K27" s="106" t="s">
        <v>374</v>
      </c>
      <c r="L27" s="106"/>
      <c r="M27" s="105">
        <v>8900</v>
      </c>
      <c r="N27" s="106"/>
      <c r="O27" s="106"/>
      <c r="P27" s="422">
        <v>109000</v>
      </c>
      <c r="Q27" s="106"/>
      <c r="R27" s="106" t="s">
        <v>375</v>
      </c>
      <c r="S27" s="105">
        <v>200000</v>
      </c>
      <c r="T27" s="103" t="s">
        <v>942</v>
      </c>
      <c r="U27" s="104"/>
      <c r="V27" s="423" t="s">
        <v>1003</v>
      </c>
    </row>
    <row r="28" spans="1:22" ht="105">
      <c r="A28" s="158">
        <v>6</v>
      </c>
      <c r="B28" s="103" t="s">
        <v>387</v>
      </c>
      <c r="C28" s="103" t="s">
        <v>376</v>
      </c>
      <c r="D28" s="103" t="s">
        <v>1004</v>
      </c>
      <c r="E28" s="103" t="s">
        <v>1005</v>
      </c>
      <c r="F28" s="103" t="s">
        <v>936</v>
      </c>
      <c r="G28" s="104"/>
      <c r="H28" s="105">
        <f t="shared" si="2"/>
        <v>494800</v>
      </c>
      <c r="I28" s="104"/>
      <c r="J28" s="104"/>
      <c r="K28" s="106" t="s">
        <v>374</v>
      </c>
      <c r="L28" s="106"/>
      <c r="M28" s="105">
        <v>144800</v>
      </c>
      <c r="N28" s="106"/>
      <c r="O28" s="106"/>
      <c r="P28" s="422">
        <v>185000</v>
      </c>
      <c r="Q28" s="106"/>
      <c r="R28" s="106" t="s">
        <v>375</v>
      </c>
      <c r="S28" s="105">
        <v>165000</v>
      </c>
      <c r="T28" s="103" t="s">
        <v>942</v>
      </c>
      <c r="U28" s="104"/>
      <c r="V28" s="423" t="s">
        <v>1006</v>
      </c>
    </row>
    <row r="29" spans="1:22" ht="195">
      <c r="A29" s="158">
        <v>7</v>
      </c>
      <c r="B29" s="103" t="s">
        <v>1007</v>
      </c>
      <c r="C29" s="103" t="s">
        <v>1008</v>
      </c>
      <c r="D29" s="103" t="s">
        <v>1009</v>
      </c>
      <c r="E29" s="103" t="s">
        <v>1010</v>
      </c>
      <c r="F29" s="103" t="s">
        <v>936</v>
      </c>
      <c r="G29" s="104"/>
      <c r="H29" s="105">
        <f t="shared" si="2"/>
        <v>39200</v>
      </c>
      <c r="I29" s="104"/>
      <c r="J29" s="104"/>
      <c r="K29" s="106" t="s">
        <v>374</v>
      </c>
      <c r="L29" s="106"/>
      <c r="M29" s="105">
        <v>10000</v>
      </c>
      <c r="N29" s="106"/>
      <c r="O29" s="106"/>
      <c r="P29" s="422">
        <v>14200</v>
      </c>
      <c r="Q29" s="106"/>
      <c r="R29" s="106" t="s">
        <v>375</v>
      </c>
      <c r="S29" s="105">
        <v>15000</v>
      </c>
      <c r="T29" s="103" t="s">
        <v>942</v>
      </c>
      <c r="U29" s="104"/>
      <c r="V29" s="423" t="s">
        <v>1011</v>
      </c>
    </row>
    <row r="30" spans="1:22" ht="225">
      <c r="A30" s="158">
        <v>8</v>
      </c>
      <c r="B30" s="103" t="s">
        <v>370</v>
      </c>
      <c r="C30" s="103" t="s">
        <v>966</v>
      </c>
      <c r="D30" s="103" t="s">
        <v>1012</v>
      </c>
      <c r="E30" s="103" t="s">
        <v>1013</v>
      </c>
      <c r="F30" s="103" t="s">
        <v>936</v>
      </c>
      <c r="G30" s="104"/>
      <c r="H30" s="105">
        <f t="shared" si="2"/>
        <v>3445000</v>
      </c>
      <c r="I30" s="104"/>
      <c r="J30" s="104"/>
      <c r="K30" s="106" t="s">
        <v>374</v>
      </c>
      <c r="L30" s="106"/>
      <c r="M30" s="105">
        <v>1122000</v>
      </c>
      <c r="N30" s="106"/>
      <c r="O30" s="106"/>
      <c r="P30" s="422">
        <v>1310000</v>
      </c>
      <c r="Q30" s="106"/>
      <c r="R30" s="106" t="s">
        <v>375</v>
      </c>
      <c r="S30" s="105">
        <v>1013000</v>
      </c>
      <c r="T30" s="103" t="s">
        <v>942</v>
      </c>
      <c r="U30" s="104"/>
      <c r="V30" s="423" t="s">
        <v>1014</v>
      </c>
    </row>
    <row r="31" spans="1:22" ht="90">
      <c r="A31" s="158">
        <v>9</v>
      </c>
      <c r="B31" s="103" t="s">
        <v>370</v>
      </c>
      <c r="C31" s="103" t="s">
        <v>376</v>
      </c>
      <c r="D31" s="103" t="s">
        <v>390</v>
      </c>
      <c r="E31" s="103" t="s">
        <v>391</v>
      </c>
      <c r="F31" s="103" t="s">
        <v>936</v>
      </c>
      <c r="G31" s="114"/>
      <c r="H31" s="105">
        <f t="shared" si="2"/>
        <v>485700</v>
      </c>
      <c r="I31" s="114"/>
      <c r="J31" s="114"/>
      <c r="K31" s="106" t="s">
        <v>374</v>
      </c>
      <c r="L31" s="106"/>
      <c r="M31" s="105">
        <v>110000</v>
      </c>
      <c r="N31" s="106"/>
      <c r="O31" s="106"/>
      <c r="P31" s="422">
        <v>300000</v>
      </c>
      <c r="Q31" s="106"/>
      <c r="R31" s="106" t="s">
        <v>375</v>
      </c>
      <c r="S31" s="105">
        <v>75700</v>
      </c>
      <c r="T31" s="103" t="s">
        <v>942</v>
      </c>
      <c r="U31" s="114"/>
      <c r="V31" s="424" t="s">
        <v>1015</v>
      </c>
    </row>
    <row r="32" spans="1:22" ht="90">
      <c r="A32" s="158">
        <v>10</v>
      </c>
      <c r="B32" s="103" t="s">
        <v>392</v>
      </c>
      <c r="C32" s="103" t="s">
        <v>393</v>
      </c>
      <c r="D32" s="103" t="s">
        <v>1016</v>
      </c>
      <c r="E32" s="103" t="s">
        <v>395</v>
      </c>
      <c r="F32" s="103" t="s">
        <v>936</v>
      </c>
      <c r="G32" s="114"/>
      <c r="H32" s="105">
        <f t="shared" si="2"/>
        <v>196800</v>
      </c>
      <c r="I32" s="114"/>
      <c r="J32" s="114"/>
      <c r="K32" s="106" t="s">
        <v>374</v>
      </c>
      <c r="L32" s="106"/>
      <c r="M32" s="105">
        <v>96800</v>
      </c>
      <c r="N32" s="106"/>
      <c r="O32" s="106"/>
      <c r="P32" s="422">
        <v>50000</v>
      </c>
      <c r="Q32" s="106"/>
      <c r="R32" s="106" t="s">
        <v>375</v>
      </c>
      <c r="S32" s="105">
        <v>50000</v>
      </c>
      <c r="T32" s="103" t="s">
        <v>942</v>
      </c>
      <c r="U32" s="114"/>
      <c r="V32" s="425" t="s">
        <v>1017</v>
      </c>
    </row>
    <row r="33" spans="1:22" ht="120">
      <c r="A33" s="158">
        <v>11</v>
      </c>
      <c r="B33" s="103"/>
      <c r="C33" s="103"/>
      <c r="D33" s="103"/>
      <c r="E33" s="103" t="s">
        <v>397</v>
      </c>
      <c r="F33" s="103" t="s">
        <v>936</v>
      </c>
      <c r="G33" s="114"/>
      <c r="H33" s="105">
        <f t="shared" si="2"/>
        <v>576100</v>
      </c>
      <c r="I33" s="114"/>
      <c r="J33" s="114"/>
      <c r="K33" s="106" t="s">
        <v>374</v>
      </c>
      <c r="L33" s="106"/>
      <c r="M33" s="105">
        <v>60100</v>
      </c>
      <c r="N33" s="106"/>
      <c r="O33" s="106"/>
      <c r="P33" s="422">
        <v>366000</v>
      </c>
      <c r="Q33" s="106"/>
      <c r="R33" s="106" t="s">
        <v>375</v>
      </c>
      <c r="S33" s="105">
        <v>150000</v>
      </c>
      <c r="T33" s="103" t="s">
        <v>942</v>
      </c>
      <c r="U33" s="114"/>
      <c r="V33" s="425" t="s">
        <v>1018</v>
      </c>
    </row>
    <row r="34" spans="1:22" ht="330">
      <c r="A34" s="158">
        <v>12</v>
      </c>
      <c r="B34" s="103" t="s">
        <v>1019</v>
      </c>
      <c r="C34" s="103" t="s">
        <v>1020</v>
      </c>
      <c r="D34" s="103" t="s">
        <v>1021</v>
      </c>
      <c r="E34" s="426" t="s">
        <v>1022</v>
      </c>
      <c r="F34" s="103" t="s">
        <v>936</v>
      </c>
      <c r="G34" s="114"/>
      <c r="H34" s="105">
        <f t="shared" si="2"/>
        <v>178500</v>
      </c>
      <c r="I34" s="114"/>
      <c r="J34" s="114"/>
      <c r="K34" s="106"/>
      <c r="L34" s="106"/>
      <c r="M34" s="105"/>
      <c r="N34" s="106" t="s">
        <v>464</v>
      </c>
      <c r="O34" s="106" t="s">
        <v>508</v>
      </c>
      <c r="P34" s="422">
        <v>178500</v>
      </c>
      <c r="Q34" s="106"/>
      <c r="R34" s="106"/>
      <c r="S34" s="105"/>
      <c r="T34" s="103" t="s">
        <v>942</v>
      </c>
      <c r="U34" s="114"/>
      <c r="V34" s="425"/>
    </row>
    <row r="35" spans="1:22" ht="255">
      <c r="A35" s="158">
        <v>13</v>
      </c>
      <c r="B35" s="103" t="s">
        <v>159</v>
      </c>
      <c r="C35" s="103" t="s">
        <v>398</v>
      </c>
      <c r="D35" s="103" t="s">
        <v>1023</v>
      </c>
      <c r="E35" s="103" t="s">
        <v>1024</v>
      </c>
      <c r="F35" s="103" t="s">
        <v>936</v>
      </c>
      <c r="G35" s="114"/>
      <c r="H35" s="105">
        <f t="shared" si="2"/>
        <v>5706983</v>
      </c>
      <c r="I35" s="114"/>
      <c r="J35" s="114"/>
      <c r="K35" s="106" t="s">
        <v>374</v>
      </c>
      <c r="L35" s="106"/>
      <c r="M35" s="105">
        <v>1491983</v>
      </c>
      <c r="N35" s="106"/>
      <c r="O35" s="106"/>
      <c r="P35" s="422">
        <v>1957000</v>
      </c>
      <c r="Q35" s="106"/>
      <c r="R35" s="106" t="s">
        <v>375</v>
      </c>
      <c r="S35" s="105">
        <v>2258000</v>
      </c>
      <c r="T35" s="103" t="s">
        <v>942</v>
      </c>
      <c r="U35" s="114"/>
      <c r="V35" s="114"/>
    </row>
    <row r="36" spans="1:22" ht="255">
      <c r="A36" s="158">
        <v>14</v>
      </c>
      <c r="B36" s="103" t="s">
        <v>159</v>
      </c>
      <c r="C36" s="103" t="s">
        <v>398</v>
      </c>
      <c r="D36" s="103" t="s">
        <v>401</v>
      </c>
      <c r="E36" s="103" t="s">
        <v>402</v>
      </c>
      <c r="F36" s="103" t="s">
        <v>936</v>
      </c>
      <c r="G36" s="114"/>
      <c r="H36" s="105">
        <f>M36+P36+S36</f>
        <v>175241</v>
      </c>
      <c r="I36" s="114"/>
      <c r="J36" s="114"/>
      <c r="K36" s="106" t="s">
        <v>374</v>
      </c>
      <c r="L36" s="106"/>
      <c r="M36" s="105">
        <v>65241</v>
      </c>
      <c r="N36" s="106"/>
      <c r="O36" s="106"/>
      <c r="P36" s="422">
        <v>60000</v>
      </c>
      <c r="Q36" s="106"/>
      <c r="R36" s="106" t="s">
        <v>375</v>
      </c>
      <c r="S36" s="105">
        <v>50000</v>
      </c>
      <c r="T36" s="103" t="s">
        <v>942</v>
      </c>
      <c r="U36" s="114"/>
      <c r="V36" s="114"/>
    </row>
    <row r="37" spans="1:22" ht="180">
      <c r="A37" s="158">
        <v>15</v>
      </c>
      <c r="B37" s="103" t="s">
        <v>159</v>
      </c>
      <c r="C37" s="103"/>
      <c r="D37" s="103" t="s">
        <v>1025</v>
      </c>
      <c r="E37" s="103" t="s">
        <v>1026</v>
      </c>
      <c r="F37" s="103" t="s">
        <v>936</v>
      </c>
      <c r="G37" s="114"/>
      <c r="H37" s="105">
        <f t="shared" si="2"/>
        <v>1036218</v>
      </c>
      <c r="I37" s="114"/>
      <c r="J37" s="114"/>
      <c r="K37" s="106" t="s">
        <v>374</v>
      </c>
      <c r="L37" s="106"/>
      <c r="M37" s="105">
        <v>346218</v>
      </c>
      <c r="N37" s="106"/>
      <c r="O37" s="106"/>
      <c r="P37" s="422">
        <v>365000</v>
      </c>
      <c r="Q37" s="106"/>
      <c r="R37" s="106" t="s">
        <v>375</v>
      </c>
      <c r="S37" s="105">
        <v>325000</v>
      </c>
      <c r="T37" s="103" t="s">
        <v>942</v>
      </c>
      <c r="U37" s="114"/>
      <c r="V37" s="114"/>
    </row>
    <row r="38" spans="1:22" ht="90">
      <c r="A38" s="158">
        <v>16</v>
      </c>
      <c r="B38" s="103" t="s">
        <v>159</v>
      </c>
      <c r="C38" s="103"/>
      <c r="D38" s="103" t="s">
        <v>1027</v>
      </c>
      <c r="E38" s="103" t="s">
        <v>1028</v>
      </c>
      <c r="F38" s="103" t="s">
        <v>936</v>
      </c>
      <c r="G38" s="114"/>
      <c r="H38" s="105">
        <f t="shared" si="2"/>
        <v>103341</v>
      </c>
      <c r="I38" s="114"/>
      <c r="J38" s="114"/>
      <c r="K38" s="106" t="s">
        <v>374</v>
      </c>
      <c r="L38" s="106"/>
      <c r="M38" s="105">
        <v>24041</v>
      </c>
      <c r="N38" s="106"/>
      <c r="O38" s="106"/>
      <c r="P38" s="422">
        <v>39300</v>
      </c>
      <c r="Q38" s="106"/>
      <c r="R38" s="106" t="s">
        <v>375</v>
      </c>
      <c r="S38" s="105">
        <v>40000</v>
      </c>
      <c r="T38" s="103" t="s">
        <v>942</v>
      </c>
      <c r="U38" s="114"/>
      <c r="V38" s="114"/>
    </row>
    <row r="39" spans="1:22" ht="120">
      <c r="A39" s="158">
        <v>17</v>
      </c>
      <c r="B39" s="103" t="s">
        <v>403</v>
      </c>
      <c r="C39" s="103" t="s">
        <v>933</v>
      </c>
      <c r="D39" s="425" t="s">
        <v>1029</v>
      </c>
      <c r="E39" s="410" t="s">
        <v>1030</v>
      </c>
      <c r="F39" s="103" t="s">
        <v>936</v>
      </c>
      <c r="G39" s="114"/>
      <c r="H39" s="105">
        <f t="shared" si="2"/>
        <v>161905</v>
      </c>
      <c r="I39" s="114"/>
      <c r="J39" s="114"/>
      <c r="K39" s="106" t="s">
        <v>970</v>
      </c>
      <c r="L39" s="106"/>
      <c r="M39" s="105">
        <v>90905</v>
      </c>
      <c r="N39" s="106"/>
      <c r="O39" s="106" t="s">
        <v>1031</v>
      </c>
      <c r="P39" s="422">
        <v>71000</v>
      </c>
      <c r="Q39" s="106"/>
      <c r="R39" s="106"/>
      <c r="S39" s="105"/>
      <c r="T39" s="103" t="s">
        <v>942</v>
      </c>
      <c r="U39" s="114"/>
      <c r="V39" s="114"/>
    </row>
    <row r="40" spans="1:22" ht="165">
      <c r="A40" s="158">
        <v>18</v>
      </c>
      <c r="B40" s="103" t="s">
        <v>159</v>
      </c>
      <c r="C40" s="103" t="s">
        <v>1032</v>
      </c>
      <c r="D40" s="103" t="s">
        <v>1033</v>
      </c>
      <c r="E40" s="103" t="s">
        <v>1034</v>
      </c>
      <c r="F40" s="103" t="s">
        <v>936</v>
      </c>
      <c r="G40" s="114"/>
      <c r="H40" s="105">
        <f t="shared" si="2"/>
        <v>2569817</v>
      </c>
      <c r="I40" s="114"/>
      <c r="J40" s="114"/>
      <c r="K40" s="106" t="s">
        <v>374</v>
      </c>
      <c r="L40" s="106"/>
      <c r="M40" s="105">
        <v>709817</v>
      </c>
      <c r="N40" s="106"/>
      <c r="O40" s="106"/>
      <c r="P40" s="422">
        <v>900000</v>
      </c>
      <c r="Q40" s="106"/>
      <c r="R40" s="106" t="s">
        <v>375</v>
      </c>
      <c r="S40" s="105">
        <v>960000</v>
      </c>
      <c r="T40" s="103" t="s">
        <v>942</v>
      </c>
      <c r="U40" s="114"/>
      <c r="V40" s="114"/>
    </row>
    <row r="41" spans="1:22" ht="225">
      <c r="A41" s="158">
        <v>19</v>
      </c>
      <c r="B41" s="103" t="s">
        <v>159</v>
      </c>
      <c r="C41" s="103"/>
      <c r="D41" s="103" t="s">
        <v>1035</v>
      </c>
      <c r="E41" s="103" t="s">
        <v>1036</v>
      </c>
      <c r="F41" s="103" t="s">
        <v>936</v>
      </c>
      <c r="G41" s="114"/>
      <c r="H41" s="105">
        <f t="shared" si="2"/>
        <v>75537</v>
      </c>
      <c r="I41" s="114"/>
      <c r="J41" s="114"/>
      <c r="K41" s="106" t="s">
        <v>374</v>
      </c>
      <c r="L41" s="106"/>
      <c r="M41" s="105">
        <v>15537</v>
      </c>
      <c r="N41" s="106"/>
      <c r="O41" s="106"/>
      <c r="P41" s="422">
        <v>30000</v>
      </c>
      <c r="Q41" s="106"/>
      <c r="R41" s="106" t="s">
        <v>375</v>
      </c>
      <c r="S41" s="105">
        <v>30000</v>
      </c>
      <c r="T41" s="103" t="s">
        <v>942</v>
      </c>
      <c r="U41" s="114"/>
      <c r="V41" s="114"/>
    </row>
    <row r="42" spans="1:22" ht="90">
      <c r="A42" s="158">
        <v>20</v>
      </c>
      <c r="B42" s="103" t="s">
        <v>403</v>
      </c>
      <c r="C42" s="103" t="s">
        <v>270</v>
      </c>
      <c r="D42" s="103" t="s">
        <v>1037</v>
      </c>
      <c r="E42" s="103" t="s">
        <v>1038</v>
      </c>
      <c r="F42" s="103" t="s">
        <v>936</v>
      </c>
      <c r="G42" s="114"/>
      <c r="H42" s="105">
        <f t="shared" si="2"/>
        <v>508100</v>
      </c>
      <c r="I42" s="114"/>
      <c r="J42" s="114"/>
      <c r="K42" s="106"/>
      <c r="L42" s="106"/>
      <c r="M42" s="105"/>
      <c r="N42" s="106" t="s">
        <v>374</v>
      </c>
      <c r="O42" s="106"/>
      <c r="P42" s="422">
        <v>307800</v>
      </c>
      <c r="Q42" s="106"/>
      <c r="R42" s="106" t="s">
        <v>375</v>
      </c>
      <c r="S42" s="105">
        <v>200300</v>
      </c>
      <c r="T42" s="103" t="s">
        <v>942</v>
      </c>
      <c r="U42" s="114"/>
      <c r="V42" s="114"/>
    </row>
    <row r="43" spans="1:22" ht="90">
      <c r="A43" s="158">
        <v>21</v>
      </c>
      <c r="B43" s="103" t="s">
        <v>159</v>
      </c>
      <c r="C43" s="103"/>
      <c r="D43" s="103" t="s">
        <v>1039</v>
      </c>
      <c r="E43" s="103" t="s">
        <v>1040</v>
      </c>
      <c r="F43" s="103" t="s">
        <v>936</v>
      </c>
      <c r="G43" s="114"/>
      <c r="H43" s="105">
        <f t="shared" si="2"/>
        <v>2930800</v>
      </c>
      <c r="I43" s="114"/>
      <c r="J43" s="114"/>
      <c r="K43" s="106" t="s">
        <v>374</v>
      </c>
      <c r="L43" s="106"/>
      <c r="M43" s="105">
        <v>1385800</v>
      </c>
      <c r="N43" s="106"/>
      <c r="O43" s="106"/>
      <c r="P43" s="422">
        <v>1295000</v>
      </c>
      <c r="Q43" s="106"/>
      <c r="R43" s="106" t="s">
        <v>375</v>
      </c>
      <c r="S43" s="105">
        <v>250000</v>
      </c>
      <c r="T43" s="103" t="s">
        <v>942</v>
      </c>
      <c r="U43" s="114"/>
      <c r="V43" s="114"/>
    </row>
    <row r="44" spans="1:22" ht="90">
      <c r="A44" s="158">
        <v>22</v>
      </c>
      <c r="B44" s="103" t="s">
        <v>159</v>
      </c>
      <c r="C44" s="103"/>
      <c r="D44" s="103" t="s">
        <v>1041</v>
      </c>
      <c r="E44" s="103" t="s">
        <v>1042</v>
      </c>
      <c r="F44" s="103" t="s">
        <v>936</v>
      </c>
      <c r="G44" s="114"/>
      <c r="H44" s="105">
        <f t="shared" si="2"/>
        <v>458160</v>
      </c>
      <c r="I44" s="114"/>
      <c r="J44" s="114"/>
      <c r="K44" s="106" t="s">
        <v>374</v>
      </c>
      <c r="L44" s="106"/>
      <c r="M44" s="105">
        <v>122160</v>
      </c>
      <c r="N44" s="106"/>
      <c r="O44" s="106"/>
      <c r="P44" s="422">
        <v>166000</v>
      </c>
      <c r="Q44" s="106"/>
      <c r="R44" s="106" t="s">
        <v>375</v>
      </c>
      <c r="S44" s="105">
        <v>170000</v>
      </c>
      <c r="T44" s="103" t="s">
        <v>942</v>
      </c>
      <c r="U44" s="114"/>
      <c r="V44" s="114"/>
    </row>
    <row r="45" spans="1:22" ht="135">
      <c r="A45" s="158">
        <v>23</v>
      </c>
      <c r="B45" s="103" t="s">
        <v>159</v>
      </c>
      <c r="C45" s="103"/>
      <c r="D45" s="103" t="s">
        <v>1043</v>
      </c>
      <c r="E45" s="103" t="s">
        <v>1044</v>
      </c>
      <c r="F45" s="103" t="s">
        <v>936</v>
      </c>
      <c r="G45" s="114"/>
      <c r="H45" s="105">
        <f t="shared" si="2"/>
        <v>1024443</v>
      </c>
      <c r="I45" s="114"/>
      <c r="J45" s="114"/>
      <c r="K45" s="106" t="s">
        <v>374</v>
      </c>
      <c r="L45" s="106"/>
      <c r="M45" s="105">
        <v>323043</v>
      </c>
      <c r="N45" s="106"/>
      <c r="O45" s="106"/>
      <c r="P45" s="422">
        <v>371400</v>
      </c>
      <c r="Q45" s="106"/>
      <c r="R45" s="106" t="s">
        <v>375</v>
      </c>
      <c r="S45" s="105">
        <v>330000</v>
      </c>
      <c r="T45" s="103" t="s">
        <v>942</v>
      </c>
      <c r="U45" s="114"/>
      <c r="V45" s="114"/>
    </row>
    <row r="46" spans="1:22" ht="105">
      <c r="A46" s="158">
        <v>24</v>
      </c>
      <c r="B46" s="103" t="s">
        <v>159</v>
      </c>
      <c r="C46" s="103"/>
      <c r="D46" s="103" t="s">
        <v>1045</v>
      </c>
      <c r="E46" s="103" t="s">
        <v>1046</v>
      </c>
      <c r="F46" s="103" t="s">
        <v>936</v>
      </c>
      <c r="G46" s="114"/>
      <c r="H46" s="105">
        <f t="shared" si="2"/>
        <v>206398</v>
      </c>
      <c r="I46" s="114"/>
      <c r="J46" s="114"/>
      <c r="K46" s="106" t="s">
        <v>374</v>
      </c>
      <c r="L46" s="106"/>
      <c r="M46" s="105">
        <v>68598</v>
      </c>
      <c r="N46" s="106"/>
      <c r="O46" s="106"/>
      <c r="P46" s="422">
        <v>67800</v>
      </c>
      <c r="Q46" s="106"/>
      <c r="R46" s="106" t="s">
        <v>375</v>
      </c>
      <c r="S46" s="105">
        <v>70000</v>
      </c>
      <c r="T46" s="103" t="s">
        <v>942</v>
      </c>
      <c r="U46" s="114"/>
      <c r="V46" s="114"/>
    </row>
    <row r="47" spans="1:22" ht="135">
      <c r="A47" s="158">
        <v>25</v>
      </c>
      <c r="B47" s="103" t="s">
        <v>159</v>
      </c>
      <c r="C47" s="103"/>
      <c r="D47" s="103" t="s">
        <v>1047</v>
      </c>
      <c r="E47" s="103" t="s">
        <v>1048</v>
      </c>
      <c r="F47" s="103" t="s">
        <v>936</v>
      </c>
      <c r="G47" s="114"/>
      <c r="H47" s="105">
        <f t="shared" si="2"/>
        <v>1025079</v>
      </c>
      <c r="I47" s="114"/>
      <c r="J47" s="114"/>
      <c r="K47" s="106" t="s">
        <v>374</v>
      </c>
      <c r="L47" s="106"/>
      <c r="M47" s="105">
        <v>325079</v>
      </c>
      <c r="N47" s="106"/>
      <c r="O47" s="106"/>
      <c r="P47" s="422">
        <v>370000</v>
      </c>
      <c r="Q47" s="106"/>
      <c r="R47" s="106" t="s">
        <v>375</v>
      </c>
      <c r="S47" s="105">
        <v>330000</v>
      </c>
      <c r="T47" s="103" t="s">
        <v>942</v>
      </c>
      <c r="U47" s="114"/>
      <c r="V47" s="114"/>
    </row>
    <row r="48" spans="1:22" ht="120">
      <c r="A48" s="158">
        <v>26</v>
      </c>
      <c r="B48" s="103" t="s">
        <v>159</v>
      </c>
      <c r="C48" s="103"/>
      <c r="D48" s="103" t="s">
        <v>1049</v>
      </c>
      <c r="E48" s="103" t="s">
        <v>1050</v>
      </c>
      <c r="F48" s="103" t="s">
        <v>936</v>
      </c>
      <c r="G48" s="114"/>
      <c r="H48" s="105">
        <f t="shared" si="2"/>
        <v>535196</v>
      </c>
      <c r="I48" s="114"/>
      <c r="J48" s="114"/>
      <c r="K48" s="106" t="s">
        <v>374</v>
      </c>
      <c r="L48" s="106"/>
      <c r="M48" s="105">
        <v>64596</v>
      </c>
      <c r="N48" s="106"/>
      <c r="O48" s="106"/>
      <c r="P48" s="422">
        <v>250600</v>
      </c>
      <c r="Q48" s="106"/>
      <c r="R48" s="106" t="s">
        <v>375</v>
      </c>
      <c r="S48" s="105">
        <v>220000</v>
      </c>
      <c r="T48" s="103" t="s">
        <v>942</v>
      </c>
      <c r="U48" s="114"/>
      <c r="V48" s="114"/>
    </row>
    <row r="49" spans="1:22" ht="105">
      <c r="A49" s="158">
        <v>27</v>
      </c>
      <c r="B49" s="103" t="s">
        <v>416</v>
      </c>
      <c r="C49" s="103" t="s">
        <v>417</v>
      </c>
      <c r="D49" s="103" t="s">
        <v>1051</v>
      </c>
      <c r="E49" s="103" t="s">
        <v>419</v>
      </c>
      <c r="F49" s="103" t="s">
        <v>936</v>
      </c>
      <c r="G49" s="114"/>
      <c r="H49" s="105">
        <f t="shared" si="2"/>
        <v>54195</v>
      </c>
      <c r="I49" s="114"/>
      <c r="J49" s="114"/>
      <c r="K49" s="106" t="s">
        <v>374</v>
      </c>
      <c r="L49" s="106"/>
      <c r="M49" s="105">
        <v>14195</v>
      </c>
      <c r="N49" s="106"/>
      <c r="O49" s="106"/>
      <c r="P49" s="422">
        <v>20000</v>
      </c>
      <c r="Q49" s="106"/>
      <c r="R49" s="106" t="s">
        <v>375</v>
      </c>
      <c r="S49" s="105">
        <v>20000</v>
      </c>
      <c r="T49" s="103" t="s">
        <v>942</v>
      </c>
      <c r="U49" s="114"/>
      <c r="V49" s="114"/>
    </row>
    <row r="50" spans="1:22" ht="150">
      <c r="A50" s="158">
        <v>28</v>
      </c>
      <c r="B50" s="103" t="s">
        <v>159</v>
      </c>
      <c r="C50" s="103"/>
      <c r="D50" s="103" t="s">
        <v>1052</v>
      </c>
      <c r="E50" s="103" t="s">
        <v>1053</v>
      </c>
      <c r="F50" s="103" t="s">
        <v>936</v>
      </c>
      <c r="G50" s="114"/>
      <c r="H50" s="105">
        <f t="shared" si="2"/>
        <v>738000</v>
      </c>
      <c r="I50" s="114"/>
      <c r="J50" s="114"/>
      <c r="K50" s="106" t="s">
        <v>374</v>
      </c>
      <c r="L50" s="106"/>
      <c r="M50" s="105">
        <v>300000</v>
      </c>
      <c r="N50" s="106"/>
      <c r="O50" s="106"/>
      <c r="P50" s="422">
        <v>438000</v>
      </c>
      <c r="Q50" s="106"/>
      <c r="R50" s="106" t="s">
        <v>375</v>
      </c>
      <c r="S50" s="105"/>
      <c r="T50" s="103" t="s">
        <v>942</v>
      </c>
      <c r="U50" s="114"/>
      <c r="V50" s="114"/>
    </row>
    <row r="51" spans="1:22" ht="409.5">
      <c r="A51" s="158">
        <v>29</v>
      </c>
      <c r="B51" s="103" t="s">
        <v>159</v>
      </c>
      <c r="C51" s="103"/>
      <c r="D51" s="103" t="s">
        <v>565</v>
      </c>
      <c r="E51" s="103" t="s">
        <v>1054</v>
      </c>
      <c r="F51" s="103" t="s">
        <v>936</v>
      </c>
      <c r="G51" s="114"/>
      <c r="H51" s="105">
        <f t="shared" si="2"/>
        <v>160441.14000000001</v>
      </c>
      <c r="I51" s="114"/>
      <c r="J51" s="114"/>
      <c r="K51" s="106" t="s">
        <v>374</v>
      </c>
      <c r="L51" s="106"/>
      <c r="M51" s="105">
        <v>29441.14</v>
      </c>
      <c r="N51" s="106"/>
      <c r="O51" s="106"/>
      <c r="P51" s="422">
        <v>56000</v>
      </c>
      <c r="Q51" s="106"/>
      <c r="R51" s="106" t="s">
        <v>375</v>
      </c>
      <c r="S51" s="105">
        <v>75000</v>
      </c>
      <c r="T51" s="103" t="s">
        <v>942</v>
      </c>
      <c r="U51" s="114"/>
      <c r="V51" s="114"/>
    </row>
    <row r="52" spans="1:22" ht="105">
      <c r="A52" s="158">
        <v>30</v>
      </c>
      <c r="B52" s="103" t="s">
        <v>130</v>
      </c>
      <c r="C52" s="103" t="s">
        <v>1055</v>
      </c>
      <c r="D52" s="103" t="s">
        <v>1056</v>
      </c>
      <c r="E52" s="103" t="s">
        <v>1057</v>
      </c>
      <c r="F52" s="103" t="s">
        <v>936</v>
      </c>
      <c r="G52" s="114"/>
      <c r="H52" s="105">
        <f t="shared" si="2"/>
        <v>53500</v>
      </c>
      <c r="I52" s="114"/>
      <c r="J52" s="114"/>
      <c r="K52" s="106" t="s">
        <v>374</v>
      </c>
      <c r="L52" s="106"/>
      <c r="M52" s="105">
        <v>27000</v>
      </c>
      <c r="N52" s="106"/>
      <c r="O52" s="106"/>
      <c r="P52" s="422">
        <v>26500</v>
      </c>
      <c r="Q52" s="106"/>
      <c r="R52" s="106" t="s">
        <v>375</v>
      </c>
      <c r="S52" s="105"/>
      <c r="T52" s="103" t="s">
        <v>942</v>
      </c>
      <c r="U52" s="114"/>
      <c r="V52" s="425" t="s">
        <v>1058</v>
      </c>
    </row>
    <row r="53" spans="1:22" ht="105">
      <c r="A53" s="158">
        <v>31</v>
      </c>
      <c r="B53" s="103" t="s">
        <v>130</v>
      </c>
      <c r="C53" s="103" t="s">
        <v>1059</v>
      </c>
      <c r="D53" s="103" t="s">
        <v>1060</v>
      </c>
      <c r="E53" s="103" t="s">
        <v>1061</v>
      </c>
      <c r="F53" s="103" t="s">
        <v>936</v>
      </c>
      <c r="G53" s="114"/>
      <c r="H53" s="105">
        <f t="shared" si="2"/>
        <v>334400</v>
      </c>
      <c r="I53" s="114"/>
      <c r="J53" s="114"/>
      <c r="K53" s="106" t="s">
        <v>374</v>
      </c>
      <c r="L53" s="106"/>
      <c r="M53" s="105">
        <v>104400</v>
      </c>
      <c r="N53" s="106"/>
      <c r="O53" s="106"/>
      <c r="P53" s="422">
        <v>115000</v>
      </c>
      <c r="Q53" s="106"/>
      <c r="R53" s="106" t="s">
        <v>375</v>
      </c>
      <c r="S53" s="105">
        <v>115000</v>
      </c>
      <c r="T53" s="103" t="s">
        <v>942</v>
      </c>
      <c r="U53" s="114"/>
      <c r="V53" s="114"/>
    </row>
    <row r="54" spans="1:22" ht="90">
      <c r="A54" s="158">
        <v>32</v>
      </c>
      <c r="B54" s="103" t="s">
        <v>130</v>
      </c>
      <c r="C54" s="103"/>
      <c r="D54" s="103" t="s">
        <v>1062</v>
      </c>
      <c r="E54" s="103" t="s">
        <v>1063</v>
      </c>
      <c r="F54" s="103" t="s">
        <v>936</v>
      </c>
      <c r="G54" s="114"/>
      <c r="H54" s="105">
        <f t="shared" si="2"/>
        <v>114022</v>
      </c>
      <c r="I54" s="114"/>
      <c r="J54" s="114"/>
      <c r="K54" s="106" t="s">
        <v>374</v>
      </c>
      <c r="L54" s="106"/>
      <c r="M54" s="105">
        <v>34022</v>
      </c>
      <c r="N54" s="106"/>
      <c r="O54" s="106"/>
      <c r="P54" s="422">
        <v>40000</v>
      </c>
      <c r="Q54" s="106"/>
      <c r="R54" s="106" t="s">
        <v>375</v>
      </c>
      <c r="S54" s="105">
        <v>40000</v>
      </c>
      <c r="T54" s="103" t="s">
        <v>942</v>
      </c>
      <c r="U54" s="114"/>
      <c r="V54" s="103" t="s">
        <v>1064</v>
      </c>
    </row>
    <row r="55" spans="1:22" ht="285">
      <c r="A55" s="158">
        <v>33</v>
      </c>
      <c r="B55" s="103" t="s">
        <v>130</v>
      </c>
      <c r="C55" s="103" t="s">
        <v>1065</v>
      </c>
      <c r="D55" s="103" t="s">
        <v>1066</v>
      </c>
      <c r="E55" s="103" t="s">
        <v>1067</v>
      </c>
      <c r="F55" s="103" t="s">
        <v>936</v>
      </c>
      <c r="G55" s="114"/>
      <c r="H55" s="105">
        <f t="shared" si="2"/>
        <v>123270</v>
      </c>
      <c r="I55" s="114"/>
      <c r="J55" s="114"/>
      <c r="K55" s="106" t="s">
        <v>374</v>
      </c>
      <c r="L55" s="106"/>
      <c r="M55" s="105">
        <v>26270</v>
      </c>
      <c r="N55" s="106"/>
      <c r="O55" s="106"/>
      <c r="P55" s="422">
        <v>57000</v>
      </c>
      <c r="Q55" s="106"/>
      <c r="R55" s="106" t="s">
        <v>375</v>
      </c>
      <c r="S55" s="105">
        <v>40000</v>
      </c>
      <c r="T55" s="103" t="s">
        <v>942</v>
      </c>
      <c r="U55" s="114"/>
      <c r="V55" s="103" t="s">
        <v>1068</v>
      </c>
    </row>
    <row r="56" spans="1:22" ht="150">
      <c r="A56" s="158">
        <v>34</v>
      </c>
      <c r="B56" s="103" t="s">
        <v>130</v>
      </c>
      <c r="C56" s="103" t="s">
        <v>149</v>
      </c>
      <c r="D56" s="103" t="s">
        <v>1069</v>
      </c>
      <c r="E56" s="103" t="s">
        <v>1070</v>
      </c>
      <c r="F56" s="103" t="s">
        <v>936</v>
      </c>
      <c r="G56" s="114"/>
      <c r="H56" s="105">
        <f t="shared" si="2"/>
        <v>265000</v>
      </c>
      <c r="I56" s="114"/>
      <c r="J56" s="114"/>
      <c r="K56" s="106" t="s">
        <v>374</v>
      </c>
      <c r="L56" s="114"/>
      <c r="M56" s="105">
        <v>83000</v>
      </c>
      <c r="N56" s="114"/>
      <c r="O56" s="114"/>
      <c r="P56" s="422">
        <v>107000</v>
      </c>
      <c r="Q56" s="114"/>
      <c r="R56" s="106" t="s">
        <v>375</v>
      </c>
      <c r="S56" s="105">
        <v>75000</v>
      </c>
      <c r="T56" s="103" t="s">
        <v>942</v>
      </c>
      <c r="U56" s="114"/>
      <c r="V56" s="103" t="s">
        <v>1071</v>
      </c>
    </row>
    <row r="57" spans="1:22" ht="90">
      <c r="A57" s="158">
        <v>35</v>
      </c>
      <c r="B57" s="103" t="s">
        <v>130</v>
      </c>
      <c r="C57" s="103"/>
      <c r="D57" s="103" t="s">
        <v>1072</v>
      </c>
      <c r="E57" s="103" t="s">
        <v>1073</v>
      </c>
      <c r="F57" s="103" t="s">
        <v>936</v>
      </c>
      <c r="G57" s="114"/>
      <c r="H57" s="105">
        <f t="shared" si="2"/>
        <v>106800</v>
      </c>
      <c r="I57" s="114"/>
      <c r="J57" s="114"/>
      <c r="K57" s="106" t="s">
        <v>374</v>
      </c>
      <c r="L57" s="114"/>
      <c r="M57" s="105">
        <v>33800</v>
      </c>
      <c r="N57" s="114"/>
      <c r="O57" s="114"/>
      <c r="P57" s="422">
        <v>38000</v>
      </c>
      <c r="Q57" s="114"/>
      <c r="R57" s="106" t="s">
        <v>375</v>
      </c>
      <c r="S57" s="105">
        <v>35000</v>
      </c>
      <c r="T57" s="103" t="s">
        <v>942</v>
      </c>
      <c r="U57" s="114"/>
      <c r="V57" s="103" t="s">
        <v>1074</v>
      </c>
    </row>
    <row r="58" spans="1:22" ht="150">
      <c r="A58" s="158">
        <v>36</v>
      </c>
      <c r="B58" s="103" t="s">
        <v>130</v>
      </c>
      <c r="C58" s="103" t="s">
        <v>149</v>
      </c>
      <c r="D58" s="103" t="s">
        <v>1075</v>
      </c>
      <c r="E58" s="103" t="s">
        <v>1076</v>
      </c>
      <c r="F58" s="103" t="s">
        <v>936</v>
      </c>
      <c r="G58" s="114"/>
      <c r="H58" s="105">
        <f t="shared" si="2"/>
        <v>12000</v>
      </c>
      <c r="I58" s="114"/>
      <c r="J58" s="114"/>
      <c r="K58" s="106" t="s">
        <v>374</v>
      </c>
      <c r="L58" s="114"/>
      <c r="M58" s="105">
        <v>2000</v>
      </c>
      <c r="N58" s="114"/>
      <c r="O58" s="114"/>
      <c r="P58" s="422">
        <v>5000</v>
      </c>
      <c r="Q58" s="114"/>
      <c r="R58" s="106" t="s">
        <v>375</v>
      </c>
      <c r="S58" s="105">
        <v>5000</v>
      </c>
      <c r="T58" s="103" t="s">
        <v>942</v>
      </c>
      <c r="U58" s="114"/>
      <c r="V58" s="103" t="s">
        <v>1077</v>
      </c>
    </row>
    <row r="59" spans="1:22" ht="90">
      <c r="A59" s="158">
        <v>37</v>
      </c>
      <c r="B59" s="103" t="s">
        <v>130</v>
      </c>
      <c r="C59" s="103"/>
      <c r="D59" s="103" t="s">
        <v>1078</v>
      </c>
      <c r="E59" s="103" t="s">
        <v>1079</v>
      </c>
      <c r="F59" s="103" t="s">
        <v>936</v>
      </c>
      <c r="G59" s="114"/>
      <c r="H59" s="105">
        <f t="shared" si="2"/>
        <v>114440</v>
      </c>
      <c r="I59" s="114"/>
      <c r="J59" s="114"/>
      <c r="K59" s="106" t="s">
        <v>374</v>
      </c>
      <c r="L59" s="114"/>
      <c r="M59" s="105">
        <v>34440</v>
      </c>
      <c r="N59" s="114"/>
      <c r="O59" s="114"/>
      <c r="P59" s="422">
        <v>40000</v>
      </c>
      <c r="Q59" s="114"/>
      <c r="R59" s="106" t="s">
        <v>375</v>
      </c>
      <c r="S59" s="105">
        <v>40000</v>
      </c>
      <c r="T59" s="103" t="s">
        <v>942</v>
      </c>
      <c r="U59" s="114"/>
      <c r="V59" s="103" t="s">
        <v>1080</v>
      </c>
    </row>
    <row r="60" spans="1:22" ht="90">
      <c r="A60" s="158">
        <v>38</v>
      </c>
      <c r="B60" s="103" t="s">
        <v>130</v>
      </c>
      <c r="C60" s="103"/>
      <c r="D60" s="103" t="s">
        <v>1081</v>
      </c>
      <c r="E60" s="103" t="s">
        <v>1082</v>
      </c>
      <c r="F60" s="103" t="s">
        <v>936</v>
      </c>
      <c r="G60" s="114"/>
      <c r="H60" s="105">
        <f t="shared" si="2"/>
        <v>110116</v>
      </c>
      <c r="I60" s="114"/>
      <c r="J60" s="114"/>
      <c r="K60" s="106" t="s">
        <v>374</v>
      </c>
      <c r="L60" s="114"/>
      <c r="M60" s="105">
        <v>12316</v>
      </c>
      <c r="N60" s="114"/>
      <c r="O60" s="114"/>
      <c r="P60" s="422">
        <v>47800</v>
      </c>
      <c r="Q60" s="114"/>
      <c r="R60" s="106" t="s">
        <v>375</v>
      </c>
      <c r="S60" s="105">
        <v>50000</v>
      </c>
      <c r="T60" s="103" t="s">
        <v>942</v>
      </c>
      <c r="U60" s="114"/>
      <c r="V60" s="103" t="s">
        <v>1083</v>
      </c>
    </row>
    <row r="61" spans="1:22" ht="150">
      <c r="A61" s="158">
        <v>39</v>
      </c>
      <c r="B61" s="103" t="s">
        <v>130</v>
      </c>
      <c r="C61" s="103" t="s">
        <v>149</v>
      </c>
      <c r="D61" s="103" t="s">
        <v>1084</v>
      </c>
      <c r="E61" s="103" t="s">
        <v>1085</v>
      </c>
      <c r="F61" s="103" t="s">
        <v>936</v>
      </c>
      <c r="G61" s="114"/>
      <c r="H61" s="105">
        <f t="shared" si="2"/>
        <v>284700</v>
      </c>
      <c r="I61" s="114"/>
      <c r="J61" s="114"/>
      <c r="K61" s="106" t="s">
        <v>374</v>
      </c>
      <c r="L61" s="114"/>
      <c r="M61" s="105">
        <v>84700</v>
      </c>
      <c r="N61" s="114"/>
      <c r="O61" s="114"/>
      <c r="P61" s="422">
        <v>100000</v>
      </c>
      <c r="Q61" s="114"/>
      <c r="R61" s="106" t="s">
        <v>375</v>
      </c>
      <c r="S61" s="105">
        <v>100000</v>
      </c>
      <c r="T61" s="103" t="s">
        <v>942</v>
      </c>
      <c r="U61" s="114"/>
      <c r="V61" s="103" t="s">
        <v>1086</v>
      </c>
    </row>
    <row r="62" spans="1:22" ht="90">
      <c r="A62" s="158">
        <v>40</v>
      </c>
      <c r="B62" s="103" t="s">
        <v>130</v>
      </c>
      <c r="C62" s="103"/>
      <c r="D62" s="103" t="s">
        <v>1087</v>
      </c>
      <c r="E62" s="103" t="s">
        <v>1088</v>
      </c>
      <c r="F62" s="103" t="s">
        <v>936</v>
      </c>
      <c r="G62" s="114"/>
      <c r="H62" s="105">
        <f t="shared" si="2"/>
        <v>35400</v>
      </c>
      <c r="I62" s="114"/>
      <c r="J62" s="114"/>
      <c r="K62" s="106" t="s">
        <v>374</v>
      </c>
      <c r="L62" s="114"/>
      <c r="M62" s="105">
        <v>15400</v>
      </c>
      <c r="N62" s="114"/>
      <c r="O62" s="114"/>
      <c r="P62" s="422">
        <v>10000</v>
      </c>
      <c r="Q62" s="114"/>
      <c r="R62" s="106" t="s">
        <v>375</v>
      </c>
      <c r="S62" s="105">
        <v>10000</v>
      </c>
      <c r="T62" s="103" t="s">
        <v>942</v>
      </c>
      <c r="U62" s="114"/>
      <c r="V62" s="103" t="s">
        <v>1089</v>
      </c>
    </row>
    <row r="63" spans="1:22" ht="90">
      <c r="A63" s="158">
        <v>41</v>
      </c>
      <c r="B63" s="103" t="s">
        <v>130</v>
      </c>
      <c r="C63" s="103"/>
      <c r="D63" s="103" t="s">
        <v>1090</v>
      </c>
      <c r="E63" s="103" t="s">
        <v>1091</v>
      </c>
      <c r="F63" s="103" t="s">
        <v>936</v>
      </c>
      <c r="G63" s="114"/>
      <c r="H63" s="105">
        <f t="shared" si="2"/>
        <v>225100</v>
      </c>
      <c r="I63" s="114"/>
      <c r="J63" s="114"/>
      <c r="K63" s="106" t="s">
        <v>374</v>
      </c>
      <c r="L63" s="114"/>
      <c r="M63" s="105">
        <v>65100</v>
      </c>
      <c r="N63" s="114"/>
      <c r="O63" s="114"/>
      <c r="P63" s="422">
        <v>80000</v>
      </c>
      <c r="Q63" s="114"/>
      <c r="R63" s="106" t="s">
        <v>375</v>
      </c>
      <c r="S63" s="105">
        <v>80000</v>
      </c>
      <c r="T63" s="103" t="s">
        <v>942</v>
      </c>
      <c r="U63" s="114"/>
      <c r="V63" s="103" t="s">
        <v>1092</v>
      </c>
    </row>
    <row r="64" spans="1:22" ht="105">
      <c r="A64" s="158">
        <v>42</v>
      </c>
      <c r="B64" s="103" t="s">
        <v>130</v>
      </c>
      <c r="C64" s="103" t="s">
        <v>1055</v>
      </c>
      <c r="D64" s="103" t="s">
        <v>1093</v>
      </c>
      <c r="E64" s="103" t="s">
        <v>1094</v>
      </c>
      <c r="F64" s="103" t="s">
        <v>936</v>
      </c>
      <c r="G64" s="114"/>
      <c r="H64" s="105">
        <f t="shared" si="2"/>
        <v>1651645</v>
      </c>
      <c r="I64" s="114"/>
      <c r="J64" s="114"/>
      <c r="K64" s="106" t="s">
        <v>374</v>
      </c>
      <c r="L64" s="114"/>
      <c r="M64" s="105">
        <v>406045</v>
      </c>
      <c r="N64" s="114"/>
      <c r="O64" s="114"/>
      <c r="P64" s="422">
        <v>745600</v>
      </c>
      <c r="Q64" s="114"/>
      <c r="R64" s="106" t="s">
        <v>375</v>
      </c>
      <c r="S64" s="105">
        <v>500000</v>
      </c>
      <c r="T64" s="103" t="s">
        <v>942</v>
      </c>
      <c r="U64" s="114"/>
      <c r="V64" s="103" t="s">
        <v>1095</v>
      </c>
    </row>
    <row r="65" spans="1:22" ht="150">
      <c r="A65" s="158">
        <v>43</v>
      </c>
      <c r="B65" s="103" t="s">
        <v>130</v>
      </c>
      <c r="C65" s="103" t="s">
        <v>149</v>
      </c>
      <c r="D65" s="103" t="s">
        <v>1096</v>
      </c>
      <c r="E65" s="103" t="s">
        <v>1097</v>
      </c>
      <c r="F65" s="103" t="s">
        <v>936</v>
      </c>
      <c r="G65" s="114"/>
      <c r="H65" s="105">
        <f t="shared" si="2"/>
        <v>34739</v>
      </c>
      <c r="I65" s="114"/>
      <c r="J65" s="114"/>
      <c r="K65" s="106" t="s">
        <v>374</v>
      </c>
      <c r="L65" s="114"/>
      <c r="M65" s="105">
        <v>10339</v>
      </c>
      <c r="N65" s="114"/>
      <c r="O65" s="114"/>
      <c r="P65" s="422">
        <v>9400</v>
      </c>
      <c r="Q65" s="114"/>
      <c r="R65" s="106" t="s">
        <v>375</v>
      </c>
      <c r="S65" s="105">
        <v>15000</v>
      </c>
      <c r="T65" s="103" t="s">
        <v>942</v>
      </c>
      <c r="U65" s="114"/>
      <c r="V65" s="103" t="s">
        <v>1098</v>
      </c>
    </row>
    <row r="66" spans="1:22" ht="195">
      <c r="A66" s="158">
        <v>44</v>
      </c>
      <c r="B66" s="103" t="s">
        <v>130</v>
      </c>
      <c r="C66" s="103"/>
      <c r="D66" s="103" t="s">
        <v>1099</v>
      </c>
      <c r="E66" s="103" t="s">
        <v>1100</v>
      </c>
      <c r="F66" s="103" t="s">
        <v>936</v>
      </c>
      <c r="G66" s="114"/>
      <c r="H66" s="105">
        <f t="shared" si="2"/>
        <v>109093</v>
      </c>
      <c r="I66" s="114"/>
      <c r="J66" s="114"/>
      <c r="K66" s="106" t="s">
        <v>374</v>
      </c>
      <c r="L66" s="114"/>
      <c r="M66" s="105">
        <v>29093</v>
      </c>
      <c r="N66" s="114"/>
      <c r="O66" s="114"/>
      <c r="P66" s="422">
        <v>50000</v>
      </c>
      <c r="Q66" s="114"/>
      <c r="R66" s="106" t="s">
        <v>375</v>
      </c>
      <c r="S66" s="105">
        <v>30000</v>
      </c>
      <c r="T66" s="103" t="s">
        <v>942</v>
      </c>
      <c r="U66" s="114"/>
      <c r="V66" s="103" t="s">
        <v>1101</v>
      </c>
    </row>
    <row r="67" spans="1:22" ht="15.75">
      <c r="A67" s="114"/>
      <c r="B67" s="1474" t="s">
        <v>92</v>
      </c>
      <c r="C67" s="1474"/>
      <c r="D67" s="1474"/>
      <c r="E67" s="1474"/>
      <c r="F67" s="1474"/>
      <c r="G67" s="114"/>
      <c r="H67" s="427">
        <f>SUM(H23:H66)</f>
        <v>36709420.140000001</v>
      </c>
      <c r="I67" s="417"/>
      <c r="J67" s="417"/>
      <c r="K67" s="417"/>
      <c r="L67" s="417"/>
      <c r="M67" s="427">
        <f>SUM(M23:M66)</f>
        <v>11748220.140000001</v>
      </c>
      <c r="N67" s="428"/>
      <c r="O67" s="428"/>
      <c r="P67" s="429">
        <f>SUM(P23:P66)</f>
        <v>13979200</v>
      </c>
      <c r="Q67" s="428"/>
      <c r="R67" s="430"/>
      <c r="S67" s="427">
        <f>SUM(S22:S66)</f>
        <v>13627800</v>
      </c>
      <c r="T67" s="114"/>
      <c r="U67" s="114"/>
      <c r="V67" s="114"/>
    </row>
  </sheetData>
  <mergeCells count="23">
    <mergeCell ref="B67:F67"/>
    <mergeCell ref="N2:P2"/>
    <mergeCell ref="Q2:S2"/>
    <mergeCell ref="A5:V5"/>
    <mergeCell ref="B19:F19"/>
    <mergeCell ref="B20:F20"/>
    <mergeCell ref="A21:V21"/>
    <mergeCell ref="A1:A3"/>
    <mergeCell ref="B1:B3"/>
    <mergeCell ref="C1:C3"/>
    <mergeCell ref="D1:D3"/>
    <mergeCell ref="E1:E3"/>
    <mergeCell ref="F1:F3"/>
    <mergeCell ref="G1:J1"/>
    <mergeCell ref="K1:S1"/>
    <mergeCell ref="T1:T3"/>
    <mergeCell ref="U1:U3"/>
    <mergeCell ref="V1:V3"/>
    <mergeCell ref="G2:G3"/>
    <mergeCell ref="H2:H3"/>
    <mergeCell ref="I2:I3"/>
    <mergeCell ref="J2:J3"/>
    <mergeCell ref="K2: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topLeftCell="A91" workbookViewId="0">
      <selection activeCell="B17" sqref="B17"/>
    </sheetView>
  </sheetViews>
  <sheetFormatPr defaultColWidth="8.85546875" defaultRowHeight="15.75"/>
  <cols>
    <col min="1" max="1" width="12.140625" style="431" customWidth="1"/>
    <col min="2" max="2" width="15.28515625" style="431" customWidth="1"/>
    <col min="3" max="3" width="45.140625" style="431" customWidth="1"/>
    <col min="4" max="4" width="16.5703125" style="431" customWidth="1"/>
    <col min="5" max="5" width="66.28515625" style="431" customWidth="1"/>
    <col min="6" max="6" width="14.140625" style="431" customWidth="1"/>
    <col min="7" max="7" width="22.140625" style="431" customWidth="1"/>
    <col min="8" max="8" width="19.140625" style="431" customWidth="1"/>
    <col min="9" max="12" width="8.85546875" style="431"/>
    <col min="13" max="13" width="19.28515625" style="431" customWidth="1"/>
    <col min="14" max="15" width="8.85546875" style="431"/>
    <col min="16" max="16" width="19.140625" style="431" customWidth="1"/>
    <col min="17" max="18" width="8.85546875" style="431"/>
    <col min="19" max="19" width="13.7109375" style="534" customWidth="1"/>
    <col min="20" max="20" width="13.28515625" style="431" customWidth="1"/>
    <col min="21" max="21" width="18.42578125" style="431" customWidth="1"/>
    <col min="22" max="22" width="8.85546875" style="431"/>
    <col min="23" max="23" width="38.85546875" style="431" customWidth="1"/>
    <col min="24" max="16384" width="8.85546875" style="431"/>
  </cols>
  <sheetData>
    <row r="1" spans="1:23" ht="30" customHeight="1">
      <c r="A1" s="1509" t="s">
        <v>0</v>
      </c>
      <c r="B1" s="1485" t="s">
        <v>1</v>
      </c>
      <c r="C1" s="1486" t="s">
        <v>2</v>
      </c>
      <c r="D1" s="1485" t="s">
        <v>3</v>
      </c>
      <c r="E1" s="1485" t="s">
        <v>4</v>
      </c>
      <c r="F1" s="1485" t="s">
        <v>5</v>
      </c>
      <c r="G1" s="1483" t="s">
        <v>6</v>
      </c>
      <c r="H1" s="1483"/>
      <c r="I1" s="1483"/>
      <c r="J1" s="1483"/>
      <c r="K1" s="1483" t="s">
        <v>7</v>
      </c>
      <c r="L1" s="1483"/>
      <c r="M1" s="1483"/>
      <c r="N1" s="1483"/>
      <c r="O1" s="1483"/>
      <c r="P1" s="1483"/>
      <c r="Q1" s="1483"/>
      <c r="R1" s="1483"/>
      <c r="S1" s="1483"/>
      <c r="T1" s="1484" t="s">
        <v>8</v>
      </c>
      <c r="U1" s="1485" t="s">
        <v>9</v>
      </c>
      <c r="V1" s="1486" t="s">
        <v>10</v>
      </c>
    </row>
    <row r="2" spans="1:23" ht="15.75" customHeight="1">
      <c r="A2" s="1509"/>
      <c r="B2" s="1485"/>
      <c r="C2" s="1487"/>
      <c r="D2" s="1485"/>
      <c r="E2" s="1485"/>
      <c r="F2" s="1485"/>
      <c r="G2" s="1489" t="s">
        <v>11</v>
      </c>
      <c r="H2" s="1489" t="s">
        <v>12</v>
      </c>
      <c r="I2" s="1489" t="s">
        <v>13</v>
      </c>
      <c r="J2" s="1489" t="s">
        <v>14</v>
      </c>
      <c r="K2" s="1483" t="s">
        <v>15</v>
      </c>
      <c r="L2" s="1483"/>
      <c r="M2" s="1483"/>
      <c r="N2" s="1483" t="s">
        <v>16</v>
      </c>
      <c r="O2" s="1483"/>
      <c r="P2" s="1483"/>
      <c r="Q2" s="1483" t="s">
        <v>17</v>
      </c>
      <c r="R2" s="1483"/>
      <c r="S2" s="1483"/>
      <c r="T2" s="1484"/>
      <c r="U2" s="1485"/>
      <c r="V2" s="1487"/>
    </row>
    <row r="3" spans="1:23" ht="69">
      <c r="A3" s="1509"/>
      <c r="B3" s="1485"/>
      <c r="C3" s="1488"/>
      <c r="D3" s="1485"/>
      <c r="E3" s="1485"/>
      <c r="F3" s="1485"/>
      <c r="G3" s="1489"/>
      <c r="H3" s="1489"/>
      <c r="I3" s="1489"/>
      <c r="J3" s="1489"/>
      <c r="K3" s="432" t="s">
        <v>18</v>
      </c>
      <c r="L3" s="432" t="s">
        <v>19</v>
      </c>
      <c r="M3" s="432" t="s">
        <v>20</v>
      </c>
      <c r="N3" s="432" t="s">
        <v>18</v>
      </c>
      <c r="O3" s="432" t="s">
        <v>19</v>
      </c>
      <c r="P3" s="432" t="s">
        <v>20</v>
      </c>
      <c r="Q3" s="432" t="s">
        <v>18</v>
      </c>
      <c r="R3" s="432" t="s">
        <v>19</v>
      </c>
      <c r="S3" s="433" t="s">
        <v>20</v>
      </c>
      <c r="T3" s="1484"/>
      <c r="U3" s="1485"/>
      <c r="V3" s="1488"/>
    </row>
    <row r="4" spans="1:23" ht="18">
      <c r="A4" s="434"/>
      <c r="B4" s="434">
        <v>1</v>
      </c>
      <c r="C4" s="434">
        <v>2</v>
      </c>
      <c r="D4" s="434">
        <v>3</v>
      </c>
      <c r="E4" s="434">
        <v>4</v>
      </c>
      <c r="F4" s="434">
        <v>5</v>
      </c>
      <c r="G4" s="434">
        <v>6.1</v>
      </c>
      <c r="H4" s="434">
        <v>6.2</v>
      </c>
      <c r="I4" s="434">
        <v>6.3</v>
      </c>
      <c r="J4" s="434">
        <v>6.4</v>
      </c>
      <c r="K4" s="435" t="s">
        <v>21</v>
      </c>
      <c r="L4" s="435" t="s">
        <v>22</v>
      </c>
      <c r="M4" s="435" t="s">
        <v>23</v>
      </c>
      <c r="N4" s="435" t="s">
        <v>24</v>
      </c>
      <c r="O4" s="435" t="s">
        <v>25</v>
      </c>
      <c r="P4" s="435" t="s">
        <v>26</v>
      </c>
      <c r="Q4" s="435" t="s">
        <v>27</v>
      </c>
      <c r="R4" s="435" t="s">
        <v>28</v>
      </c>
      <c r="S4" s="436" t="s">
        <v>29</v>
      </c>
      <c r="T4" s="434">
        <v>8</v>
      </c>
      <c r="U4" s="434">
        <v>9</v>
      </c>
      <c r="V4" s="434">
        <v>10</v>
      </c>
    </row>
    <row r="5" spans="1:23" ht="57" customHeight="1">
      <c r="A5" s="1497" t="s">
        <v>30</v>
      </c>
      <c r="B5" s="1498"/>
      <c r="C5" s="1498"/>
      <c r="D5" s="1498"/>
      <c r="E5" s="1498"/>
      <c r="F5" s="1498"/>
      <c r="G5" s="1498"/>
      <c r="H5" s="1498"/>
      <c r="I5" s="1498"/>
      <c r="J5" s="1498"/>
      <c r="K5" s="1498"/>
      <c r="L5" s="1498"/>
      <c r="M5" s="1498"/>
      <c r="N5" s="1498"/>
      <c r="O5" s="1498"/>
      <c r="P5" s="1498"/>
      <c r="Q5" s="1498"/>
      <c r="R5" s="1498"/>
      <c r="S5" s="1498"/>
      <c r="T5" s="1498"/>
      <c r="U5" s="1498"/>
      <c r="V5" s="1499"/>
    </row>
    <row r="6" spans="1:23" ht="124.5" customHeight="1">
      <c r="A6" s="437">
        <v>1</v>
      </c>
      <c r="B6" s="438" t="s">
        <v>1102</v>
      </c>
      <c r="C6" s="438" t="s">
        <v>1103</v>
      </c>
      <c r="D6" s="439" t="s">
        <v>1104</v>
      </c>
      <c r="E6" s="440" t="s">
        <v>1105</v>
      </c>
      <c r="F6" s="439" t="s">
        <v>1106</v>
      </c>
      <c r="G6" s="441">
        <v>728930</v>
      </c>
      <c r="H6" s="442">
        <v>0</v>
      </c>
      <c r="I6" s="442">
        <v>0</v>
      </c>
      <c r="J6" s="442">
        <v>0</v>
      </c>
      <c r="K6" s="442">
        <v>23.06</v>
      </c>
      <c r="L6" s="442" t="s">
        <v>1107</v>
      </c>
      <c r="M6" s="443">
        <v>728930</v>
      </c>
      <c r="N6" s="442" t="s">
        <v>894</v>
      </c>
      <c r="O6" s="442" t="s">
        <v>1108</v>
      </c>
      <c r="P6" s="444"/>
      <c r="Q6" s="442">
        <v>0</v>
      </c>
      <c r="R6" s="442">
        <v>0</v>
      </c>
      <c r="S6" s="445">
        <v>0</v>
      </c>
      <c r="T6" s="446" t="s">
        <v>1109</v>
      </c>
      <c r="U6" s="447"/>
      <c r="V6" s="447"/>
    </row>
    <row r="7" spans="1:23" ht="126">
      <c r="A7" s="448">
        <v>2</v>
      </c>
      <c r="B7" s="440" t="s">
        <v>1110</v>
      </c>
      <c r="C7" s="449" t="s">
        <v>1111</v>
      </c>
      <c r="D7" s="450" t="s">
        <v>1112</v>
      </c>
      <c r="E7" s="450" t="s">
        <v>1113</v>
      </c>
      <c r="F7" s="450" t="s">
        <v>1112</v>
      </c>
      <c r="G7" s="451">
        <v>198000</v>
      </c>
      <c r="H7" s="452">
        <v>0</v>
      </c>
      <c r="I7" s="452">
        <v>0</v>
      </c>
      <c r="J7" s="452">
        <v>0</v>
      </c>
      <c r="K7" s="452" t="s">
        <v>1114</v>
      </c>
      <c r="L7" s="452" t="s">
        <v>1115</v>
      </c>
      <c r="M7" s="453">
        <v>198000</v>
      </c>
      <c r="N7" s="452">
        <v>0</v>
      </c>
      <c r="O7" s="452">
        <v>0</v>
      </c>
      <c r="P7" s="453">
        <v>0</v>
      </c>
      <c r="Q7" s="452">
        <v>0</v>
      </c>
      <c r="R7" s="452">
        <v>0</v>
      </c>
      <c r="S7" s="445">
        <v>0</v>
      </c>
      <c r="T7" s="454" t="s">
        <v>1109</v>
      </c>
      <c r="U7" s="455"/>
      <c r="V7" s="455"/>
    </row>
    <row r="8" spans="1:23" ht="126">
      <c r="A8" s="448">
        <v>3</v>
      </c>
      <c r="B8" s="440" t="s">
        <v>1110</v>
      </c>
      <c r="C8" s="449" t="s">
        <v>1111</v>
      </c>
      <c r="D8" s="161" t="s">
        <v>1116</v>
      </c>
      <c r="E8" s="450" t="s">
        <v>1113</v>
      </c>
      <c r="F8" s="450" t="s">
        <v>1117</v>
      </c>
      <c r="G8" s="451">
        <v>264910</v>
      </c>
      <c r="H8" s="452">
        <v>0</v>
      </c>
      <c r="I8" s="452">
        <v>0</v>
      </c>
      <c r="J8" s="452">
        <v>0</v>
      </c>
      <c r="K8" s="452" t="s">
        <v>1118</v>
      </c>
      <c r="L8" s="452" t="s">
        <v>1115</v>
      </c>
      <c r="M8" s="451">
        <v>264910</v>
      </c>
      <c r="N8" s="452">
        <v>0</v>
      </c>
      <c r="O8" s="452">
        <v>0</v>
      </c>
      <c r="P8" s="453">
        <v>0</v>
      </c>
      <c r="Q8" s="452">
        <v>0</v>
      </c>
      <c r="R8" s="452">
        <v>0</v>
      </c>
      <c r="S8" s="445">
        <v>0</v>
      </c>
      <c r="T8" s="454" t="s">
        <v>1109</v>
      </c>
      <c r="U8" s="455"/>
      <c r="V8" s="455"/>
    </row>
    <row r="9" spans="1:23" ht="94.5">
      <c r="A9" s="448">
        <v>4</v>
      </c>
      <c r="B9" s="450" t="s">
        <v>1119</v>
      </c>
      <c r="C9" s="161" t="s">
        <v>1120</v>
      </c>
      <c r="D9" s="450" t="s">
        <v>1121</v>
      </c>
      <c r="E9" s="450" t="s">
        <v>1122</v>
      </c>
      <c r="F9" s="450" t="s">
        <v>1123</v>
      </c>
      <c r="G9" s="451">
        <v>43722</v>
      </c>
      <c r="H9" s="452">
        <v>0</v>
      </c>
      <c r="I9" s="452">
        <v>0</v>
      </c>
      <c r="J9" s="452">
        <v>0</v>
      </c>
      <c r="K9" s="452" t="s">
        <v>1124</v>
      </c>
      <c r="L9" s="452" t="s">
        <v>1125</v>
      </c>
      <c r="M9" s="451">
        <v>43722</v>
      </c>
      <c r="N9" s="452">
        <v>0</v>
      </c>
      <c r="O9" s="452">
        <v>0</v>
      </c>
      <c r="P9" s="453">
        <v>0</v>
      </c>
      <c r="Q9" s="452">
        <v>0</v>
      </c>
      <c r="R9" s="452">
        <v>0</v>
      </c>
      <c r="S9" s="445">
        <v>0</v>
      </c>
      <c r="T9" s="454" t="s">
        <v>1109</v>
      </c>
      <c r="U9" s="455"/>
      <c r="V9" s="455"/>
    </row>
    <row r="10" spans="1:23" ht="220.5">
      <c r="A10" s="448">
        <v>5</v>
      </c>
      <c r="B10" s="450" t="s">
        <v>1126</v>
      </c>
      <c r="C10" s="450" t="s">
        <v>1127</v>
      </c>
      <c r="D10" s="450" t="s">
        <v>1128</v>
      </c>
      <c r="E10" s="450" t="s">
        <v>293</v>
      </c>
      <c r="F10" s="450" t="s">
        <v>1129</v>
      </c>
      <c r="G10" s="451">
        <v>601974</v>
      </c>
      <c r="H10" s="452">
        <v>0</v>
      </c>
      <c r="I10" s="452">
        <v>0</v>
      </c>
      <c r="J10" s="452">
        <v>0</v>
      </c>
      <c r="K10" s="452" t="s">
        <v>1114</v>
      </c>
      <c r="L10" s="452" t="s">
        <v>1107</v>
      </c>
      <c r="M10" s="451">
        <v>601974</v>
      </c>
      <c r="N10" s="452">
        <v>0</v>
      </c>
      <c r="O10" s="452">
        <v>0</v>
      </c>
      <c r="P10" s="453">
        <v>0</v>
      </c>
      <c r="Q10" s="452">
        <v>0</v>
      </c>
      <c r="R10" s="452">
        <v>0</v>
      </c>
      <c r="S10" s="445">
        <v>0</v>
      </c>
      <c r="T10" s="454" t="s">
        <v>1109</v>
      </c>
      <c r="U10" s="455"/>
      <c r="V10" s="455"/>
    </row>
    <row r="11" spans="1:23" ht="126">
      <c r="A11" s="448">
        <v>6</v>
      </c>
      <c r="B11" s="450" t="s">
        <v>1126</v>
      </c>
      <c r="C11" s="456" t="s">
        <v>1130</v>
      </c>
      <c r="D11" s="456" t="s">
        <v>1131</v>
      </c>
      <c r="E11" s="456" t="s">
        <v>1132</v>
      </c>
      <c r="F11" s="456" t="s">
        <v>1133</v>
      </c>
      <c r="G11" s="457">
        <v>100000</v>
      </c>
      <c r="H11" s="458"/>
      <c r="I11" s="459">
        <v>0</v>
      </c>
      <c r="J11" s="459">
        <v>0</v>
      </c>
      <c r="K11" s="459" t="s">
        <v>1134</v>
      </c>
      <c r="L11" s="459" t="s">
        <v>1135</v>
      </c>
      <c r="M11" s="457">
        <v>84000</v>
      </c>
      <c r="N11" s="459">
        <v>0</v>
      </c>
      <c r="O11" s="459">
        <v>0</v>
      </c>
      <c r="P11" s="457">
        <v>0</v>
      </c>
      <c r="Q11" s="459">
        <v>0</v>
      </c>
      <c r="R11" s="459">
        <v>0</v>
      </c>
      <c r="S11" s="460"/>
      <c r="T11" s="461" t="s">
        <v>1109</v>
      </c>
      <c r="U11" s="462" t="s">
        <v>1136</v>
      </c>
      <c r="V11" s="463"/>
      <c r="W11" s="431" t="s">
        <v>1137</v>
      </c>
    </row>
    <row r="12" spans="1:23" ht="117.75" customHeight="1">
      <c r="A12" s="464">
        <v>7</v>
      </c>
      <c r="B12" s="160" t="s">
        <v>1102</v>
      </c>
      <c r="C12" s="160" t="s">
        <v>1103</v>
      </c>
      <c r="D12" s="456" t="s">
        <v>1104</v>
      </c>
      <c r="E12" s="465" t="s">
        <v>1105</v>
      </c>
      <c r="F12" s="456" t="s">
        <v>1106</v>
      </c>
      <c r="G12" s="457">
        <f>P12-H12</f>
        <v>491244.05</v>
      </c>
      <c r="H12" s="458">
        <f>P12*0.05</f>
        <v>25854.95</v>
      </c>
      <c r="I12" s="459">
        <v>0</v>
      </c>
      <c r="J12" s="459">
        <v>0</v>
      </c>
      <c r="K12" s="457"/>
      <c r="L12" s="457"/>
      <c r="M12" s="457"/>
      <c r="N12" s="459">
        <v>1.03</v>
      </c>
      <c r="O12" s="459">
        <v>31.06</v>
      </c>
      <c r="P12" s="457">
        <v>517099</v>
      </c>
      <c r="Q12" s="459"/>
      <c r="R12" s="459"/>
      <c r="S12" s="445">
        <v>0</v>
      </c>
      <c r="T12" s="461"/>
      <c r="U12" s="463"/>
      <c r="V12" s="463"/>
    </row>
    <row r="13" spans="1:23" ht="126">
      <c r="A13" s="464">
        <v>8</v>
      </c>
      <c r="B13" s="456" t="s">
        <v>1138</v>
      </c>
      <c r="C13" s="456" t="s">
        <v>1139</v>
      </c>
      <c r="D13" s="456" t="s">
        <v>1140</v>
      </c>
      <c r="E13" s="456" t="s">
        <v>1141</v>
      </c>
      <c r="F13" s="456" t="s">
        <v>1142</v>
      </c>
      <c r="G13" s="457">
        <f>P13-H13</f>
        <v>926145.5</v>
      </c>
      <c r="H13" s="458">
        <f t="shared" ref="H13:H15" si="0">P13*0.05</f>
        <v>48744.5</v>
      </c>
      <c r="I13" s="459">
        <v>0</v>
      </c>
      <c r="J13" s="459">
        <v>0</v>
      </c>
      <c r="K13" s="459">
        <v>0</v>
      </c>
      <c r="L13" s="459">
        <v>0</v>
      </c>
      <c r="M13" s="457">
        <v>0</v>
      </c>
      <c r="N13" s="459" t="s">
        <v>894</v>
      </c>
      <c r="O13" s="459" t="s">
        <v>1143</v>
      </c>
      <c r="P13" s="457">
        <v>974890</v>
      </c>
      <c r="Q13" s="459">
        <v>0</v>
      </c>
      <c r="R13" s="459">
        <v>0</v>
      </c>
      <c r="S13" s="445">
        <v>0</v>
      </c>
      <c r="T13" s="461" t="s">
        <v>1109</v>
      </c>
      <c r="U13" s="463"/>
      <c r="V13" s="463"/>
    </row>
    <row r="14" spans="1:23" ht="138.75" customHeight="1">
      <c r="A14" s="464">
        <v>10</v>
      </c>
      <c r="B14" s="456" t="s">
        <v>1144</v>
      </c>
      <c r="C14" s="456" t="s">
        <v>1145</v>
      </c>
      <c r="D14" s="456" t="s">
        <v>1146</v>
      </c>
      <c r="E14" s="456" t="s">
        <v>1147</v>
      </c>
      <c r="F14" s="456" t="s">
        <v>1148</v>
      </c>
      <c r="G14" s="457">
        <f>P14-H14</f>
        <v>154850</v>
      </c>
      <c r="H14" s="458">
        <f t="shared" si="0"/>
        <v>8150</v>
      </c>
      <c r="I14" s="459">
        <v>0</v>
      </c>
      <c r="J14" s="459">
        <v>0</v>
      </c>
      <c r="K14" s="459">
        <v>0</v>
      </c>
      <c r="L14" s="459">
        <v>0</v>
      </c>
      <c r="M14" s="457">
        <v>0</v>
      </c>
      <c r="N14" s="459" t="s">
        <v>1149</v>
      </c>
      <c r="O14" s="459">
        <v>30.07</v>
      </c>
      <c r="P14" s="457">
        <v>163000</v>
      </c>
      <c r="Q14" s="459">
        <v>0</v>
      </c>
      <c r="R14" s="459">
        <v>0</v>
      </c>
      <c r="S14" s="445">
        <v>0</v>
      </c>
      <c r="T14" s="461" t="s">
        <v>1109</v>
      </c>
      <c r="U14" s="463"/>
      <c r="V14" s="463"/>
    </row>
    <row r="15" spans="1:23" ht="138.75" customHeight="1">
      <c r="A15" s="466">
        <v>11</v>
      </c>
      <c r="B15" s="456" t="s">
        <v>1150</v>
      </c>
      <c r="C15" s="456" t="s">
        <v>1151</v>
      </c>
      <c r="D15" s="456" t="s">
        <v>1152</v>
      </c>
      <c r="E15" s="456" t="s">
        <v>1153</v>
      </c>
      <c r="F15" s="456" t="s">
        <v>1154</v>
      </c>
      <c r="G15" s="457">
        <f>P15-H15</f>
        <v>189999.05</v>
      </c>
      <c r="H15" s="458">
        <f t="shared" si="0"/>
        <v>9999.9500000000007</v>
      </c>
      <c r="I15" s="459">
        <v>0</v>
      </c>
      <c r="J15" s="459">
        <v>0</v>
      </c>
      <c r="K15" s="459">
        <v>0</v>
      </c>
      <c r="L15" s="459">
        <v>0</v>
      </c>
      <c r="M15" s="457">
        <v>0</v>
      </c>
      <c r="N15" s="459" t="s">
        <v>1155</v>
      </c>
      <c r="O15" s="459" t="s">
        <v>1156</v>
      </c>
      <c r="P15" s="457">
        <v>199999</v>
      </c>
      <c r="Q15" s="459">
        <v>0</v>
      </c>
      <c r="R15" s="459">
        <v>0</v>
      </c>
      <c r="S15" s="445">
        <v>0</v>
      </c>
      <c r="T15" s="461" t="s">
        <v>1109</v>
      </c>
      <c r="U15" s="463"/>
      <c r="V15" s="463"/>
    </row>
    <row r="16" spans="1:23" ht="199.5" customHeight="1">
      <c r="A16" s="467">
        <v>12</v>
      </c>
      <c r="B16" s="450" t="s">
        <v>1126</v>
      </c>
      <c r="C16" s="450" t="s">
        <v>1127</v>
      </c>
      <c r="D16" s="450" t="s">
        <v>1157</v>
      </c>
      <c r="E16" s="450" t="s">
        <v>293</v>
      </c>
      <c r="F16" s="450" t="s">
        <v>1158</v>
      </c>
      <c r="G16" s="451">
        <v>728480</v>
      </c>
      <c r="H16" s="452">
        <v>71520</v>
      </c>
      <c r="I16" s="452">
        <v>0</v>
      </c>
      <c r="J16" s="452">
        <v>0</v>
      </c>
      <c r="K16" s="452">
        <v>0</v>
      </c>
      <c r="L16" s="452">
        <v>0</v>
      </c>
      <c r="M16" s="453">
        <v>0</v>
      </c>
      <c r="N16" s="452">
        <v>0</v>
      </c>
      <c r="O16" s="452">
        <v>0</v>
      </c>
      <c r="P16" s="453">
        <v>0</v>
      </c>
      <c r="Q16" s="452" t="s">
        <v>1159</v>
      </c>
      <c r="R16" s="452" t="s">
        <v>1160</v>
      </c>
      <c r="S16" s="468">
        <v>800000</v>
      </c>
      <c r="T16" s="454" t="s">
        <v>1109</v>
      </c>
      <c r="U16" s="455"/>
      <c r="V16" s="455"/>
    </row>
    <row r="17" spans="1:22" ht="181.5" customHeight="1">
      <c r="A17" s="467">
        <v>13</v>
      </c>
      <c r="B17" s="450" t="s">
        <v>1126</v>
      </c>
      <c r="C17" s="450" t="s">
        <v>1130</v>
      </c>
      <c r="D17" s="450" t="s">
        <v>1161</v>
      </c>
      <c r="E17" s="450" t="s">
        <v>1132</v>
      </c>
      <c r="F17" s="450" t="s">
        <v>1129</v>
      </c>
      <c r="G17" s="451">
        <v>455300</v>
      </c>
      <c r="H17" s="452">
        <v>44700</v>
      </c>
      <c r="I17" s="452">
        <v>0</v>
      </c>
      <c r="J17" s="452">
        <v>0</v>
      </c>
      <c r="K17" s="452">
        <v>0</v>
      </c>
      <c r="L17" s="452">
        <v>0</v>
      </c>
      <c r="M17" s="453">
        <v>0</v>
      </c>
      <c r="N17" s="452">
        <v>0</v>
      </c>
      <c r="O17" s="452"/>
      <c r="P17" s="453">
        <v>0</v>
      </c>
      <c r="Q17" s="452" t="s">
        <v>1155</v>
      </c>
      <c r="R17" s="452" t="s">
        <v>1149</v>
      </c>
      <c r="S17" s="468">
        <v>500000</v>
      </c>
      <c r="T17" s="454" t="s">
        <v>1109</v>
      </c>
      <c r="U17" s="455"/>
      <c r="V17" s="455"/>
    </row>
    <row r="18" spans="1:22" ht="199.5" customHeight="1">
      <c r="A18" s="467">
        <v>14</v>
      </c>
      <c r="B18" s="439" t="s">
        <v>1150</v>
      </c>
      <c r="C18" s="439" t="s">
        <v>1151</v>
      </c>
      <c r="D18" s="469" t="s">
        <v>1162</v>
      </c>
      <c r="E18" s="439" t="s">
        <v>1153</v>
      </c>
      <c r="F18" s="450" t="s">
        <v>1163</v>
      </c>
      <c r="G18" s="451">
        <v>245862</v>
      </c>
      <c r="H18" s="452">
        <v>24138</v>
      </c>
      <c r="I18" s="452">
        <v>0</v>
      </c>
      <c r="J18" s="452">
        <v>0</v>
      </c>
      <c r="K18" s="452">
        <v>0</v>
      </c>
      <c r="L18" s="452">
        <v>0</v>
      </c>
      <c r="M18" s="453">
        <v>0</v>
      </c>
      <c r="N18" s="452">
        <v>0</v>
      </c>
      <c r="O18" s="452"/>
      <c r="P18" s="453"/>
      <c r="Q18" s="452" t="s">
        <v>1155</v>
      </c>
      <c r="R18" s="452" t="s">
        <v>1149</v>
      </c>
      <c r="S18" s="468">
        <v>270000</v>
      </c>
      <c r="T18" s="454" t="s">
        <v>1109</v>
      </c>
      <c r="U18" s="455"/>
      <c r="V18" s="455"/>
    </row>
    <row r="19" spans="1:22" ht="249" customHeight="1">
      <c r="A19" s="467">
        <v>15</v>
      </c>
      <c r="B19" s="450" t="s">
        <v>1126</v>
      </c>
      <c r="C19" s="450" t="s">
        <v>1130</v>
      </c>
      <c r="D19" s="470" t="s">
        <v>1164</v>
      </c>
      <c r="E19" s="471" t="s">
        <v>1165</v>
      </c>
      <c r="F19" s="450" t="s">
        <v>1166</v>
      </c>
      <c r="G19" s="451">
        <v>321441</v>
      </c>
      <c r="H19" s="452">
        <v>31558</v>
      </c>
      <c r="I19" s="452">
        <v>0</v>
      </c>
      <c r="J19" s="452">
        <v>0</v>
      </c>
      <c r="K19" s="452">
        <v>0</v>
      </c>
      <c r="L19" s="452">
        <v>0</v>
      </c>
      <c r="M19" s="453"/>
      <c r="N19" s="452">
        <v>0</v>
      </c>
      <c r="O19" s="452"/>
      <c r="P19" s="453"/>
      <c r="Q19" s="452" t="s">
        <v>1167</v>
      </c>
      <c r="R19" s="452" t="s">
        <v>840</v>
      </c>
      <c r="S19" s="468">
        <v>353000</v>
      </c>
      <c r="T19" s="454" t="s">
        <v>1109</v>
      </c>
      <c r="U19" s="455"/>
      <c r="V19" s="455"/>
    </row>
    <row r="20" spans="1:22" ht="249" customHeight="1">
      <c r="A20" s="467"/>
      <c r="B20" s="439" t="s">
        <v>1150</v>
      </c>
      <c r="C20" s="439" t="s">
        <v>1151</v>
      </c>
      <c r="D20" s="469" t="s">
        <v>1168</v>
      </c>
      <c r="E20" s="439" t="s">
        <v>1153</v>
      </c>
      <c r="F20" s="450" t="s">
        <v>1169</v>
      </c>
      <c r="G20" s="451">
        <v>245862</v>
      </c>
      <c r="H20" s="452">
        <v>24138</v>
      </c>
      <c r="I20" s="452">
        <v>0</v>
      </c>
      <c r="J20" s="452">
        <v>0</v>
      </c>
      <c r="K20" s="452">
        <v>0</v>
      </c>
      <c r="L20" s="452">
        <v>0</v>
      </c>
      <c r="M20" s="453"/>
      <c r="N20" s="452">
        <v>0</v>
      </c>
      <c r="O20" s="452"/>
      <c r="P20" s="453"/>
      <c r="Q20" s="452" t="s">
        <v>1159</v>
      </c>
      <c r="R20" s="452" t="s">
        <v>1170</v>
      </c>
      <c r="S20" s="468">
        <v>270000</v>
      </c>
      <c r="T20" s="454" t="s">
        <v>1109</v>
      </c>
      <c r="U20" s="455"/>
      <c r="V20" s="455"/>
    </row>
    <row r="21" spans="1:22" ht="159.75" customHeight="1">
      <c r="A21" s="448"/>
      <c r="B21" s="1500" t="s">
        <v>1171</v>
      </c>
      <c r="C21" s="1501"/>
      <c r="D21" s="1501"/>
      <c r="E21" s="1501"/>
      <c r="F21" s="1502"/>
      <c r="G21" s="472">
        <f>M21</f>
        <v>33916</v>
      </c>
      <c r="H21" s="452"/>
      <c r="I21" s="452"/>
      <c r="J21" s="452"/>
      <c r="K21" s="452"/>
      <c r="L21" s="452"/>
      <c r="M21" s="473">
        <v>33916</v>
      </c>
      <c r="N21" s="452"/>
      <c r="O21" s="452"/>
      <c r="P21" s="474"/>
      <c r="Q21" s="452"/>
      <c r="R21" s="452"/>
      <c r="S21" s="475"/>
      <c r="T21" s="454"/>
      <c r="U21" s="455"/>
      <c r="V21" s="455"/>
    </row>
    <row r="22" spans="1:22" ht="54.75" customHeight="1">
      <c r="A22" s="448"/>
      <c r="B22" s="476" t="s">
        <v>92</v>
      </c>
      <c r="C22" s="1503"/>
      <c r="D22" s="1504"/>
      <c r="E22" s="1504"/>
      <c r="F22" s="1505"/>
      <c r="G22" s="477">
        <v>7419081</v>
      </c>
      <c r="H22" s="478">
        <f>SUM(H6:H21)</f>
        <v>288803.40000000002</v>
      </c>
      <c r="I22" s="479"/>
      <c r="J22" s="479"/>
      <c r="K22" s="479"/>
      <c r="L22" s="480"/>
      <c r="M22" s="481">
        <f>SUM(M6:M21)</f>
        <v>1955452</v>
      </c>
      <c r="N22" s="480"/>
      <c r="O22" s="480"/>
      <c r="P22" s="481">
        <f>SUM(P6:P20)</f>
        <v>1854988</v>
      </c>
      <c r="Q22" s="480"/>
      <c r="R22" s="480"/>
      <c r="S22" s="482">
        <f>SUM(S6:S21)</f>
        <v>2193000</v>
      </c>
      <c r="T22" s="455"/>
      <c r="U22" s="483"/>
      <c r="V22" s="455"/>
    </row>
    <row r="23" spans="1:22" ht="54.75" customHeight="1">
      <c r="A23" s="448"/>
      <c r="B23" s="1506" t="s">
        <v>1172</v>
      </c>
      <c r="C23" s="1507"/>
      <c r="D23" s="1507"/>
      <c r="E23" s="1507"/>
      <c r="F23" s="1507"/>
      <c r="G23" s="1507"/>
      <c r="H23" s="1507"/>
      <c r="I23" s="1507"/>
      <c r="J23" s="1507"/>
      <c r="K23" s="1507"/>
      <c r="L23" s="1507"/>
      <c r="M23" s="1507"/>
      <c r="N23" s="1507"/>
      <c r="O23" s="1507"/>
      <c r="P23" s="1507"/>
      <c r="Q23" s="1507"/>
      <c r="R23" s="1507"/>
      <c r="S23" s="1507"/>
      <c r="T23" s="1507"/>
      <c r="U23" s="1507"/>
      <c r="V23" s="1508"/>
    </row>
    <row r="24" spans="1:22" ht="90.75" customHeight="1">
      <c r="A24" s="448"/>
      <c r="B24" s="484" t="s">
        <v>103</v>
      </c>
      <c r="C24" s="485"/>
      <c r="D24" s="485" t="s">
        <v>1173</v>
      </c>
      <c r="E24" s="485"/>
      <c r="F24" s="454" t="s">
        <v>1174</v>
      </c>
      <c r="G24" s="485"/>
      <c r="H24" s="485"/>
      <c r="I24" s="485"/>
      <c r="J24" s="485"/>
      <c r="K24" s="485"/>
      <c r="L24" s="485"/>
      <c r="M24" s="485"/>
      <c r="N24" s="485"/>
      <c r="O24" s="485"/>
      <c r="P24" s="485"/>
      <c r="Q24" s="485"/>
      <c r="R24" s="485"/>
      <c r="S24" s="486" t="s">
        <v>1175</v>
      </c>
      <c r="T24" s="454" t="s">
        <v>1109</v>
      </c>
      <c r="U24" s="485"/>
      <c r="V24" s="487"/>
    </row>
    <row r="25" spans="1:22" ht="141.75">
      <c r="A25" s="448">
        <v>1</v>
      </c>
      <c r="B25" s="454" t="s">
        <v>1176</v>
      </c>
      <c r="C25" s="161" t="s">
        <v>1177</v>
      </c>
      <c r="D25" s="454" t="s">
        <v>1178</v>
      </c>
      <c r="E25" s="450" t="s">
        <v>1179</v>
      </c>
      <c r="F25" s="454" t="s">
        <v>1174</v>
      </c>
      <c r="G25" s="453">
        <v>13000</v>
      </c>
      <c r="H25" s="452">
        <v>0</v>
      </c>
      <c r="I25" s="452">
        <v>0</v>
      </c>
      <c r="J25" s="452">
        <v>0</v>
      </c>
      <c r="K25" s="452" t="s">
        <v>1180</v>
      </c>
      <c r="L25" s="452">
        <v>30.05</v>
      </c>
      <c r="M25" s="453">
        <v>13000</v>
      </c>
      <c r="N25" s="452">
        <v>0</v>
      </c>
      <c r="O25" s="452">
        <v>0</v>
      </c>
      <c r="P25" s="451"/>
      <c r="Q25" s="452">
        <v>0</v>
      </c>
      <c r="R25" s="452">
        <v>0</v>
      </c>
      <c r="S25" s="468"/>
      <c r="T25" s="454" t="s">
        <v>1109</v>
      </c>
      <c r="U25" s="455"/>
      <c r="V25" s="455"/>
    </row>
    <row r="26" spans="1:22" ht="150">
      <c r="A26" s="448">
        <v>2</v>
      </c>
      <c r="B26" s="450" t="s">
        <v>1119</v>
      </c>
      <c r="C26" s="454" t="s">
        <v>1181</v>
      </c>
      <c r="D26" s="488" t="s">
        <v>1182</v>
      </c>
      <c r="E26" s="489" t="s">
        <v>1183</v>
      </c>
      <c r="F26" s="454" t="s">
        <v>1174</v>
      </c>
      <c r="G26" s="453">
        <v>10095</v>
      </c>
      <c r="H26" s="452">
        <v>0</v>
      </c>
      <c r="I26" s="452">
        <v>0</v>
      </c>
      <c r="J26" s="452">
        <v>0</v>
      </c>
      <c r="K26" s="452" t="s">
        <v>1184</v>
      </c>
      <c r="L26" s="452" t="s">
        <v>1185</v>
      </c>
      <c r="M26" s="453">
        <v>10095</v>
      </c>
      <c r="N26" s="452">
        <v>0</v>
      </c>
      <c r="O26" s="452">
        <v>0</v>
      </c>
      <c r="P26" s="451"/>
      <c r="Q26" s="452">
        <v>0</v>
      </c>
      <c r="R26" s="452">
        <v>0</v>
      </c>
      <c r="S26" s="468"/>
      <c r="T26" s="454" t="s">
        <v>1109</v>
      </c>
      <c r="U26" s="455"/>
      <c r="V26" s="455"/>
    </row>
    <row r="27" spans="1:22" ht="105">
      <c r="A27" s="448">
        <v>3</v>
      </c>
      <c r="B27" s="454" t="s">
        <v>1186</v>
      </c>
      <c r="C27" s="454" t="s">
        <v>1187</v>
      </c>
      <c r="D27" s="488" t="s">
        <v>1188</v>
      </c>
      <c r="E27" s="454" t="s">
        <v>1189</v>
      </c>
      <c r="F27" s="454" t="s">
        <v>1174</v>
      </c>
      <c r="G27" s="453">
        <v>9476</v>
      </c>
      <c r="H27" s="452">
        <v>0</v>
      </c>
      <c r="I27" s="452">
        <v>0</v>
      </c>
      <c r="J27" s="452">
        <v>0</v>
      </c>
      <c r="K27" s="452" t="s">
        <v>1190</v>
      </c>
      <c r="L27" s="452" t="s">
        <v>1191</v>
      </c>
      <c r="M27" s="453">
        <v>9476</v>
      </c>
      <c r="N27" s="452">
        <v>0</v>
      </c>
      <c r="O27" s="452">
        <v>0</v>
      </c>
      <c r="P27" s="451"/>
      <c r="Q27" s="452">
        <v>0</v>
      </c>
      <c r="R27" s="452">
        <v>0</v>
      </c>
      <c r="S27" s="468"/>
      <c r="T27" s="454" t="s">
        <v>1109</v>
      </c>
      <c r="U27" s="455"/>
      <c r="V27" s="455"/>
    </row>
    <row r="28" spans="1:22" ht="126">
      <c r="A28" s="448">
        <v>4</v>
      </c>
      <c r="B28" s="454" t="s">
        <v>1192</v>
      </c>
      <c r="C28" s="161" t="s">
        <v>1193</v>
      </c>
      <c r="D28" s="488" t="s">
        <v>1194</v>
      </c>
      <c r="E28" s="450" t="s">
        <v>293</v>
      </c>
      <c r="F28" s="454" t="s">
        <v>1174</v>
      </c>
      <c r="G28" s="453">
        <v>20497</v>
      </c>
      <c r="H28" s="452">
        <v>0</v>
      </c>
      <c r="I28" s="452">
        <v>0</v>
      </c>
      <c r="J28" s="452">
        <v>0</v>
      </c>
      <c r="K28" s="452" t="s">
        <v>1190</v>
      </c>
      <c r="L28" s="452" t="s">
        <v>1191</v>
      </c>
      <c r="M28" s="453">
        <v>20497</v>
      </c>
      <c r="N28" s="452">
        <v>0</v>
      </c>
      <c r="O28" s="452">
        <v>0</v>
      </c>
      <c r="P28" s="451"/>
      <c r="Q28" s="452">
        <v>0</v>
      </c>
      <c r="R28" s="452">
        <v>0</v>
      </c>
      <c r="S28" s="468"/>
      <c r="T28" s="454" t="s">
        <v>1109</v>
      </c>
      <c r="U28" s="455"/>
      <c r="V28" s="455"/>
    </row>
    <row r="29" spans="1:22" ht="150">
      <c r="A29" s="448">
        <v>5</v>
      </c>
      <c r="B29" s="450" t="s">
        <v>1195</v>
      </c>
      <c r="C29" s="161" t="s">
        <v>1177</v>
      </c>
      <c r="D29" s="488" t="s">
        <v>1196</v>
      </c>
      <c r="E29" s="161" t="s">
        <v>1197</v>
      </c>
      <c r="F29" s="454" t="s">
        <v>1174</v>
      </c>
      <c r="G29" s="453">
        <v>22224</v>
      </c>
      <c r="H29" s="452">
        <v>0</v>
      </c>
      <c r="I29" s="452">
        <v>0</v>
      </c>
      <c r="J29" s="452">
        <v>0</v>
      </c>
      <c r="K29" s="452" t="s">
        <v>1124</v>
      </c>
      <c r="L29" s="452" t="s">
        <v>1198</v>
      </c>
      <c r="M29" s="453">
        <v>22224</v>
      </c>
      <c r="N29" s="452">
        <v>0</v>
      </c>
      <c r="O29" s="452">
        <v>0</v>
      </c>
      <c r="P29" s="451"/>
      <c r="Q29" s="452">
        <v>0</v>
      </c>
      <c r="R29" s="452">
        <v>0</v>
      </c>
      <c r="S29" s="468"/>
      <c r="T29" s="454" t="s">
        <v>1109</v>
      </c>
      <c r="U29" s="455"/>
      <c r="V29" s="455"/>
    </row>
    <row r="30" spans="1:22" ht="150">
      <c r="A30" s="448">
        <v>6</v>
      </c>
      <c r="B30" s="450" t="s">
        <v>1119</v>
      </c>
      <c r="C30" s="454" t="s">
        <v>1199</v>
      </c>
      <c r="D30" s="488" t="s">
        <v>1200</v>
      </c>
      <c r="E30" s="489" t="s">
        <v>1183</v>
      </c>
      <c r="F30" s="454" t="s">
        <v>1174</v>
      </c>
      <c r="G30" s="453">
        <v>19500</v>
      </c>
      <c r="H30" s="452">
        <v>0</v>
      </c>
      <c r="I30" s="452">
        <v>0</v>
      </c>
      <c r="J30" s="452">
        <v>0</v>
      </c>
      <c r="K30" s="452" t="s">
        <v>1201</v>
      </c>
      <c r="L30" s="452" t="s">
        <v>1202</v>
      </c>
      <c r="M30" s="453">
        <v>19500</v>
      </c>
      <c r="N30" s="452">
        <v>0</v>
      </c>
      <c r="O30" s="452">
        <v>0</v>
      </c>
      <c r="P30" s="451"/>
      <c r="Q30" s="452">
        <v>0</v>
      </c>
      <c r="R30" s="452">
        <v>0</v>
      </c>
      <c r="S30" s="468"/>
      <c r="T30" s="454" t="s">
        <v>1109</v>
      </c>
      <c r="U30" s="455"/>
      <c r="V30" s="455"/>
    </row>
    <row r="31" spans="1:22" ht="110.25">
      <c r="A31" s="448">
        <v>7</v>
      </c>
      <c r="B31" s="454" t="s">
        <v>1203</v>
      </c>
      <c r="C31" s="490" t="s">
        <v>1204</v>
      </c>
      <c r="D31" s="488" t="s">
        <v>1205</v>
      </c>
      <c r="E31" s="450" t="s">
        <v>1206</v>
      </c>
      <c r="F31" s="454" t="s">
        <v>1123</v>
      </c>
      <c r="G31" s="453">
        <v>5876</v>
      </c>
      <c r="H31" s="452">
        <v>0</v>
      </c>
      <c r="I31" s="452">
        <v>0</v>
      </c>
      <c r="J31" s="452">
        <v>0</v>
      </c>
      <c r="K31" s="452" t="s">
        <v>1207</v>
      </c>
      <c r="L31" s="452" t="s">
        <v>1208</v>
      </c>
      <c r="M31" s="453">
        <v>5876</v>
      </c>
      <c r="N31" s="452">
        <v>0</v>
      </c>
      <c r="O31" s="452">
        <v>0</v>
      </c>
      <c r="P31" s="451"/>
      <c r="Q31" s="452">
        <v>0</v>
      </c>
      <c r="R31" s="452">
        <v>0</v>
      </c>
      <c r="S31" s="468"/>
      <c r="T31" s="454" t="s">
        <v>1109</v>
      </c>
      <c r="U31" s="455"/>
      <c r="V31" s="455"/>
    </row>
    <row r="32" spans="1:22" ht="126">
      <c r="A32" s="491">
        <v>8</v>
      </c>
      <c r="B32" s="492" t="s">
        <v>1126</v>
      </c>
      <c r="C32" s="493" t="s">
        <v>1209</v>
      </c>
      <c r="D32" s="490" t="s">
        <v>1210</v>
      </c>
      <c r="E32" s="490" t="s">
        <v>372</v>
      </c>
      <c r="F32" s="490" t="s">
        <v>1211</v>
      </c>
      <c r="G32" s="453">
        <v>449500</v>
      </c>
      <c r="H32" s="494">
        <v>0</v>
      </c>
      <c r="I32" s="494">
        <v>0</v>
      </c>
      <c r="J32" s="494">
        <v>0</v>
      </c>
      <c r="K32" s="494" t="s">
        <v>1155</v>
      </c>
      <c r="L32" s="494" t="s">
        <v>1191</v>
      </c>
      <c r="M32" s="451">
        <v>134500</v>
      </c>
      <c r="N32" s="494">
        <v>0</v>
      </c>
      <c r="O32" s="494">
        <v>0</v>
      </c>
      <c r="P32" s="451">
        <v>150000</v>
      </c>
      <c r="Q32" s="494">
        <v>0</v>
      </c>
      <c r="R32" s="494">
        <v>0</v>
      </c>
      <c r="S32" s="468">
        <v>165000</v>
      </c>
      <c r="T32" s="495" t="s">
        <v>1212</v>
      </c>
      <c r="U32" s="496"/>
      <c r="V32" s="496"/>
    </row>
    <row r="33" spans="1:22" ht="162">
      <c r="A33" s="491">
        <v>9</v>
      </c>
      <c r="B33" s="495" t="s">
        <v>1195</v>
      </c>
      <c r="C33" s="497" t="s">
        <v>1213</v>
      </c>
      <c r="D33" s="490" t="s">
        <v>1214</v>
      </c>
      <c r="E33" s="493" t="s">
        <v>1197</v>
      </c>
      <c r="F33" s="490" t="s">
        <v>1211</v>
      </c>
      <c r="G33" s="453">
        <v>80000</v>
      </c>
      <c r="H33" s="494" t="s">
        <v>1215</v>
      </c>
      <c r="I33" s="494" t="s">
        <v>1215</v>
      </c>
      <c r="J33" s="494" t="s">
        <v>1215</v>
      </c>
      <c r="K33" s="494" t="s">
        <v>1155</v>
      </c>
      <c r="L33" s="494" t="s">
        <v>839</v>
      </c>
      <c r="M33" s="451"/>
      <c r="N33" s="494" t="s">
        <v>1215</v>
      </c>
      <c r="O33" s="494" t="s">
        <v>1215</v>
      </c>
      <c r="P33" s="451">
        <v>30000</v>
      </c>
      <c r="Q33" s="494" t="s">
        <v>1215</v>
      </c>
      <c r="R33" s="494" t="s">
        <v>1215</v>
      </c>
      <c r="S33" s="468">
        <v>50000</v>
      </c>
      <c r="T33" s="495" t="s">
        <v>1212</v>
      </c>
      <c r="U33" s="496"/>
      <c r="V33" s="496"/>
    </row>
    <row r="34" spans="1:22" ht="108">
      <c r="A34" s="491">
        <v>10</v>
      </c>
      <c r="B34" s="495" t="s">
        <v>1119</v>
      </c>
      <c r="C34" s="497" t="s">
        <v>1213</v>
      </c>
      <c r="D34" s="490" t="s">
        <v>1216</v>
      </c>
      <c r="E34" s="490" t="s">
        <v>1217</v>
      </c>
      <c r="F34" s="490" t="s">
        <v>1218</v>
      </c>
      <c r="G34" s="453">
        <f t="shared" ref="G34:G36" si="1">M34+P34+S34</f>
        <v>90000</v>
      </c>
      <c r="H34" s="494" t="s">
        <v>1215</v>
      </c>
      <c r="I34" s="494" t="s">
        <v>1215</v>
      </c>
      <c r="J34" s="494" t="s">
        <v>1215</v>
      </c>
      <c r="K34" s="494" t="s">
        <v>1159</v>
      </c>
      <c r="L34" s="494" t="s">
        <v>1219</v>
      </c>
      <c r="M34" s="451">
        <v>30000</v>
      </c>
      <c r="N34" s="494" t="s">
        <v>1215</v>
      </c>
      <c r="O34" s="494" t="s">
        <v>1215</v>
      </c>
      <c r="P34" s="451">
        <v>30000</v>
      </c>
      <c r="Q34" s="494" t="s">
        <v>1215</v>
      </c>
      <c r="R34" s="494" t="s">
        <v>1215</v>
      </c>
      <c r="S34" s="468">
        <v>30000</v>
      </c>
      <c r="T34" s="495" t="s">
        <v>1212</v>
      </c>
      <c r="U34" s="496"/>
      <c r="V34" s="496"/>
    </row>
    <row r="35" spans="1:22" ht="126">
      <c r="A35" s="491">
        <v>11</v>
      </c>
      <c r="B35" s="495" t="s">
        <v>1119</v>
      </c>
      <c r="C35" s="495" t="s">
        <v>1220</v>
      </c>
      <c r="D35" s="490" t="s">
        <v>1221</v>
      </c>
      <c r="E35" s="490" t="s">
        <v>1222</v>
      </c>
      <c r="F35" s="490" t="s">
        <v>1223</v>
      </c>
      <c r="G35" s="453">
        <f t="shared" si="1"/>
        <v>2885416</v>
      </c>
      <c r="H35" s="494" t="s">
        <v>1215</v>
      </c>
      <c r="I35" s="494" t="s">
        <v>1215</v>
      </c>
      <c r="J35" s="494" t="s">
        <v>1215</v>
      </c>
      <c r="K35" s="494" t="s">
        <v>894</v>
      </c>
      <c r="L35" s="494" t="s">
        <v>1224</v>
      </c>
      <c r="M35" s="451">
        <v>900416</v>
      </c>
      <c r="N35" s="494" t="s">
        <v>1215</v>
      </c>
      <c r="O35" s="494" t="s">
        <v>1215</v>
      </c>
      <c r="P35" s="451">
        <v>945000</v>
      </c>
      <c r="Q35" s="494" t="s">
        <v>1215</v>
      </c>
      <c r="R35" s="494" t="s">
        <v>1215</v>
      </c>
      <c r="S35" s="468">
        <v>1040000</v>
      </c>
      <c r="T35" s="495" t="s">
        <v>1212</v>
      </c>
      <c r="U35" s="496"/>
      <c r="V35" s="496"/>
    </row>
    <row r="36" spans="1:22" ht="162">
      <c r="A36" s="491">
        <v>12</v>
      </c>
      <c r="B36" s="495" t="s">
        <v>1195</v>
      </c>
      <c r="C36" s="498" t="s">
        <v>1225</v>
      </c>
      <c r="D36" s="490" t="s">
        <v>1226</v>
      </c>
      <c r="E36" s="495" t="s">
        <v>1227</v>
      </c>
      <c r="F36" s="490" t="s">
        <v>1228</v>
      </c>
      <c r="G36" s="453">
        <f t="shared" si="1"/>
        <v>30000</v>
      </c>
      <c r="H36" s="494" t="s">
        <v>1215</v>
      </c>
      <c r="I36" s="494" t="s">
        <v>1215</v>
      </c>
      <c r="J36" s="494" t="s">
        <v>1215</v>
      </c>
      <c r="K36" s="494" t="s">
        <v>1229</v>
      </c>
      <c r="L36" s="494" t="s">
        <v>1230</v>
      </c>
      <c r="M36" s="451"/>
      <c r="N36" s="494" t="s">
        <v>1215</v>
      </c>
      <c r="O36" s="494" t="s">
        <v>1215</v>
      </c>
      <c r="P36" s="451">
        <v>10000</v>
      </c>
      <c r="Q36" s="494" t="s">
        <v>1215</v>
      </c>
      <c r="R36" s="494" t="s">
        <v>1215</v>
      </c>
      <c r="S36" s="468">
        <v>20000</v>
      </c>
      <c r="T36" s="495" t="s">
        <v>1212</v>
      </c>
      <c r="U36" s="496"/>
      <c r="V36" s="496"/>
    </row>
    <row r="37" spans="1:22" ht="110.25">
      <c r="A37" s="491" t="s">
        <v>1231</v>
      </c>
      <c r="B37" s="454" t="s">
        <v>1176</v>
      </c>
      <c r="C37" s="498" t="s">
        <v>1225</v>
      </c>
      <c r="D37" s="490" t="s">
        <v>1232</v>
      </c>
      <c r="E37" s="495" t="s">
        <v>1179</v>
      </c>
      <c r="F37" s="490" t="s">
        <v>1233</v>
      </c>
      <c r="G37" s="453">
        <v>16251</v>
      </c>
      <c r="H37" s="494" t="s">
        <v>1215</v>
      </c>
      <c r="I37" s="494" t="s">
        <v>1215</v>
      </c>
      <c r="J37" s="494" t="s">
        <v>1215</v>
      </c>
      <c r="K37" s="494" t="s">
        <v>1229</v>
      </c>
      <c r="L37" s="494" t="s">
        <v>1230</v>
      </c>
      <c r="M37" s="451">
        <v>16251</v>
      </c>
      <c r="N37" s="494" t="s">
        <v>1215</v>
      </c>
      <c r="O37" s="494" t="s">
        <v>1215</v>
      </c>
      <c r="P37" s="451">
        <v>0</v>
      </c>
      <c r="Q37" s="494" t="s">
        <v>1215</v>
      </c>
      <c r="R37" s="494" t="s">
        <v>1215</v>
      </c>
      <c r="S37" s="468">
        <v>0</v>
      </c>
      <c r="T37" s="495" t="s">
        <v>1212</v>
      </c>
      <c r="U37" s="496"/>
      <c r="V37" s="496"/>
    </row>
    <row r="38" spans="1:22" ht="108">
      <c r="A38" s="491"/>
      <c r="B38" s="450" t="s">
        <v>1126</v>
      </c>
      <c r="C38" s="450" t="s">
        <v>1130</v>
      </c>
      <c r="D38" s="490" t="s">
        <v>1234</v>
      </c>
      <c r="E38" s="471" t="s">
        <v>1165</v>
      </c>
      <c r="F38" s="490" t="s">
        <v>1233</v>
      </c>
      <c r="G38" s="453">
        <v>38000</v>
      </c>
      <c r="H38" s="494" t="s">
        <v>1215</v>
      </c>
      <c r="I38" s="494" t="s">
        <v>1215</v>
      </c>
      <c r="J38" s="494" t="s">
        <v>1215</v>
      </c>
      <c r="K38" s="494" t="s">
        <v>1215</v>
      </c>
      <c r="L38" s="494" t="s">
        <v>1215</v>
      </c>
      <c r="M38" s="451">
        <v>0</v>
      </c>
      <c r="N38" s="494" t="s">
        <v>1215</v>
      </c>
      <c r="O38" s="494" t="s">
        <v>1215</v>
      </c>
      <c r="P38" s="451">
        <v>0</v>
      </c>
      <c r="Q38" s="494" t="s">
        <v>1235</v>
      </c>
      <c r="R38" s="494" t="s">
        <v>1230</v>
      </c>
      <c r="S38" s="468">
        <v>38000</v>
      </c>
      <c r="T38" s="495" t="s">
        <v>1212</v>
      </c>
      <c r="U38" s="496"/>
      <c r="V38" s="496"/>
    </row>
    <row r="39" spans="1:22" ht="108">
      <c r="A39" s="491"/>
      <c r="B39" s="492" t="s">
        <v>1126</v>
      </c>
      <c r="C39" s="493" t="s">
        <v>1209</v>
      </c>
      <c r="D39" s="490" t="s">
        <v>1236</v>
      </c>
      <c r="E39" s="490" t="s">
        <v>372</v>
      </c>
      <c r="F39" s="490" t="s">
        <v>1233</v>
      </c>
      <c r="G39" s="453">
        <v>22000</v>
      </c>
      <c r="H39" s="494" t="s">
        <v>1215</v>
      </c>
      <c r="I39" s="494" t="s">
        <v>1215</v>
      </c>
      <c r="J39" s="494" t="s">
        <v>1215</v>
      </c>
      <c r="K39" s="494" t="s">
        <v>1215</v>
      </c>
      <c r="L39" s="494" t="s">
        <v>1215</v>
      </c>
      <c r="M39" s="451">
        <v>0</v>
      </c>
      <c r="N39" s="494" t="s">
        <v>1215</v>
      </c>
      <c r="O39" s="494" t="s">
        <v>1215</v>
      </c>
      <c r="P39" s="451">
        <v>0</v>
      </c>
      <c r="Q39" s="494" t="s">
        <v>1237</v>
      </c>
      <c r="R39" s="494" t="s">
        <v>1238</v>
      </c>
      <c r="S39" s="468">
        <v>22000</v>
      </c>
      <c r="T39" s="495" t="s">
        <v>1212</v>
      </c>
      <c r="U39" s="496"/>
      <c r="V39" s="496"/>
    </row>
    <row r="40" spans="1:22" ht="90">
      <c r="A40" s="491"/>
      <c r="B40" s="450" t="s">
        <v>1126</v>
      </c>
      <c r="C40" s="499" t="s">
        <v>1130</v>
      </c>
      <c r="D40" s="490" t="s">
        <v>1239</v>
      </c>
      <c r="E40" s="499" t="s">
        <v>1132</v>
      </c>
      <c r="F40" s="490" t="s">
        <v>1233</v>
      </c>
      <c r="G40" s="453">
        <v>20000</v>
      </c>
      <c r="H40" s="494" t="s">
        <v>1215</v>
      </c>
      <c r="I40" s="494" t="s">
        <v>1215</v>
      </c>
      <c r="J40" s="494" t="s">
        <v>1215</v>
      </c>
      <c r="K40" s="494" t="s">
        <v>1215</v>
      </c>
      <c r="L40" s="494" t="s">
        <v>1215</v>
      </c>
      <c r="M40" s="451">
        <v>0</v>
      </c>
      <c r="N40" s="494" t="s">
        <v>1215</v>
      </c>
      <c r="O40" s="494" t="s">
        <v>1215</v>
      </c>
      <c r="P40" s="451">
        <v>0</v>
      </c>
      <c r="Q40" s="494" t="s">
        <v>1229</v>
      </c>
      <c r="R40" s="494" t="s">
        <v>1240</v>
      </c>
      <c r="S40" s="468">
        <v>20000</v>
      </c>
      <c r="T40" s="495" t="s">
        <v>1212</v>
      </c>
      <c r="U40" s="496"/>
      <c r="V40" s="496"/>
    </row>
    <row r="41" spans="1:22" ht="126">
      <c r="A41" s="491"/>
      <c r="B41" s="450" t="s">
        <v>1195</v>
      </c>
      <c r="C41" s="161" t="s">
        <v>1177</v>
      </c>
      <c r="D41" s="490" t="s">
        <v>1241</v>
      </c>
      <c r="E41" s="161" t="s">
        <v>1197</v>
      </c>
      <c r="F41" s="490" t="s">
        <v>1233</v>
      </c>
      <c r="G41" s="453">
        <v>10000</v>
      </c>
      <c r="H41" s="494" t="s">
        <v>1215</v>
      </c>
      <c r="I41" s="494" t="s">
        <v>1215</v>
      </c>
      <c r="J41" s="494" t="s">
        <v>1215</v>
      </c>
      <c r="K41" s="494" t="s">
        <v>1215</v>
      </c>
      <c r="L41" s="494" t="s">
        <v>1215</v>
      </c>
      <c r="M41" s="451">
        <v>0</v>
      </c>
      <c r="N41" s="494" t="s">
        <v>1215</v>
      </c>
      <c r="O41" s="494" t="s">
        <v>1215</v>
      </c>
      <c r="P41" s="451">
        <v>0</v>
      </c>
      <c r="Q41" s="494" t="s">
        <v>1159</v>
      </c>
      <c r="R41" s="494" t="s">
        <v>1170</v>
      </c>
      <c r="S41" s="468">
        <v>10000</v>
      </c>
      <c r="T41" s="495" t="s">
        <v>1212</v>
      </c>
      <c r="U41" s="496"/>
      <c r="V41" s="496"/>
    </row>
    <row r="42" spans="1:22" ht="90">
      <c r="A42" s="491"/>
      <c r="B42" s="454"/>
      <c r="C42" s="500"/>
      <c r="D42" s="490" t="s">
        <v>1242</v>
      </c>
      <c r="E42" s="495"/>
      <c r="F42" s="490" t="s">
        <v>1233</v>
      </c>
      <c r="G42" s="453">
        <v>30000</v>
      </c>
      <c r="H42" s="494" t="s">
        <v>1215</v>
      </c>
      <c r="I42" s="494" t="s">
        <v>1215</v>
      </c>
      <c r="J42" s="494" t="s">
        <v>1215</v>
      </c>
      <c r="K42" s="494" t="s">
        <v>1215</v>
      </c>
      <c r="L42" s="494" t="s">
        <v>1215</v>
      </c>
      <c r="M42" s="451">
        <v>0</v>
      </c>
      <c r="N42" s="494" t="s">
        <v>1215</v>
      </c>
      <c r="O42" s="494" t="s">
        <v>1215</v>
      </c>
      <c r="P42" s="451">
        <v>0</v>
      </c>
      <c r="Q42" s="494" t="s">
        <v>1243</v>
      </c>
      <c r="R42" s="494" t="s">
        <v>1155</v>
      </c>
      <c r="S42" s="468">
        <v>30000</v>
      </c>
      <c r="T42" s="495" t="s">
        <v>1212</v>
      </c>
      <c r="U42" s="496"/>
      <c r="V42" s="496"/>
    </row>
    <row r="43" spans="1:22" ht="126">
      <c r="A43" s="491"/>
      <c r="B43" s="498" t="s">
        <v>1176</v>
      </c>
      <c r="C43" s="498" t="s">
        <v>1225</v>
      </c>
      <c r="D43" s="498" t="s">
        <v>1244</v>
      </c>
      <c r="E43" s="495" t="s">
        <v>1179</v>
      </c>
      <c r="F43" s="498" t="s">
        <v>1174</v>
      </c>
      <c r="G43" s="453">
        <f t="shared" ref="G43" si="2">M43+P43+S43</f>
        <v>59476</v>
      </c>
      <c r="H43" s="494" t="s">
        <v>1215</v>
      </c>
      <c r="I43" s="494" t="s">
        <v>1215</v>
      </c>
      <c r="J43" s="494" t="s">
        <v>1215</v>
      </c>
      <c r="K43" s="494" t="s">
        <v>1245</v>
      </c>
      <c r="L43" s="494" t="s">
        <v>1191</v>
      </c>
      <c r="M43" s="451">
        <v>24476</v>
      </c>
      <c r="N43" s="494" t="s">
        <v>1215</v>
      </c>
      <c r="O43" s="494" t="s">
        <v>1215</v>
      </c>
      <c r="P43" s="451">
        <v>15000</v>
      </c>
      <c r="Q43" s="494" t="s">
        <v>1215</v>
      </c>
      <c r="R43" s="494" t="s">
        <v>1215</v>
      </c>
      <c r="S43" s="468">
        <v>20000</v>
      </c>
      <c r="T43" s="495" t="s">
        <v>1212</v>
      </c>
      <c r="U43" s="496"/>
      <c r="V43" s="496"/>
    </row>
    <row r="44" spans="1:22" ht="85.5" customHeight="1">
      <c r="A44" s="491">
        <v>14</v>
      </c>
      <c r="B44" s="498"/>
      <c r="C44" s="1490"/>
      <c r="D44" s="1491"/>
      <c r="E44" s="1492"/>
      <c r="F44" s="498"/>
      <c r="G44" s="453"/>
      <c r="H44" s="501"/>
      <c r="I44" s="494"/>
      <c r="J44" s="494"/>
      <c r="K44" s="494"/>
      <c r="L44" s="494"/>
      <c r="M44" s="451"/>
      <c r="N44" s="494"/>
      <c r="O44" s="494"/>
      <c r="P44" s="451"/>
      <c r="Q44" s="494"/>
      <c r="R44" s="494"/>
      <c r="S44" s="468"/>
      <c r="T44" s="495" t="s">
        <v>1212</v>
      </c>
      <c r="U44" s="496"/>
      <c r="V44" s="496"/>
    </row>
    <row r="45" spans="1:22" ht="47.25" customHeight="1">
      <c r="A45" s="502" t="s">
        <v>360</v>
      </c>
      <c r="B45" s="503" t="s">
        <v>92</v>
      </c>
      <c r="C45" s="504"/>
      <c r="D45" s="505"/>
      <c r="E45" s="505"/>
      <c r="F45" s="506"/>
      <c r="G45" s="507">
        <f>M45+P45+S45</f>
        <v>536630</v>
      </c>
      <c r="H45" s="494"/>
      <c r="I45" s="494"/>
      <c r="J45" s="494"/>
      <c r="K45" s="494"/>
      <c r="L45" s="494"/>
      <c r="M45" s="508">
        <v>136630</v>
      </c>
      <c r="N45" s="453"/>
      <c r="O45" s="453"/>
      <c r="P45" s="508">
        <v>190000</v>
      </c>
      <c r="Q45" s="453"/>
      <c r="R45" s="453"/>
      <c r="S45" s="509">
        <v>210000</v>
      </c>
      <c r="T45" s="498"/>
      <c r="U45" s="496"/>
      <c r="V45" s="496"/>
    </row>
    <row r="46" spans="1:22" ht="47.25" customHeight="1">
      <c r="A46" s="1493" t="s">
        <v>681</v>
      </c>
      <c r="B46" s="1494"/>
      <c r="C46" s="1494"/>
      <c r="D46" s="1494"/>
      <c r="E46" s="1494"/>
      <c r="F46" s="1494"/>
      <c r="G46" s="1494"/>
      <c r="H46" s="1494"/>
      <c r="I46" s="1494"/>
      <c r="J46" s="1494"/>
      <c r="K46" s="1494"/>
      <c r="L46" s="1494"/>
      <c r="M46" s="1494"/>
      <c r="N46" s="1494"/>
      <c r="O46" s="1494"/>
      <c r="P46" s="1494"/>
      <c r="Q46" s="1494"/>
      <c r="R46" s="1494"/>
      <c r="S46" s="1494"/>
      <c r="T46" s="1494"/>
      <c r="U46" s="1494"/>
      <c r="V46" s="1495"/>
    </row>
    <row r="47" spans="1:22" ht="110.25">
      <c r="A47" s="510">
        <v>1</v>
      </c>
      <c r="B47" s="495" t="s">
        <v>1150</v>
      </c>
      <c r="C47" s="511" t="s">
        <v>1103</v>
      </c>
      <c r="D47" s="495" t="s">
        <v>1246</v>
      </c>
      <c r="E47" s="450" t="s">
        <v>1153</v>
      </c>
      <c r="F47" s="495" t="s">
        <v>1247</v>
      </c>
      <c r="G47" s="512">
        <v>123044</v>
      </c>
      <c r="H47" s="513">
        <v>0</v>
      </c>
      <c r="I47" s="513">
        <v>0</v>
      </c>
      <c r="J47" s="513">
        <v>0</v>
      </c>
      <c r="K47" s="513" t="s">
        <v>1248</v>
      </c>
      <c r="L47" s="513">
        <v>31.1</v>
      </c>
      <c r="M47" s="512"/>
      <c r="N47" s="513">
        <v>0</v>
      </c>
      <c r="O47" s="513">
        <v>0</v>
      </c>
      <c r="P47" s="512"/>
      <c r="Q47" s="513">
        <v>0</v>
      </c>
      <c r="R47" s="513">
        <v>0</v>
      </c>
      <c r="S47" s="514"/>
      <c r="T47" s="515" t="s">
        <v>1212</v>
      </c>
      <c r="U47" s="516">
        <v>0</v>
      </c>
      <c r="V47" s="516">
        <v>0</v>
      </c>
    </row>
    <row r="48" spans="1:22" ht="94.5">
      <c r="A48" s="510">
        <v>2</v>
      </c>
      <c r="B48" s="511" t="s">
        <v>1102</v>
      </c>
      <c r="C48" s="495" t="s">
        <v>1249</v>
      </c>
      <c r="D48" s="495" t="s">
        <v>1250</v>
      </c>
      <c r="E48" s="450" t="s">
        <v>293</v>
      </c>
      <c r="F48" s="495" t="s">
        <v>1247</v>
      </c>
      <c r="G48" s="512">
        <v>97540</v>
      </c>
      <c r="H48" s="513">
        <v>0</v>
      </c>
      <c r="I48" s="513">
        <v>0</v>
      </c>
      <c r="J48" s="513">
        <v>0</v>
      </c>
      <c r="K48" s="513" t="s">
        <v>1251</v>
      </c>
      <c r="L48" s="513">
        <v>31.1</v>
      </c>
      <c r="M48" s="512"/>
      <c r="N48" s="513">
        <v>0</v>
      </c>
      <c r="O48" s="513">
        <v>0</v>
      </c>
      <c r="P48" s="512"/>
      <c r="Q48" s="513">
        <v>0</v>
      </c>
      <c r="R48" s="513">
        <v>0</v>
      </c>
      <c r="S48" s="514"/>
      <c r="T48" s="515" t="s">
        <v>1212</v>
      </c>
      <c r="U48" s="516"/>
      <c r="V48" s="516"/>
    </row>
    <row r="49" spans="1:22" ht="126">
      <c r="A49" s="510">
        <v>3</v>
      </c>
      <c r="B49" s="495" t="s">
        <v>1138</v>
      </c>
      <c r="C49" s="495" t="s">
        <v>1249</v>
      </c>
      <c r="D49" s="495" t="s">
        <v>1252</v>
      </c>
      <c r="E49" s="450" t="s">
        <v>293</v>
      </c>
      <c r="F49" s="495" t="s">
        <v>1247</v>
      </c>
      <c r="G49" s="512">
        <v>32188</v>
      </c>
      <c r="H49" s="513">
        <v>0</v>
      </c>
      <c r="I49" s="513">
        <v>0</v>
      </c>
      <c r="J49" s="513">
        <v>0</v>
      </c>
      <c r="K49" s="513" t="s">
        <v>1253</v>
      </c>
      <c r="L49" s="513">
        <v>30.11</v>
      </c>
      <c r="M49" s="512"/>
      <c r="N49" s="513">
        <v>0</v>
      </c>
      <c r="O49" s="513">
        <v>0</v>
      </c>
      <c r="P49" s="512"/>
      <c r="Q49" s="513">
        <v>0</v>
      </c>
      <c r="R49" s="513">
        <v>0</v>
      </c>
      <c r="S49" s="514"/>
      <c r="T49" s="515" t="s">
        <v>1212</v>
      </c>
      <c r="U49" s="516"/>
      <c r="V49" s="516"/>
    </row>
    <row r="50" spans="1:22" ht="78.75">
      <c r="A50" s="510">
        <v>4</v>
      </c>
      <c r="B50" s="498" t="s">
        <v>1192</v>
      </c>
      <c r="C50" s="495" t="s">
        <v>1139</v>
      </c>
      <c r="D50" s="495" t="s">
        <v>1254</v>
      </c>
      <c r="E50" s="450" t="s">
        <v>293</v>
      </c>
      <c r="F50" s="495" t="s">
        <v>1247</v>
      </c>
      <c r="G50" s="512">
        <v>10070</v>
      </c>
      <c r="H50" s="513">
        <v>0</v>
      </c>
      <c r="I50" s="513">
        <v>0</v>
      </c>
      <c r="J50" s="513">
        <v>0</v>
      </c>
      <c r="K50" s="513">
        <v>21.07</v>
      </c>
      <c r="L50" s="513">
        <v>31.1</v>
      </c>
      <c r="M50" s="512"/>
      <c r="N50" s="513">
        <v>0</v>
      </c>
      <c r="O50" s="513">
        <v>0</v>
      </c>
      <c r="P50" s="512"/>
      <c r="Q50" s="513">
        <v>0</v>
      </c>
      <c r="R50" s="513">
        <v>0</v>
      </c>
      <c r="S50" s="514"/>
      <c r="T50" s="515" t="s">
        <v>1212</v>
      </c>
      <c r="U50" s="516"/>
      <c r="V50" s="516"/>
    </row>
    <row r="51" spans="1:22" ht="126">
      <c r="A51" s="510">
        <v>5</v>
      </c>
      <c r="B51" s="495" t="s">
        <v>1138</v>
      </c>
      <c r="C51" s="495" t="s">
        <v>1255</v>
      </c>
      <c r="D51" s="495" t="s">
        <v>1256</v>
      </c>
      <c r="E51" s="450" t="s">
        <v>1141</v>
      </c>
      <c r="F51" s="495" t="s">
        <v>1247</v>
      </c>
      <c r="G51" s="512">
        <v>52303</v>
      </c>
      <c r="H51" s="513">
        <v>0</v>
      </c>
      <c r="I51" s="513">
        <v>0</v>
      </c>
      <c r="J51" s="513">
        <v>0</v>
      </c>
      <c r="K51" s="513">
        <v>21.07</v>
      </c>
      <c r="L51" s="513">
        <v>31.1</v>
      </c>
      <c r="M51" s="512"/>
      <c r="N51" s="513">
        <v>0</v>
      </c>
      <c r="O51" s="513">
        <v>0</v>
      </c>
      <c r="P51" s="512"/>
      <c r="Q51" s="513">
        <v>0</v>
      </c>
      <c r="R51" s="513">
        <v>0</v>
      </c>
      <c r="S51" s="514"/>
      <c r="T51" s="515" t="s">
        <v>1212</v>
      </c>
      <c r="U51" s="516"/>
      <c r="V51" s="516"/>
    </row>
    <row r="52" spans="1:22" ht="78.75">
      <c r="A52" s="510">
        <v>6</v>
      </c>
      <c r="B52" s="495" t="s">
        <v>1257</v>
      </c>
      <c r="C52" s="495" t="s">
        <v>1258</v>
      </c>
      <c r="D52" s="495" t="s">
        <v>1259</v>
      </c>
      <c r="E52" s="450" t="s">
        <v>1260</v>
      </c>
      <c r="F52" s="495" t="s">
        <v>1247</v>
      </c>
      <c r="G52" s="512">
        <v>19471</v>
      </c>
      <c r="H52" s="513">
        <v>0</v>
      </c>
      <c r="I52" s="513">
        <v>0</v>
      </c>
      <c r="J52" s="513">
        <v>0</v>
      </c>
      <c r="K52" s="513">
        <v>21.07</v>
      </c>
      <c r="L52" s="513">
        <v>10.09</v>
      </c>
      <c r="M52" s="512"/>
      <c r="N52" s="513">
        <v>0</v>
      </c>
      <c r="O52" s="513">
        <v>0</v>
      </c>
      <c r="P52" s="512"/>
      <c r="Q52" s="513">
        <v>0</v>
      </c>
      <c r="R52" s="513">
        <v>0</v>
      </c>
      <c r="S52" s="514"/>
      <c r="T52" s="515" t="s">
        <v>1212</v>
      </c>
      <c r="U52" s="516"/>
      <c r="V52" s="516"/>
    </row>
    <row r="53" spans="1:22" ht="78.75">
      <c r="A53" s="510">
        <v>7</v>
      </c>
      <c r="B53" s="498" t="s">
        <v>1192</v>
      </c>
      <c r="C53" s="498" t="s">
        <v>1187</v>
      </c>
      <c r="D53" s="495" t="s">
        <v>1261</v>
      </c>
      <c r="E53" s="450" t="s">
        <v>293</v>
      </c>
      <c r="F53" s="495" t="s">
        <v>1247</v>
      </c>
      <c r="G53" s="512">
        <v>35913</v>
      </c>
      <c r="H53" s="513">
        <v>0</v>
      </c>
      <c r="I53" s="513">
        <v>0</v>
      </c>
      <c r="J53" s="513">
        <v>0</v>
      </c>
      <c r="K53" s="513">
        <v>21.07</v>
      </c>
      <c r="L53" s="513" t="s">
        <v>1135</v>
      </c>
      <c r="M53" s="512"/>
      <c r="N53" s="513">
        <v>0</v>
      </c>
      <c r="O53" s="513">
        <v>0</v>
      </c>
      <c r="P53" s="512"/>
      <c r="Q53" s="513">
        <v>0</v>
      </c>
      <c r="R53" s="513">
        <v>0</v>
      </c>
      <c r="S53" s="514"/>
      <c r="T53" s="515" t="s">
        <v>1212</v>
      </c>
      <c r="U53" s="516"/>
      <c r="V53" s="516"/>
    </row>
    <row r="54" spans="1:22" ht="78.75">
      <c r="A54" s="510">
        <v>8</v>
      </c>
      <c r="B54" s="498" t="s">
        <v>1192</v>
      </c>
      <c r="C54" s="495" t="s">
        <v>1262</v>
      </c>
      <c r="D54" s="495" t="s">
        <v>1263</v>
      </c>
      <c r="E54" s="450" t="s">
        <v>293</v>
      </c>
      <c r="F54" s="495" t="s">
        <v>1247</v>
      </c>
      <c r="G54" s="512">
        <v>37070</v>
      </c>
      <c r="H54" s="513">
        <v>0</v>
      </c>
      <c r="I54" s="513">
        <v>0</v>
      </c>
      <c r="J54" s="513">
        <v>0</v>
      </c>
      <c r="K54" s="513">
        <v>17.07</v>
      </c>
      <c r="L54" s="513" t="s">
        <v>840</v>
      </c>
      <c r="M54" s="512"/>
      <c r="N54" s="513">
        <v>0</v>
      </c>
      <c r="O54" s="513">
        <v>0</v>
      </c>
      <c r="P54" s="512"/>
      <c r="Q54" s="513">
        <v>0</v>
      </c>
      <c r="R54" s="513">
        <v>0</v>
      </c>
      <c r="S54" s="514"/>
      <c r="T54" s="515" t="s">
        <v>1212</v>
      </c>
      <c r="U54" s="516"/>
      <c r="V54" s="516"/>
    </row>
    <row r="55" spans="1:22" ht="126">
      <c r="A55" s="517">
        <v>9</v>
      </c>
      <c r="B55" s="495" t="s">
        <v>1195</v>
      </c>
      <c r="C55" s="450" t="s">
        <v>1264</v>
      </c>
      <c r="D55" s="495" t="s">
        <v>1265</v>
      </c>
      <c r="E55" s="450" t="s">
        <v>1260</v>
      </c>
      <c r="F55" s="495" t="s">
        <v>1247</v>
      </c>
      <c r="G55" s="518">
        <v>41784</v>
      </c>
      <c r="H55" s="513">
        <v>0</v>
      </c>
      <c r="I55" s="513">
        <v>0</v>
      </c>
      <c r="J55" s="513">
        <v>0</v>
      </c>
      <c r="K55" s="515" t="s">
        <v>1266</v>
      </c>
      <c r="L55" s="515" t="s">
        <v>840</v>
      </c>
      <c r="M55" s="518"/>
      <c r="N55" s="513">
        <v>0</v>
      </c>
      <c r="O55" s="513">
        <v>0</v>
      </c>
      <c r="P55" s="518"/>
      <c r="Q55" s="513">
        <v>0</v>
      </c>
      <c r="R55" s="513">
        <v>0</v>
      </c>
      <c r="S55" s="519"/>
      <c r="T55" s="515" t="s">
        <v>1212</v>
      </c>
      <c r="U55" s="520"/>
      <c r="V55" s="520"/>
    </row>
    <row r="56" spans="1:22" ht="78.75">
      <c r="A56" s="521">
        <v>10</v>
      </c>
      <c r="B56" s="454" t="s">
        <v>1192</v>
      </c>
      <c r="C56" s="161" t="s">
        <v>1177</v>
      </c>
      <c r="D56" s="450" t="s">
        <v>1267</v>
      </c>
      <c r="E56" s="450" t="s">
        <v>293</v>
      </c>
      <c r="F56" s="450" t="s">
        <v>1247</v>
      </c>
      <c r="G56" s="518">
        <v>8050</v>
      </c>
      <c r="H56" s="522">
        <v>0</v>
      </c>
      <c r="I56" s="522">
        <v>0</v>
      </c>
      <c r="J56" s="522">
        <v>0</v>
      </c>
      <c r="K56" s="523" t="s">
        <v>1268</v>
      </c>
      <c r="L56" s="523" t="s">
        <v>847</v>
      </c>
      <c r="M56" s="518"/>
      <c r="N56" s="522">
        <v>0</v>
      </c>
      <c r="O56" s="522">
        <v>0</v>
      </c>
      <c r="P56" s="518"/>
      <c r="Q56" s="522">
        <v>0</v>
      </c>
      <c r="R56" s="522">
        <v>0</v>
      </c>
      <c r="S56" s="519"/>
      <c r="T56" s="523" t="s">
        <v>1212</v>
      </c>
      <c r="U56" s="524"/>
      <c r="V56" s="524"/>
    </row>
    <row r="57" spans="1:22" ht="94.5">
      <c r="A57" s="521">
        <v>11</v>
      </c>
      <c r="B57" s="450" t="s">
        <v>1119</v>
      </c>
      <c r="C57" s="450" t="s">
        <v>1269</v>
      </c>
      <c r="D57" s="450" t="s">
        <v>1270</v>
      </c>
      <c r="E57" s="450" t="s">
        <v>293</v>
      </c>
      <c r="F57" s="450" t="s">
        <v>1247</v>
      </c>
      <c r="G57" s="518">
        <v>28450</v>
      </c>
      <c r="H57" s="522">
        <v>0</v>
      </c>
      <c r="I57" s="522">
        <v>0</v>
      </c>
      <c r="J57" s="522">
        <v>0</v>
      </c>
      <c r="K57" s="523" t="s">
        <v>1268</v>
      </c>
      <c r="L57" s="523" t="s">
        <v>847</v>
      </c>
      <c r="M57" s="518"/>
      <c r="N57" s="522">
        <v>0</v>
      </c>
      <c r="O57" s="522">
        <v>0</v>
      </c>
      <c r="P57" s="518"/>
      <c r="Q57" s="522">
        <v>0</v>
      </c>
      <c r="R57" s="522">
        <v>0</v>
      </c>
      <c r="S57" s="519"/>
      <c r="T57" s="523" t="s">
        <v>1212</v>
      </c>
      <c r="U57" s="524"/>
      <c r="V57" s="524"/>
    </row>
    <row r="58" spans="1:22" ht="94.5">
      <c r="A58" s="521">
        <v>12</v>
      </c>
      <c r="B58" s="450" t="s">
        <v>1150</v>
      </c>
      <c r="C58" s="450" t="s">
        <v>1130</v>
      </c>
      <c r="D58" s="450" t="s">
        <v>1271</v>
      </c>
      <c r="E58" s="450" t="s">
        <v>1272</v>
      </c>
      <c r="F58" s="450" t="s">
        <v>1247</v>
      </c>
      <c r="G58" s="518">
        <v>12400</v>
      </c>
      <c r="H58" s="522">
        <v>0</v>
      </c>
      <c r="I58" s="522">
        <v>0</v>
      </c>
      <c r="J58" s="522">
        <v>0</v>
      </c>
      <c r="K58" s="523" t="s">
        <v>1268</v>
      </c>
      <c r="L58" s="523" t="s">
        <v>840</v>
      </c>
      <c r="M58" s="518"/>
      <c r="N58" s="522">
        <v>0</v>
      </c>
      <c r="O58" s="522">
        <v>0</v>
      </c>
      <c r="P58" s="518"/>
      <c r="Q58" s="522">
        <v>0</v>
      </c>
      <c r="R58" s="522">
        <v>0</v>
      </c>
      <c r="S58" s="519"/>
      <c r="T58" s="523" t="s">
        <v>1212</v>
      </c>
      <c r="U58" s="524"/>
      <c r="V58" s="524"/>
    </row>
    <row r="59" spans="1:22" ht="78.75">
      <c r="A59" s="521">
        <v>13</v>
      </c>
      <c r="B59" s="450" t="s">
        <v>1126</v>
      </c>
      <c r="C59" s="450" t="s">
        <v>1262</v>
      </c>
      <c r="D59" s="450" t="s">
        <v>1273</v>
      </c>
      <c r="E59" s="450" t="s">
        <v>293</v>
      </c>
      <c r="F59" s="450" t="s">
        <v>1247</v>
      </c>
      <c r="G59" s="518">
        <v>2500</v>
      </c>
      <c r="H59" s="522">
        <v>0</v>
      </c>
      <c r="I59" s="522">
        <v>0</v>
      </c>
      <c r="J59" s="522">
        <v>0</v>
      </c>
      <c r="K59" s="523" t="s">
        <v>1268</v>
      </c>
      <c r="L59" s="523" t="s">
        <v>840</v>
      </c>
      <c r="M59" s="518"/>
      <c r="N59" s="522">
        <v>0</v>
      </c>
      <c r="O59" s="522">
        <v>0</v>
      </c>
      <c r="P59" s="518"/>
      <c r="Q59" s="522">
        <v>0</v>
      </c>
      <c r="R59" s="522">
        <v>0</v>
      </c>
      <c r="S59" s="519"/>
      <c r="T59" s="523" t="s">
        <v>1212</v>
      </c>
      <c r="U59" s="524"/>
      <c r="V59" s="524"/>
    </row>
    <row r="60" spans="1:22" ht="126">
      <c r="A60" s="521">
        <v>14</v>
      </c>
      <c r="B60" s="450" t="s">
        <v>1195</v>
      </c>
      <c r="C60" s="450" t="s">
        <v>1255</v>
      </c>
      <c r="D60" s="450" t="s">
        <v>1274</v>
      </c>
      <c r="E60" s="450" t="s">
        <v>1260</v>
      </c>
      <c r="F60" s="450" t="s">
        <v>1247</v>
      </c>
      <c r="G60" s="518">
        <v>13160</v>
      </c>
      <c r="H60" s="522">
        <v>0</v>
      </c>
      <c r="I60" s="522">
        <v>0</v>
      </c>
      <c r="J60" s="522">
        <v>0</v>
      </c>
      <c r="K60" s="523" t="s">
        <v>1268</v>
      </c>
      <c r="L60" s="523" t="s">
        <v>840</v>
      </c>
      <c r="M60" s="518"/>
      <c r="N60" s="522">
        <v>0</v>
      </c>
      <c r="O60" s="522">
        <v>0</v>
      </c>
      <c r="P60" s="518"/>
      <c r="Q60" s="522">
        <v>0</v>
      </c>
      <c r="R60" s="522">
        <v>0</v>
      </c>
      <c r="S60" s="519"/>
      <c r="T60" s="523" t="s">
        <v>1212</v>
      </c>
      <c r="U60" s="524"/>
      <c r="V60" s="524"/>
    </row>
    <row r="61" spans="1:22" ht="63">
      <c r="A61" s="521">
        <v>15</v>
      </c>
      <c r="B61" s="450" t="s">
        <v>1257</v>
      </c>
      <c r="C61" s="454" t="s">
        <v>1225</v>
      </c>
      <c r="D61" s="450" t="s">
        <v>1275</v>
      </c>
      <c r="E61" s="450" t="s">
        <v>1260</v>
      </c>
      <c r="F61" s="450" t="s">
        <v>1247</v>
      </c>
      <c r="G61" s="518">
        <v>57199</v>
      </c>
      <c r="H61" s="522">
        <v>0</v>
      </c>
      <c r="I61" s="522">
        <v>0</v>
      </c>
      <c r="J61" s="522">
        <v>0</v>
      </c>
      <c r="K61" s="522">
        <v>17.07</v>
      </c>
      <c r="L61" s="523" t="s">
        <v>840</v>
      </c>
      <c r="M61" s="518"/>
      <c r="N61" s="522">
        <v>0</v>
      </c>
      <c r="O61" s="522">
        <v>0</v>
      </c>
      <c r="P61" s="518"/>
      <c r="Q61" s="522">
        <v>0</v>
      </c>
      <c r="R61" s="522">
        <v>0</v>
      </c>
      <c r="S61" s="519"/>
      <c r="T61" s="523" t="s">
        <v>1212</v>
      </c>
      <c r="U61" s="524"/>
      <c r="V61" s="524"/>
    </row>
    <row r="62" spans="1:22" ht="110.25">
      <c r="A62" s="521">
        <v>16</v>
      </c>
      <c r="B62" s="454" t="s">
        <v>1176</v>
      </c>
      <c r="C62" s="450" t="s">
        <v>1262</v>
      </c>
      <c r="D62" s="450" t="s">
        <v>1276</v>
      </c>
      <c r="E62" s="450" t="s">
        <v>293</v>
      </c>
      <c r="F62" s="450" t="s">
        <v>1247</v>
      </c>
      <c r="G62" s="518">
        <v>52276</v>
      </c>
      <c r="H62" s="522">
        <v>0</v>
      </c>
      <c r="I62" s="522">
        <v>0</v>
      </c>
      <c r="J62" s="522">
        <v>0</v>
      </c>
      <c r="K62" s="522">
        <v>17.07</v>
      </c>
      <c r="L62" s="523" t="s">
        <v>840</v>
      </c>
      <c r="M62" s="518"/>
      <c r="N62" s="522">
        <v>0</v>
      </c>
      <c r="O62" s="522">
        <v>0</v>
      </c>
      <c r="P62" s="518"/>
      <c r="Q62" s="522">
        <v>0</v>
      </c>
      <c r="R62" s="522">
        <v>0</v>
      </c>
      <c r="S62" s="519"/>
      <c r="T62" s="523" t="s">
        <v>1212</v>
      </c>
      <c r="U62" s="524"/>
      <c r="V62" s="524"/>
    </row>
    <row r="63" spans="1:22" ht="126">
      <c r="A63" s="521">
        <v>17</v>
      </c>
      <c r="B63" s="450" t="s">
        <v>1195</v>
      </c>
      <c r="C63" s="450" t="s">
        <v>1277</v>
      </c>
      <c r="D63" s="450" t="s">
        <v>1278</v>
      </c>
      <c r="E63" s="450" t="s">
        <v>1260</v>
      </c>
      <c r="F63" s="450" t="s">
        <v>1247</v>
      </c>
      <c r="G63" s="518">
        <v>16400</v>
      </c>
      <c r="H63" s="522">
        <v>0</v>
      </c>
      <c r="I63" s="522">
        <v>0</v>
      </c>
      <c r="J63" s="522">
        <v>0</v>
      </c>
      <c r="K63" s="522">
        <v>17.07</v>
      </c>
      <c r="L63" s="523" t="s">
        <v>840</v>
      </c>
      <c r="M63" s="518"/>
      <c r="N63" s="522">
        <v>0</v>
      </c>
      <c r="O63" s="522">
        <v>0</v>
      </c>
      <c r="P63" s="518"/>
      <c r="Q63" s="522">
        <v>0</v>
      </c>
      <c r="R63" s="522">
        <v>0</v>
      </c>
      <c r="S63" s="519"/>
      <c r="T63" s="523" t="s">
        <v>1212</v>
      </c>
      <c r="U63" s="524"/>
      <c r="V63" s="524"/>
    </row>
    <row r="64" spans="1:22" ht="110.25">
      <c r="A64" s="521">
        <v>18</v>
      </c>
      <c r="B64" s="450" t="s">
        <v>1279</v>
      </c>
      <c r="C64" s="450" t="s">
        <v>1262</v>
      </c>
      <c r="D64" s="450" t="s">
        <v>1280</v>
      </c>
      <c r="E64" s="450" t="s">
        <v>1260</v>
      </c>
      <c r="F64" s="450" t="s">
        <v>1247</v>
      </c>
      <c r="G64" s="518">
        <v>1200</v>
      </c>
      <c r="H64" s="522">
        <v>0</v>
      </c>
      <c r="I64" s="522">
        <v>0</v>
      </c>
      <c r="J64" s="522">
        <v>0</v>
      </c>
      <c r="K64" s="523" t="s">
        <v>1268</v>
      </c>
      <c r="L64" s="523" t="s">
        <v>840</v>
      </c>
      <c r="M64" s="518"/>
      <c r="N64" s="522">
        <v>0</v>
      </c>
      <c r="O64" s="522">
        <v>0</v>
      </c>
      <c r="P64" s="518"/>
      <c r="Q64" s="522">
        <v>0</v>
      </c>
      <c r="R64" s="522">
        <v>0</v>
      </c>
      <c r="S64" s="519"/>
      <c r="T64" s="523" t="s">
        <v>1212</v>
      </c>
      <c r="U64" s="524"/>
      <c r="V64" s="524"/>
    </row>
    <row r="65" spans="1:22" ht="126">
      <c r="A65" s="521">
        <v>19</v>
      </c>
      <c r="B65" s="450" t="s">
        <v>1195</v>
      </c>
      <c r="C65" s="525"/>
      <c r="D65" s="450" t="s">
        <v>1281</v>
      </c>
      <c r="E65" s="450" t="s">
        <v>1260</v>
      </c>
      <c r="F65" s="450" t="s">
        <v>1247</v>
      </c>
      <c r="G65" s="518">
        <v>2500</v>
      </c>
      <c r="H65" s="522">
        <v>0</v>
      </c>
      <c r="I65" s="522">
        <v>0</v>
      </c>
      <c r="J65" s="522">
        <v>0</v>
      </c>
      <c r="K65" s="523" t="s">
        <v>1268</v>
      </c>
      <c r="L65" s="523" t="s">
        <v>840</v>
      </c>
      <c r="M65" s="518"/>
      <c r="N65" s="522">
        <v>0</v>
      </c>
      <c r="O65" s="522">
        <v>0</v>
      </c>
      <c r="P65" s="518"/>
      <c r="Q65" s="522">
        <v>0</v>
      </c>
      <c r="R65" s="522">
        <v>0</v>
      </c>
      <c r="S65" s="519"/>
      <c r="T65" s="523" t="s">
        <v>1212</v>
      </c>
      <c r="U65" s="524"/>
      <c r="V65" s="524"/>
    </row>
    <row r="66" spans="1:22" ht="51.75" customHeight="1">
      <c r="A66" s="470">
        <v>20</v>
      </c>
      <c r="B66" s="526" t="s">
        <v>92</v>
      </c>
      <c r="C66" s="525"/>
      <c r="D66" s="525"/>
      <c r="E66" s="525"/>
      <c r="F66" s="527"/>
      <c r="G66" s="528" t="s">
        <v>1282</v>
      </c>
      <c r="H66" s="529"/>
      <c r="I66" s="529"/>
      <c r="J66" s="529"/>
      <c r="K66" s="529"/>
      <c r="L66" s="529"/>
      <c r="M66" s="530"/>
      <c r="N66" s="479"/>
      <c r="O66" s="479"/>
      <c r="P66" s="530"/>
      <c r="Q66" s="479"/>
      <c r="R66" s="479"/>
      <c r="S66" s="531"/>
      <c r="T66" s="523"/>
      <c r="U66" s="524"/>
      <c r="V66" s="524"/>
    </row>
    <row r="67" spans="1:22" ht="51.75" customHeight="1">
      <c r="A67" s="1496" t="s">
        <v>297</v>
      </c>
      <c r="B67" s="1496"/>
      <c r="C67" s="1496"/>
      <c r="D67" s="1496"/>
      <c r="E67" s="1496"/>
      <c r="F67" s="1496"/>
      <c r="G67" s="1496"/>
      <c r="H67" s="1496"/>
      <c r="I67" s="1496"/>
      <c r="J67" s="1496"/>
      <c r="K67" s="1496"/>
      <c r="L67" s="1496"/>
      <c r="M67" s="1496"/>
      <c r="N67" s="1496"/>
      <c r="O67" s="1496"/>
      <c r="P67" s="1496"/>
      <c r="Q67" s="1496"/>
      <c r="R67" s="1496"/>
      <c r="S67" s="1496"/>
      <c r="T67" s="1496"/>
      <c r="U67" s="1496"/>
      <c r="V67" s="1496"/>
    </row>
    <row r="68" spans="1:22" ht="160.5" customHeight="1">
      <c r="A68" s="532">
        <v>1</v>
      </c>
      <c r="B68" s="456" t="s">
        <v>1138</v>
      </c>
      <c r="C68" s="456" t="s">
        <v>1151</v>
      </c>
      <c r="D68" s="456" t="s">
        <v>1283</v>
      </c>
      <c r="E68" s="456" t="s">
        <v>1284</v>
      </c>
      <c r="F68" s="456" t="s">
        <v>1133</v>
      </c>
      <c r="G68" s="533">
        <v>200000</v>
      </c>
      <c r="H68" s="459">
        <v>0</v>
      </c>
      <c r="I68" s="459">
        <v>0</v>
      </c>
      <c r="J68" s="459">
        <v>0</v>
      </c>
      <c r="K68" s="459">
        <v>0</v>
      </c>
      <c r="L68" s="459">
        <v>0</v>
      </c>
      <c r="M68" s="457">
        <v>0</v>
      </c>
      <c r="N68" s="459" t="s">
        <v>1285</v>
      </c>
      <c r="O68" s="459">
        <v>1.0900000000000001</v>
      </c>
      <c r="P68" s="457">
        <v>200000</v>
      </c>
      <c r="Q68" s="459">
        <v>0</v>
      </c>
      <c r="R68" s="459">
        <v>0</v>
      </c>
      <c r="S68" s="445">
        <v>0</v>
      </c>
      <c r="T68" s="461" t="s">
        <v>1109</v>
      </c>
      <c r="U68" s="463"/>
      <c r="V68" s="463"/>
    </row>
    <row r="69" spans="1:22" ht="132" customHeight="1">
      <c r="A69" s="532">
        <v>2</v>
      </c>
      <c r="B69" s="456" t="s">
        <v>1150</v>
      </c>
      <c r="C69" s="456"/>
      <c r="D69" s="456" t="s">
        <v>1286</v>
      </c>
      <c r="E69" s="456" t="s">
        <v>1179</v>
      </c>
      <c r="F69" s="456" t="s">
        <v>1166</v>
      </c>
      <c r="G69" s="533">
        <v>350000</v>
      </c>
      <c r="H69" s="459">
        <v>0</v>
      </c>
      <c r="I69" s="459">
        <v>0</v>
      </c>
      <c r="J69" s="459">
        <v>0</v>
      </c>
      <c r="K69" s="459">
        <v>0</v>
      </c>
      <c r="L69" s="459">
        <v>0</v>
      </c>
      <c r="M69" s="457">
        <v>0</v>
      </c>
      <c r="N69" s="459" t="s">
        <v>1155</v>
      </c>
      <c r="O69" s="459" t="s">
        <v>865</v>
      </c>
      <c r="P69" s="457">
        <v>350000</v>
      </c>
      <c r="Q69" s="459" t="s">
        <v>1155</v>
      </c>
      <c r="R69" s="459">
        <v>30.11</v>
      </c>
      <c r="S69" s="468">
        <v>400000</v>
      </c>
      <c r="T69" s="461" t="s">
        <v>1109</v>
      </c>
      <c r="U69" s="463"/>
      <c r="V69" s="463"/>
    </row>
    <row r="70" spans="1:22" ht="116.25" customHeight="1"/>
    <row r="71" spans="1:22">
      <c r="P71" s="535">
        <v>900000</v>
      </c>
    </row>
  </sheetData>
  <mergeCells count="25">
    <mergeCell ref="C44:E44"/>
    <mergeCell ref="A46:V46"/>
    <mergeCell ref="A67:V67"/>
    <mergeCell ref="N2:P2"/>
    <mergeCell ref="Q2:S2"/>
    <mergeCell ref="A5:V5"/>
    <mergeCell ref="B21:F21"/>
    <mergeCell ref="C22:F22"/>
    <mergeCell ref="B23:V23"/>
    <mergeCell ref="A1:A3"/>
    <mergeCell ref="B1:B3"/>
    <mergeCell ref="C1:C3"/>
    <mergeCell ref="D1:D3"/>
    <mergeCell ref="E1:E3"/>
    <mergeCell ref="F1:F3"/>
    <mergeCell ref="G1:J1"/>
    <mergeCell ref="K1:S1"/>
    <mergeCell ref="T1:T3"/>
    <mergeCell ref="U1:U3"/>
    <mergeCell ref="V1:V3"/>
    <mergeCell ref="G2:G3"/>
    <mergeCell ref="H2:H3"/>
    <mergeCell ref="I2:I3"/>
    <mergeCell ref="J2:J3"/>
    <mergeCell ref="K2:M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04"/>
  <sheetViews>
    <sheetView topLeftCell="D88" workbookViewId="0">
      <selection activeCell="A14" sqref="A14:T14"/>
    </sheetView>
  </sheetViews>
  <sheetFormatPr defaultRowHeight="15"/>
  <cols>
    <col min="1" max="1" width="4" style="536" customWidth="1"/>
    <col min="2" max="2" width="34.85546875" style="536" customWidth="1"/>
    <col min="3" max="3" width="50.5703125" style="536" customWidth="1"/>
    <col min="4" max="4" width="35.42578125" customWidth="1"/>
    <col min="5" max="5" width="28.42578125" customWidth="1"/>
    <col min="6" max="6" width="28" customWidth="1"/>
    <col min="7" max="7" width="12" customWidth="1"/>
    <col min="8" max="9" width="12.28515625" customWidth="1"/>
    <col min="10" max="10" width="12" customWidth="1"/>
    <col min="11" max="12" width="14.7109375" customWidth="1"/>
    <col min="13" max="13" width="14.7109375" style="538" customWidth="1"/>
    <col min="14" max="14" width="14.7109375" customWidth="1"/>
    <col min="15" max="15" width="7.5703125" customWidth="1"/>
    <col min="16" max="16" width="11.42578125" style="539" customWidth="1"/>
    <col min="17" max="17" width="9.7109375" customWidth="1"/>
    <col min="18" max="18" width="7.140625" customWidth="1"/>
    <col min="19" max="19" width="16.140625" style="540" customWidth="1"/>
    <col min="20" max="20" width="17.42578125" customWidth="1"/>
    <col min="21" max="21" width="7.28515625" customWidth="1"/>
    <col min="22" max="22" width="13.28515625" customWidth="1"/>
    <col min="257" max="257" width="4" customWidth="1"/>
    <col min="258" max="258" width="34.85546875" customWidth="1"/>
    <col min="259" max="259" width="50.5703125" customWidth="1"/>
    <col min="260" max="260" width="35.42578125" customWidth="1"/>
    <col min="261" max="261" width="28.42578125" customWidth="1"/>
    <col min="262" max="262" width="28" customWidth="1"/>
    <col min="263" max="263" width="12" customWidth="1"/>
    <col min="264" max="265" width="12.28515625" customWidth="1"/>
    <col min="266" max="266" width="12" customWidth="1"/>
    <col min="267" max="270" width="14.7109375" customWidth="1"/>
    <col min="271" max="271" width="7.5703125" customWidth="1"/>
    <col min="272" max="272" width="11.42578125" customWidth="1"/>
    <col min="273" max="273" width="9.7109375" customWidth="1"/>
    <col min="274" max="274" width="7.140625" customWidth="1"/>
    <col min="275" max="275" width="16.140625" customWidth="1"/>
    <col min="276" max="276" width="17.42578125" customWidth="1"/>
    <col min="277" max="277" width="7.28515625" customWidth="1"/>
    <col min="278" max="278" width="13.28515625" customWidth="1"/>
    <col min="513" max="513" width="4" customWidth="1"/>
    <col min="514" max="514" width="34.85546875" customWidth="1"/>
    <col min="515" max="515" width="50.5703125" customWidth="1"/>
    <col min="516" max="516" width="35.42578125" customWidth="1"/>
    <col min="517" max="517" width="28.42578125" customWidth="1"/>
    <col min="518" max="518" width="28" customWidth="1"/>
    <col min="519" max="519" width="12" customWidth="1"/>
    <col min="520" max="521" width="12.28515625" customWidth="1"/>
    <col min="522" max="522" width="12" customWidth="1"/>
    <col min="523" max="526" width="14.7109375" customWidth="1"/>
    <col min="527" max="527" width="7.5703125" customWidth="1"/>
    <col min="528" max="528" width="11.42578125" customWidth="1"/>
    <col min="529" max="529" width="9.7109375" customWidth="1"/>
    <col min="530" max="530" width="7.140625" customWidth="1"/>
    <col min="531" max="531" width="16.140625" customWidth="1"/>
    <col min="532" max="532" width="17.42578125" customWidth="1"/>
    <col min="533" max="533" width="7.28515625" customWidth="1"/>
    <col min="534" max="534" width="13.28515625" customWidth="1"/>
    <col min="769" max="769" width="4" customWidth="1"/>
    <col min="770" max="770" width="34.85546875" customWidth="1"/>
    <col min="771" max="771" width="50.5703125" customWidth="1"/>
    <col min="772" max="772" width="35.42578125" customWidth="1"/>
    <col min="773" max="773" width="28.42578125" customWidth="1"/>
    <col min="774" max="774" width="28" customWidth="1"/>
    <col min="775" max="775" width="12" customWidth="1"/>
    <col min="776" max="777" width="12.28515625" customWidth="1"/>
    <col min="778" max="778" width="12" customWidth="1"/>
    <col min="779" max="782" width="14.7109375" customWidth="1"/>
    <col min="783" max="783" width="7.5703125" customWidth="1"/>
    <col min="784" max="784" width="11.42578125" customWidth="1"/>
    <col min="785" max="785" width="9.7109375" customWidth="1"/>
    <col min="786" max="786" width="7.140625" customWidth="1"/>
    <col min="787" max="787" width="16.140625" customWidth="1"/>
    <col min="788" max="788" width="17.42578125" customWidth="1"/>
    <col min="789" max="789" width="7.28515625" customWidth="1"/>
    <col min="790" max="790" width="13.28515625" customWidth="1"/>
    <col min="1025" max="1025" width="4" customWidth="1"/>
    <col min="1026" max="1026" width="34.85546875" customWidth="1"/>
    <col min="1027" max="1027" width="50.5703125" customWidth="1"/>
    <col min="1028" max="1028" width="35.42578125" customWidth="1"/>
    <col min="1029" max="1029" width="28.42578125" customWidth="1"/>
    <col min="1030" max="1030" width="28" customWidth="1"/>
    <col min="1031" max="1031" width="12" customWidth="1"/>
    <col min="1032" max="1033" width="12.28515625" customWidth="1"/>
    <col min="1034" max="1034" width="12" customWidth="1"/>
    <col min="1035" max="1038" width="14.7109375" customWidth="1"/>
    <col min="1039" max="1039" width="7.5703125" customWidth="1"/>
    <col min="1040" max="1040" width="11.42578125" customWidth="1"/>
    <col min="1041" max="1041" width="9.7109375" customWidth="1"/>
    <col min="1042" max="1042" width="7.140625" customWidth="1"/>
    <col min="1043" max="1043" width="16.140625" customWidth="1"/>
    <col min="1044" max="1044" width="17.42578125" customWidth="1"/>
    <col min="1045" max="1045" width="7.28515625" customWidth="1"/>
    <col min="1046" max="1046" width="13.28515625" customWidth="1"/>
    <col min="1281" max="1281" width="4" customWidth="1"/>
    <col min="1282" max="1282" width="34.85546875" customWidth="1"/>
    <col min="1283" max="1283" width="50.5703125" customWidth="1"/>
    <col min="1284" max="1284" width="35.42578125" customWidth="1"/>
    <col min="1285" max="1285" width="28.42578125" customWidth="1"/>
    <col min="1286" max="1286" width="28" customWidth="1"/>
    <col min="1287" max="1287" width="12" customWidth="1"/>
    <col min="1288" max="1289" width="12.28515625" customWidth="1"/>
    <col min="1290" max="1290" width="12" customWidth="1"/>
    <col min="1291" max="1294" width="14.7109375" customWidth="1"/>
    <col min="1295" max="1295" width="7.5703125" customWidth="1"/>
    <col min="1296" max="1296" width="11.42578125" customWidth="1"/>
    <col min="1297" max="1297" width="9.7109375" customWidth="1"/>
    <col min="1298" max="1298" width="7.140625" customWidth="1"/>
    <col min="1299" max="1299" width="16.140625" customWidth="1"/>
    <col min="1300" max="1300" width="17.42578125" customWidth="1"/>
    <col min="1301" max="1301" width="7.28515625" customWidth="1"/>
    <col min="1302" max="1302" width="13.28515625" customWidth="1"/>
    <col min="1537" max="1537" width="4" customWidth="1"/>
    <col min="1538" max="1538" width="34.85546875" customWidth="1"/>
    <col min="1539" max="1539" width="50.5703125" customWidth="1"/>
    <col min="1540" max="1540" width="35.42578125" customWidth="1"/>
    <col min="1541" max="1541" width="28.42578125" customWidth="1"/>
    <col min="1542" max="1542" width="28" customWidth="1"/>
    <col min="1543" max="1543" width="12" customWidth="1"/>
    <col min="1544" max="1545" width="12.28515625" customWidth="1"/>
    <col min="1546" max="1546" width="12" customWidth="1"/>
    <col min="1547" max="1550" width="14.7109375" customWidth="1"/>
    <col min="1551" max="1551" width="7.5703125" customWidth="1"/>
    <col min="1552" max="1552" width="11.42578125" customWidth="1"/>
    <col min="1553" max="1553" width="9.7109375" customWidth="1"/>
    <col min="1554" max="1554" width="7.140625" customWidth="1"/>
    <col min="1555" max="1555" width="16.140625" customWidth="1"/>
    <col min="1556" max="1556" width="17.42578125" customWidth="1"/>
    <col min="1557" max="1557" width="7.28515625" customWidth="1"/>
    <col min="1558" max="1558" width="13.28515625" customWidth="1"/>
    <col min="1793" max="1793" width="4" customWidth="1"/>
    <col min="1794" max="1794" width="34.85546875" customWidth="1"/>
    <col min="1795" max="1795" width="50.5703125" customWidth="1"/>
    <col min="1796" max="1796" width="35.42578125" customWidth="1"/>
    <col min="1797" max="1797" width="28.42578125" customWidth="1"/>
    <col min="1798" max="1798" width="28" customWidth="1"/>
    <col min="1799" max="1799" width="12" customWidth="1"/>
    <col min="1800" max="1801" width="12.28515625" customWidth="1"/>
    <col min="1802" max="1802" width="12" customWidth="1"/>
    <col min="1803" max="1806" width="14.7109375" customWidth="1"/>
    <col min="1807" max="1807" width="7.5703125" customWidth="1"/>
    <col min="1808" max="1808" width="11.42578125" customWidth="1"/>
    <col min="1809" max="1809" width="9.7109375" customWidth="1"/>
    <col min="1810" max="1810" width="7.140625" customWidth="1"/>
    <col min="1811" max="1811" width="16.140625" customWidth="1"/>
    <col min="1812" max="1812" width="17.42578125" customWidth="1"/>
    <col min="1813" max="1813" width="7.28515625" customWidth="1"/>
    <col min="1814" max="1814" width="13.28515625" customWidth="1"/>
    <col min="2049" max="2049" width="4" customWidth="1"/>
    <col min="2050" max="2050" width="34.85546875" customWidth="1"/>
    <col min="2051" max="2051" width="50.5703125" customWidth="1"/>
    <col min="2052" max="2052" width="35.42578125" customWidth="1"/>
    <col min="2053" max="2053" width="28.42578125" customWidth="1"/>
    <col min="2054" max="2054" width="28" customWidth="1"/>
    <col min="2055" max="2055" width="12" customWidth="1"/>
    <col min="2056" max="2057" width="12.28515625" customWidth="1"/>
    <col min="2058" max="2058" width="12" customWidth="1"/>
    <col min="2059" max="2062" width="14.7109375" customWidth="1"/>
    <col min="2063" max="2063" width="7.5703125" customWidth="1"/>
    <col min="2064" max="2064" width="11.42578125" customWidth="1"/>
    <col min="2065" max="2065" width="9.7109375" customWidth="1"/>
    <col min="2066" max="2066" width="7.140625" customWidth="1"/>
    <col min="2067" max="2067" width="16.140625" customWidth="1"/>
    <col min="2068" max="2068" width="17.42578125" customWidth="1"/>
    <col min="2069" max="2069" width="7.28515625" customWidth="1"/>
    <col min="2070" max="2070" width="13.28515625" customWidth="1"/>
    <col min="2305" max="2305" width="4" customWidth="1"/>
    <col min="2306" max="2306" width="34.85546875" customWidth="1"/>
    <col min="2307" max="2307" width="50.5703125" customWidth="1"/>
    <col min="2308" max="2308" width="35.42578125" customWidth="1"/>
    <col min="2309" max="2309" width="28.42578125" customWidth="1"/>
    <col min="2310" max="2310" width="28" customWidth="1"/>
    <col min="2311" max="2311" width="12" customWidth="1"/>
    <col min="2312" max="2313" width="12.28515625" customWidth="1"/>
    <col min="2314" max="2314" width="12" customWidth="1"/>
    <col min="2315" max="2318" width="14.7109375" customWidth="1"/>
    <col min="2319" max="2319" width="7.5703125" customWidth="1"/>
    <col min="2320" max="2320" width="11.42578125" customWidth="1"/>
    <col min="2321" max="2321" width="9.7109375" customWidth="1"/>
    <col min="2322" max="2322" width="7.140625" customWidth="1"/>
    <col min="2323" max="2323" width="16.140625" customWidth="1"/>
    <col min="2324" max="2324" width="17.42578125" customWidth="1"/>
    <col min="2325" max="2325" width="7.28515625" customWidth="1"/>
    <col min="2326" max="2326" width="13.28515625" customWidth="1"/>
    <col min="2561" max="2561" width="4" customWidth="1"/>
    <col min="2562" max="2562" width="34.85546875" customWidth="1"/>
    <col min="2563" max="2563" width="50.5703125" customWidth="1"/>
    <col min="2564" max="2564" width="35.42578125" customWidth="1"/>
    <col min="2565" max="2565" width="28.42578125" customWidth="1"/>
    <col min="2566" max="2566" width="28" customWidth="1"/>
    <col min="2567" max="2567" width="12" customWidth="1"/>
    <col min="2568" max="2569" width="12.28515625" customWidth="1"/>
    <col min="2570" max="2570" width="12" customWidth="1"/>
    <col min="2571" max="2574" width="14.7109375" customWidth="1"/>
    <col min="2575" max="2575" width="7.5703125" customWidth="1"/>
    <col min="2576" max="2576" width="11.42578125" customWidth="1"/>
    <col min="2577" max="2577" width="9.7109375" customWidth="1"/>
    <col min="2578" max="2578" width="7.140625" customWidth="1"/>
    <col min="2579" max="2579" width="16.140625" customWidth="1"/>
    <col min="2580" max="2580" width="17.42578125" customWidth="1"/>
    <col min="2581" max="2581" width="7.28515625" customWidth="1"/>
    <col min="2582" max="2582" width="13.28515625" customWidth="1"/>
    <col min="2817" max="2817" width="4" customWidth="1"/>
    <col min="2818" max="2818" width="34.85546875" customWidth="1"/>
    <col min="2819" max="2819" width="50.5703125" customWidth="1"/>
    <col min="2820" max="2820" width="35.42578125" customWidth="1"/>
    <col min="2821" max="2821" width="28.42578125" customWidth="1"/>
    <col min="2822" max="2822" width="28" customWidth="1"/>
    <col min="2823" max="2823" width="12" customWidth="1"/>
    <col min="2824" max="2825" width="12.28515625" customWidth="1"/>
    <col min="2826" max="2826" width="12" customWidth="1"/>
    <col min="2827" max="2830" width="14.7109375" customWidth="1"/>
    <col min="2831" max="2831" width="7.5703125" customWidth="1"/>
    <col min="2832" max="2832" width="11.42578125" customWidth="1"/>
    <col min="2833" max="2833" width="9.7109375" customWidth="1"/>
    <col min="2834" max="2834" width="7.140625" customWidth="1"/>
    <col min="2835" max="2835" width="16.140625" customWidth="1"/>
    <col min="2836" max="2836" width="17.42578125" customWidth="1"/>
    <col min="2837" max="2837" width="7.28515625" customWidth="1"/>
    <col min="2838" max="2838" width="13.28515625" customWidth="1"/>
    <col min="3073" max="3073" width="4" customWidth="1"/>
    <col min="3074" max="3074" width="34.85546875" customWidth="1"/>
    <col min="3075" max="3075" width="50.5703125" customWidth="1"/>
    <col min="3076" max="3076" width="35.42578125" customWidth="1"/>
    <col min="3077" max="3077" width="28.42578125" customWidth="1"/>
    <col min="3078" max="3078" width="28" customWidth="1"/>
    <col min="3079" max="3079" width="12" customWidth="1"/>
    <col min="3080" max="3081" width="12.28515625" customWidth="1"/>
    <col min="3082" max="3082" width="12" customWidth="1"/>
    <col min="3083" max="3086" width="14.7109375" customWidth="1"/>
    <col min="3087" max="3087" width="7.5703125" customWidth="1"/>
    <col min="3088" max="3088" width="11.42578125" customWidth="1"/>
    <col min="3089" max="3089" width="9.7109375" customWidth="1"/>
    <col min="3090" max="3090" width="7.140625" customWidth="1"/>
    <col min="3091" max="3091" width="16.140625" customWidth="1"/>
    <col min="3092" max="3092" width="17.42578125" customWidth="1"/>
    <col min="3093" max="3093" width="7.28515625" customWidth="1"/>
    <col min="3094" max="3094" width="13.28515625" customWidth="1"/>
    <col min="3329" max="3329" width="4" customWidth="1"/>
    <col min="3330" max="3330" width="34.85546875" customWidth="1"/>
    <col min="3331" max="3331" width="50.5703125" customWidth="1"/>
    <col min="3332" max="3332" width="35.42578125" customWidth="1"/>
    <col min="3333" max="3333" width="28.42578125" customWidth="1"/>
    <col min="3334" max="3334" width="28" customWidth="1"/>
    <col min="3335" max="3335" width="12" customWidth="1"/>
    <col min="3336" max="3337" width="12.28515625" customWidth="1"/>
    <col min="3338" max="3338" width="12" customWidth="1"/>
    <col min="3339" max="3342" width="14.7109375" customWidth="1"/>
    <col min="3343" max="3343" width="7.5703125" customWidth="1"/>
    <col min="3344" max="3344" width="11.42578125" customWidth="1"/>
    <col min="3345" max="3345" width="9.7109375" customWidth="1"/>
    <col min="3346" max="3346" width="7.140625" customWidth="1"/>
    <col min="3347" max="3347" width="16.140625" customWidth="1"/>
    <col min="3348" max="3348" width="17.42578125" customWidth="1"/>
    <col min="3349" max="3349" width="7.28515625" customWidth="1"/>
    <col min="3350" max="3350" width="13.28515625" customWidth="1"/>
    <col min="3585" max="3585" width="4" customWidth="1"/>
    <col min="3586" max="3586" width="34.85546875" customWidth="1"/>
    <col min="3587" max="3587" width="50.5703125" customWidth="1"/>
    <col min="3588" max="3588" width="35.42578125" customWidth="1"/>
    <col min="3589" max="3589" width="28.42578125" customWidth="1"/>
    <col min="3590" max="3590" width="28" customWidth="1"/>
    <col min="3591" max="3591" width="12" customWidth="1"/>
    <col min="3592" max="3593" width="12.28515625" customWidth="1"/>
    <col min="3594" max="3594" width="12" customWidth="1"/>
    <col min="3595" max="3598" width="14.7109375" customWidth="1"/>
    <col min="3599" max="3599" width="7.5703125" customWidth="1"/>
    <col min="3600" max="3600" width="11.42578125" customWidth="1"/>
    <col min="3601" max="3601" width="9.7109375" customWidth="1"/>
    <col min="3602" max="3602" width="7.140625" customWidth="1"/>
    <col min="3603" max="3603" width="16.140625" customWidth="1"/>
    <col min="3604" max="3604" width="17.42578125" customWidth="1"/>
    <col min="3605" max="3605" width="7.28515625" customWidth="1"/>
    <col min="3606" max="3606" width="13.28515625" customWidth="1"/>
    <col min="3841" max="3841" width="4" customWidth="1"/>
    <col min="3842" max="3842" width="34.85546875" customWidth="1"/>
    <col min="3843" max="3843" width="50.5703125" customWidth="1"/>
    <col min="3844" max="3844" width="35.42578125" customWidth="1"/>
    <col min="3845" max="3845" width="28.42578125" customWidth="1"/>
    <col min="3846" max="3846" width="28" customWidth="1"/>
    <col min="3847" max="3847" width="12" customWidth="1"/>
    <col min="3848" max="3849" width="12.28515625" customWidth="1"/>
    <col min="3850" max="3850" width="12" customWidth="1"/>
    <col min="3851" max="3854" width="14.7109375" customWidth="1"/>
    <col min="3855" max="3855" width="7.5703125" customWidth="1"/>
    <col min="3856" max="3856" width="11.42578125" customWidth="1"/>
    <col min="3857" max="3857" width="9.7109375" customWidth="1"/>
    <col min="3858" max="3858" width="7.140625" customWidth="1"/>
    <col min="3859" max="3859" width="16.140625" customWidth="1"/>
    <col min="3860" max="3860" width="17.42578125" customWidth="1"/>
    <col min="3861" max="3861" width="7.28515625" customWidth="1"/>
    <col min="3862" max="3862" width="13.28515625" customWidth="1"/>
    <col min="4097" max="4097" width="4" customWidth="1"/>
    <col min="4098" max="4098" width="34.85546875" customWidth="1"/>
    <col min="4099" max="4099" width="50.5703125" customWidth="1"/>
    <col min="4100" max="4100" width="35.42578125" customWidth="1"/>
    <col min="4101" max="4101" width="28.42578125" customWidth="1"/>
    <col min="4102" max="4102" width="28" customWidth="1"/>
    <col min="4103" max="4103" width="12" customWidth="1"/>
    <col min="4104" max="4105" width="12.28515625" customWidth="1"/>
    <col min="4106" max="4106" width="12" customWidth="1"/>
    <col min="4107" max="4110" width="14.7109375" customWidth="1"/>
    <col min="4111" max="4111" width="7.5703125" customWidth="1"/>
    <col min="4112" max="4112" width="11.42578125" customWidth="1"/>
    <col min="4113" max="4113" width="9.7109375" customWidth="1"/>
    <col min="4114" max="4114" width="7.140625" customWidth="1"/>
    <col min="4115" max="4115" width="16.140625" customWidth="1"/>
    <col min="4116" max="4116" width="17.42578125" customWidth="1"/>
    <col min="4117" max="4117" width="7.28515625" customWidth="1"/>
    <col min="4118" max="4118" width="13.28515625" customWidth="1"/>
    <col min="4353" max="4353" width="4" customWidth="1"/>
    <col min="4354" max="4354" width="34.85546875" customWidth="1"/>
    <col min="4355" max="4355" width="50.5703125" customWidth="1"/>
    <col min="4356" max="4356" width="35.42578125" customWidth="1"/>
    <col min="4357" max="4357" width="28.42578125" customWidth="1"/>
    <col min="4358" max="4358" width="28" customWidth="1"/>
    <col min="4359" max="4359" width="12" customWidth="1"/>
    <col min="4360" max="4361" width="12.28515625" customWidth="1"/>
    <col min="4362" max="4362" width="12" customWidth="1"/>
    <col min="4363" max="4366" width="14.7109375" customWidth="1"/>
    <col min="4367" max="4367" width="7.5703125" customWidth="1"/>
    <col min="4368" max="4368" width="11.42578125" customWidth="1"/>
    <col min="4369" max="4369" width="9.7109375" customWidth="1"/>
    <col min="4370" max="4370" width="7.140625" customWidth="1"/>
    <col min="4371" max="4371" width="16.140625" customWidth="1"/>
    <col min="4372" max="4372" width="17.42578125" customWidth="1"/>
    <col min="4373" max="4373" width="7.28515625" customWidth="1"/>
    <col min="4374" max="4374" width="13.28515625" customWidth="1"/>
    <col min="4609" max="4609" width="4" customWidth="1"/>
    <col min="4610" max="4610" width="34.85546875" customWidth="1"/>
    <col min="4611" max="4611" width="50.5703125" customWidth="1"/>
    <col min="4612" max="4612" width="35.42578125" customWidth="1"/>
    <col min="4613" max="4613" width="28.42578125" customWidth="1"/>
    <col min="4614" max="4614" width="28" customWidth="1"/>
    <col min="4615" max="4615" width="12" customWidth="1"/>
    <col min="4616" max="4617" width="12.28515625" customWidth="1"/>
    <col min="4618" max="4618" width="12" customWidth="1"/>
    <col min="4619" max="4622" width="14.7109375" customWidth="1"/>
    <col min="4623" max="4623" width="7.5703125" customWidth="1"/>
    <col min="4624" max="4624" width="11.42578125" customWidth="1"/>
    <col min="4625" max="4625" width="9.7109375" customWidth="1"/>
    <col min="4626" max="4626" width="7.140625" customWidth="1"/>
    <col min="4627" max="4627" width="16.140625" customWidth="1"/>
    <col min="4628" max="4628" width="17.42578125" customWidth="1"/>
    <col min="4629" max="4629" width="7.28515625" customWidth="1"/>
    <col min="4630" max="4630" width="13.28515625" customWidth="1"/>
    <col min="4865" max="4865" width="4" customWidth="1"/>
    <col min="4866" max="4866" width="34.85546875" customWidth="1"/>
    <col min="4867" max="4867" width="50.5703125" customWidth="1"/>
    <col min="4868" max="4868" width="35.42578125" customWidth="1"/>
    <col min="4869" max="4869" width="28.42578125" customWidth="1"/>
    <col min="4870" max="4870" width="28" customWidth="1"/>
    <col min="4871" max="4871" width="12" customWidth="1"/>
    <col min="4872" max="4873" width="12.28515625" customWidth="1"/>
    <col min="4874" max="4874" width="12" customWidth="1"/>
    <col min="4875" max="4878" width="14.7109375" customWidth="1"/>
    <col min="4879" max="4879" width="7.5703125" customWidth="1"/>
    <col min="4880" max="4880" width="11.42578125" customWidth="1"/>
    <col min="4881" max="4881" width="9.7109375" customWidth="1"/>
    <col min="4882" max="4882" width="7.140625" customWidth="1"/>
    <col min="4883" max="4883" width="16.140625" customWidth="1"/>
    <col min="4884" max="4884" width="17.42578125" customWidth="1"/>
    <col min="4885" max="4885" width="7.28515625" customWidth="1"/>
    <col min="4886" max="4886" width="13.28515625" customWidth="1"/>
    <col min="5121" max="5121" width="4" customWidth="1"/>
    <col min="5122" max="5122" width="34.85546875" customWidth="1"/>
    <col min="5123" max="5123" width="50.5703125" customWidth="1"/>
    <col min="5124" max="5124" width="35.42578125" customWidth="1"/>
    <col min="5125" max="5125" width="28.42578125" customWidth="1"/>
    <col min="5126" max="5126" width="28" customWidth="1"/>
    <col min="5127" max="5127" width="12" customWidth="1"/>
    <col min="5128" max="5129" width="12.28515625" customWidth="1"/>
    <col min="5130" max="5130" width="12" customWidth="1"/>
    <col min="5131" max="5134" width="14.7109375" customWidth="1"/>
    <col min="5135" max="5135" width="7.5703125" customWidth="1"/>
    <col min="5136" max="5136" width="11.42578125" customWidth="1"/>
    <col min="5137" max="5137" width="9.7109375" customWidth="1"/>
    <col min="5138" max="5138" width="7.140625" customWidth="1"/>
    <col min="5139" max="5139" width="16.140625" customWidth="1"/>
    <col min="5140" max="5140" width="17.42578125" customWidth="1"/>
    <col min="5141" max="5141" width="7.28515625" customWidth="1"/>
    <col min="5142" max="5142" width="13.28515625" customWidth="1"/>
    <col min="5377" max="5377" width="4" customWidth="1"/>
    <col min="5378" max="5378" width="34.85546875" customWidth="1"/>
    <col min="5379" max="5379" width="50.5703125" customWidth="1"/>
    <col min="5380" max="5380" width="35.42578125" customWidth="1"/>
    <col min="5381" max="5381" width="28.42578125" customWidth="1"/>
    <col min="5382" max="5382" width="28" customWidth="1"/>
    <col min="5383" max="5383" width="12" customWidth="1"/>
    <col min="5384" max="5385" width="12.28515625" customWidth="1"/>
    <col min="5386" max="5386" width="12" customWidth="1"/>
    <col min="5387" max="5390" width="14.7109375" customWidth="1"/>
    <col min="5391" max="5391" width="7.5703125" customWidth="1"/>
    <col min="5392" max="5392" width="11.42578125" customWidth="1"/>
    <col min="5393" max="5393" width="9.7109375" customWidth="1"/>
    <col min="5394" max="5394" width="7.140625" customWidth="1"/>
    <col min="5395" max="5395" width="16.140625" customWidth="1"/>
    <col min="5396" max="5396" width="17.42578125" customWidth="1"/>
    <col min="5397" max="5397" width="7.28515625" customWidth="1"/>
    <col min="5398" max="5398" width="13.28515625" customWidth="1"/>
    <col min="5633" max="5633" width="4" customWidth="1"/>
    <col min="5634" max="5634" width="34.85546875" customWidth="1"/>
    <col min="5635" max="5635" width="50.5703125" customWidth="1"/>
    <col min="5636" max="5636" width="35.42578125" customWidth="1"/>
    <col min="5637" max="5637" width="28.42578125" customWidth="1"/>
    <col min="5638" max="5638" width="28" customWidth="1"/>
    <col min="5639" max="5639" width="12" customWidth="1"/>
    <col min="5640" max="5641" width="12.28515625" customWidth="1"/>
    <col min="5642" max="5642" width="12" customWidth="1"/>
    <col min="5643" max="5646" width="14.7109375" customWidth="1"/>
    <col min="5647" max="5647" width="7.5703125" customWidth="1"/>
    <col min="5648" max="5648" width="11.42578125" customWidth="1"/>
    <col min="5649" max="5649" width="9.7109375" customWidth="1"/>
    <col min="5650" max="5650" width="7.140625" customWidth="1"/>
    <col min="5651" max="5651" width="16.140625" customWidth="1"/>
    <col min="5652" max="5652" width="17.42578125" customWidth="1"/>
    <col min="5653" max="5653" width="7.28515625" customWidth="1"/>
    <col min="5654" max="5654" width="13.28515625" customWidth="1"/>
    <col min="5889" max="5889" width="4" customWidth="1"/>
    <col min="5890" max="5890" width="34.85546875" customWidth="1"/>
    <col min="5891" max="5891" width="50.5703125" customWidth="1"/>
    <col min="5892" max="5892" width="35.42578125" customWidth="1"/>
    <col min="5893" max="5893" width="28.42578125" customWidth="1"/>
    <col min="5894" max="5894" width="28" customWidth="1"/>
    <col min="5895" max="5895" width="12" customWidth="1"/>
    <col min="5896" max="5897" width="12.28515625" customWidth="1"/>
    <col min="5898" max="5898" width="12" customWidth="1"/>
    <col min="5899" max="5902" width="14.7109375" customWidth="1"/>
    <col min="5903" max="5903" width="7.5703125" customWidth="1"/>
    <col min="5904" max="5904" width="11.42578125" customWidth="1"/>
    <col min="5905" max="5905" width="9.7109375" customWidth="1"/>
    <col min="5906" max="5906" width="7.140625" customWidth="1"/>
    <col min="5907" max="5907" width="16.140625" customWidth="1"/>
    <col min="5908" max="5908" width="17.42578125" customWidth="1"/>
    <col min="5909" max="5909" width="7.28515625" customWidth="1"/>
    <col min="5910" max="5910" width="13.28515625" customWidth="1"/>
    <col min="6145" max="6145" width="4" customWidth="1"/>
    <col min="6146" max="6146" width="34.85546875" customWidth="1"/>
    <col min="6147" max="6147" width="50.5703125" customWidth="1"/>
    <col min="6148" max="6148" width="35.42578125" customWidth="1"/>
    <col min="6149" max="6149" width="28.42578125" customWidth="1"/>
    <col min="6150" max="6150" width="28" customWidth="1"/>
    <col min="6151" max="6151" width="12" customWidth="1"/>
    <col min="6152" max="6153" width="12.28515625" customWidth="1"/>
    <col min="6154" max="6154" width="12" customWidth="1"/>
    <col min="6155" max="6158" width="14.7109375" customWidth="1"/>
    <col min="6159" max="6159" width="7.5703125" customWidth="1"/>
    <col min="6160" max="6160" width="11.42578125" customWidth="1"/>
    <col min="6161" max="6161" width="9.7109375" customWidth="1"/>
    <col min="6162" max="6162" width="7.140625" customWidth="1"/>
    <col min="6163" max="6163" width="16.140625" customWidth="1"/>
    <col min="6164" max="6164" width="17.42578125" customWidth="1"/>
    <col min="6165" max="6165" width="7.28515625" customWidth="1"/>
    <col min="6166" max="6166" width="13.28515625" customWidth="1"/>
    <col min="6401" max="6401" width="4" customWidth="1"/>
    <col min="6402" max="6402" width="34.85546875" customWidth="1"/>
    <col min="6403" max="6403" width="50.5703125" customWidth="1"/>
    <col min="6404" max="6404" width="35.42578125" customWidth="1"/>
    <col min="6405" max="6405" width="28.42578125" customWidth="1"/>
    <col min="6406" max="6406" width="28" customWidth="1"/>
    <col min="6407" max="6407" width="12" customWidth="1"/>
    <col min="6408" max="6409" width="12.28515625" customWidth="1"/>
    <col min="6410" max="6410" width="12" customWidth="1"/>
    <col min="6411" max="6414" width="14.7109375" customWidth="1"/>
    <col min="6415" max="6415" width="7.5703125" customWidth="1"/>
    <col min="6416" max="6416" width="11.42578125" customWidth="1"/>
    <col min="6417" max="6417" width="9.7109375" customWidth="1"/>
    <col min="6418" max="6418" width="7.140625" customWidth="1"/>
    <col min="6419" max="6419" width="16.140625" customWidth="1"/>
    <col min="6420" max="6420" width="17.42578125" customWidth="1"/>
    <col min="6421" max="6421" width="7.28515625" customWidth="1"/>
    <col min="6422" max="6422" width="13.28515625" customWidth="1"/>
    <col min="6657" max="6657" width="4" customWidth="1"/>
    <col min="6658" max="6658" width="34.85546875" customWidth="1"/>
    <col min="6659" max="6659" width="50.5703125" customWidth="1"/>
    <col min="6660" max="6660" width="35.42578125" customWidth="1"/>
    <col min="6661" max="6661" width="28.42578125" customWidth="1"/>
    <col min="6662" max="6662" width="28" customWidth="1"/>
    <col min="6663" max="6663" width="12" customWidth="1"/>
    <col min="6664" max="6665" width="12.28515625" customWidth="1"/>
    <col min="6666" max="6666" width="12" customWidth="1"/>
    <col min="6667" max="6670" width="14.7109375" customWidth="1"/>
    <col min="6671" max="6671" width="7.5703125" customWidth="1"/>
    <col min="6672" max="6672" width="11.42578125" customWidth="1"/>
    <col min="6673" max="6673" width="9.7109375" customWidth="1"/>
    <col min="6674" max="6674" width="7.140625" customWidth="1"/>
    <col min="6675" max="6675" width="16.140625" customWidth="1"/>
    <col min="6676" max="6676" width="17.42578125" customWidth="1"/>
    <col min="6677" max="6677" width="7.28515625" customWidth="1"/>
    <col min="6678" max="6678" width="13.28515625" customWidth="1"/>
    <col min="6913" max="6913" width="4" customWidth="1"/>
    <col min="6914" max="6914" width="34.85546875" customWidth="1"/>
    <col min="6915" max="6915" width="50.5703125" customWidth="1"/>
    <col min="6916" max="6916" width="35.42578125" customWidth="1"/>
    <col min="6917" max="6917" width="28.42578125" customWidth="1"/>
    <col min="6918" max="6918" width="28" customWidth="1"/>
    <col min="6919" max="6919" width="12" customWidth="1"/>
    <col min="6920" max="6921" width="12.28515625" customWidth="1"/>
    <col min="6922" max="6922" width="12" customWidth="1"/>
    <col min="6923" max="6926" width="14.7109375" customWidth="1"/>
    <col min="6927" max="6927" width="7.5703125" customWidth="1"/>
    <col min="6928" max="6928" width="11.42578125" customWidth="1"/>
    <col min="6929" max="6929" width="9.7109375" customWidth="1"/>
    <col min="6930" max="6930" width="7.140625" customWidth="1"/>
    <col min="6931" max="6931" width="16.140625" customWidth="1"/>
    <col min="6932" max="6932" width="17.42578125" customWidth="1"/>
    <col min="6933" max="6933" width="7.28515625" customWidth="1"/>
    <col min="6934" max="6934" width="13.28515625" customWidth="1"/>
    <col min="7169" max="7169" width="4" customWidth="1"/>
    <col min="7170" max="7170" width="34.85546875" customWidth="1"/>
    <col min="7171" max="7171" width="50.5703125" customWidth="1"/>
    <col min="7172" max="7172" width="35.42578125" customWidth="1"/>
    <col min="7173" max="7173" width="28.42578125" customWidth="1"/>
    <col min="7174" max="7174" width="28" customWidth="1"/>
    <col min="7175" max="7175" width="12" customWidth="1"/>
    <col min="7176" max="7177" width="12.28515625" customWidth="1"/>
    <col min="7178" max="7178" width="12" customWidth="1"/>
    <col min="7179" max="7182" width="14.7109375" customWidth="1"/>
    <col min="7183" max="7183" width="7.5703125" customWidth="1"/>
    <col min="7184" max="7184" width="11.42578125" customWidth="1"/>
    <col min="7185" max="7185" width="9.7109375" customWidth="1"/>
    <col min="7186" max="7186" width="7.140625" customWidth="1"/>
    <col min="7187" max="7187" width="16.140625" customWidth="1"/>
    <col min="7188" max="7188" width="17.42578125" customWidth="1"/>
    <col min="7189" max="7189" width="7.28515625" customWidth="1"/>
    <col min="7190" max="7190" width="13.28515625" customWidth="1"/>
    <col min="7425" max="7425" width="4" customWidth="1"/>
    <col min="7426" max="7426" width="34.85546875" customWidth="1"/>
    <col min="7427" max="7427" width="50.5703125" customWidth="1"/>
    <col min="7428" max="7428" width="35.42578125" customWidth="1"/>
    <col min="7429" max="7429" width="28.42578125" customWidth="1"/>
    <col min="7430" max="7430" width="28" customWidth="1"/>
    <col min="7431" max="7431" width="12" customWidth="1"/>
    <col min="7432" max="7433" width="12.28515625" customWidth="1"/>
    <col min="7434" max="7434" width="12" customWidth="1"/>
    <col min="7435" max="7438" width="14.7109375" customWidth="1"/>
    <col min="7439" max="7439" width="7.5703125" customWidth="1"/>
    <col min="7440" max="7440" width="11.42578125" customWidth="1"/>
    <col min="7441" max="7441" width="9.7109375" customWidth="1"/>
    <col min="7442" max="7442" width="7.140625" customWidth="1"/>
    <col min="7443" max="7443" width="16.140625" customWidth="1"/>
    <col min="7444" max="7444" width="17.42578125" customWidth="1"/>
    <col min="7445" max="7445" width="7.28515625" customWidth="1"/>
    <col min="7446" max="7446" width="13.28515625" customWidth="1"/>
    <col min="7681" max="7681" width="4" customWidth="1"/>
    <col min="7682" max="7682" width="34.85546875" customWidth="1"/>
    <col min="7683" max="7683" width="50.5703125" customWidth="1"/>
    <col min="7684" max="7684" width="35.42578125" customWidth="1"/>
    <col min="7685" max="7685" width="28.42578125" customWidth="1"/>
    <col min="7686" max="7686" width="28" customWidth="1"/>
    <col min="7687" max="7687" width="12" customWidth="1"/>
    <col min="7688" max="7689" width="12.28515625" customWidth="1"/>
    <col min="7690" max="7690" width="12" customWidth="1"/>
    <col min="7691" max="7694" width="14.7109375" customWidth="1"/>
    <col min="7695" max="7695" width="7.5703125" customWidth="1"/>
    <col min="7696" max="7696" width="11.42578125" customWidth="1"/>
    <col min="7697" max="7697" width="9.7109375" customWidth="1"/>
    <col min="7698" max="7698" width="7.140625" customWidth="1"/>
    <col min="7699" max="7699" width="16.140625" customWidth="1"/>
    <col min="7700" max="7700" width="17.42578125" customWidth="1"/>
    <col min="7701" max="7701" width="7.28515625" customWidth="1"/>
    <col min="7702" max="7702" width="13.28515625" customWidth="1"/>
    <col min="7937" max="7937" width="4" customWidth="1"/>
    <col min="7938" max="7938" width="34.85546875" customWidth="1"/>
    <col min="7939" max="7939" width="50.5703125" customWidth="1"/>
    <col min="7940" max="7940" width="35.42578125" customWidth="1"/>
    <col min="7941" max="7941" width="28.42578125" customWidth="1"/>
    <col min="7942" max="7942" width="28" customWidth="1"/>
    <col min="7943" max="7943" width="12" customWidth="1"/>
    <col min="7944" max="7945" width="12.28515625" customWidth="1"/>
    <col min="7946" max="7946" width="12" customWidth="1"/>
    <col min="7947" max="7950" width="14.7109375" customWidth="1"/>
    <col min="7951" max="7951" width="7.5703125" customWidth="1"/>
    <col min="7952" max="7952" width="11.42578125" customWidth="1"/>
    <col min="7953" max="7953" width="9.7109375" customWidth="1"/>
    <col min="7954" max="7954" width="7.140625" customWidth="1"/>
    <col min="7955" max="7955" width="16.140625" customWidth="1"/>
    <col min="7956" max="7956" width="17.42578125" customWidth="1"/>
    <col min="7957" max="7957" width="7.28515625" customWidth="1"/>
    <col min="7958" max="7958" width="13.28515625" customWidth="1"/>
    <col min="8193" max="8193" width="4" customWidth="1"/>
    <col min="8194" max="8194" width="34.85546875" customWidth="1"/>
    <col min="8195" max="8195" width="50.5703125" customWidth="1"/>
    <col min="8196" max="8196" width="35.42578125" customWidth="1"/>
    <col min="8197" max="8197" width="28.42578125" customWidth="1"/>
    <col min="8198" max="8198" width="28" customWidth="1"/>
    <col min="8199" max="8199" width="12" customWidth="1"/>
    <col min="8200" max="8201" width="12.28515625" customWidth="1"/>
    <col min="8202" max="8202" width="12" customWidth="1"/>
    <col min="8203" max="8206" width="14.7109375" customWidth="1"/>
    <col min="8207" max="8207" width="7.5703125" customWidth="1"/>
    <col min="8208" max="8208" width="11.42578125" customWidth="1"/>
    <col min="8209" max="8209" width="9.7109375" customWidth="1"/>
    <col min="8210" max="8210" width="7.140625" customWidth="1"/>
    <col min="8211" max="8211" width="16.140625" customWidth="1"/>
    <col min="8212" max="8212" width="17.42578125" customWidth="1"/>
    <col min="8213" max="8213" width="7.28515625" customWidth="1"/>
    <col min="8214" max="8214" width="13.28515625" customWidth="1"/>
    <col min="8449" max="8449" width="4" customWidth="1"/>
    <col min="8450" max="8450" width="34.85546875" customWidth="1"/>
    <col min="8451" max="8451" width="50.5703125" customWidth="1"/>
    <col min="8452" max="8452" width="35.42578125" customWidth="1"/>
    <col min="8453" max="8453" width="28.42578125" customWidth="1"/>
    <col min="8454" max="8454" width="28" customWidth="1"/>
    <col min="8455" max="8455" width="12" customWidth="1"/>
    <col min="8456" max="8457" width="12.28515625" customWidth="1"/>
    <col min="8458" max="8458" width="12" customWidth="1"/>
    <col min="8459" max="8462" width="14.7109375" customWidth="1"/>
    <col min="8463" max="8463" width="7.5703125" customWidth="1"/>
    <col min="8464" max="8464" width="11.42578125" customWidth="1"/>
    <col min="8465" max="8465" width="9.7109375" customWidth="1"/>
    <col min="8466" max="8466" width="7.140625" customWidth="1"/>
    <col min="8467" max="8467" width="16.140625" customWidth="1"/>
    <col min="8468" max="8468" width="17.42578125" customWidth="1"/>
    <col min="8469" max="8469" width="7.28515625" customWidth="1"/>
    <col min="8470" max="8470" width="13.28515625" customWidth="1"/>
    <col min="8705" max="8705" width="4" customWidth="1"/>
    <col min="8706" max="8706" width="34.85546875" customWidth="1"/>
    <col min="8707" max="8707" width="50.5703125" customWidth="1"/>
    <col min="8708" max="8708" width="35.42578125" customWidth="1"/>
    <col min="8709" max="8709" width="28.42578125" customWidth="1"/>
    <col min="8710" max="8710" width="28" customWidth="1"/>
    <col min="8711" max="8711" width="12" customWidth="1"/>
    <col min="8712" max="8713" width="12.28515625" customWidth="1"/>
    <col min="8714" max="8714" width="12" customWidth="1"/>
    <col min="8715" max="8718" width="14.7109375" customWidth="1"/>
    <col min="8719" max="8719" width="7.5703125" customWidth="1"/>
    <col min="8720" max="8720" width="11.42578125" customWidth="1"/>
    <col min="8721" max="8721" width="9.7109375" customWidth="1"/>
    <col min="8722" max="8722" width="7.140625" customWidth="1"/>
    <col min="8723" max="8723" width="16.140625" customWidth="1"/>
    <col min="8724" max="8724" width="17.42578125" customWidth="1"/>
    <col min="8725" max="8725" width="7.28515625" customWidth="1"/>
    <col min="8726" max="8726" width="13.28515625" customWidth="1"/>
    <col min="8961" max="8961" width="4" customWidth="1"/>
    <col min="8962" max="8962" width="34.85546875" customWidth="1"/>
    <col min="8963" max="8963" width="50.5703125" customWidth="1"/>
    <col min="8964" max="8964" width="35.42578125" customWidth="1"/>
    <col min="8965" max="8965" width="28.42578125" customWidth="1"/>
    <col min="8966" max="8966" width="28" customWidth="1"/>
    <col min="8967" max="8967" width="12" customWidth="1"/>
    <col min="8968" max="8969" width="12.28515625" customWidth="1"/>
    <col min="8970" max="8970" width="12" customWidth="1"/>
    <col min="8971" max="8974" width="14.7109375" customWidth="1"/>
    <col min="8975" max="8975" width="7.5703125" customWidth="1"/>
    <col min="8976" max="8976" width="11.42578125" customWidth="1"/>
    <col min="8977" max="8977" width="9.7109375" customWidth="1"/>
    <col min="8978" max="8978" width="7.140625" customWidth="1"/>
    <col min="8979" max="8979" width="16.140625" customWidth="1"/>
    <col min="8980" max="8980" width="17.42578125" customWidth="1"/>
    <col min="8981" max="8981" width="7.28515625" customWidth="1"/>
    <col min="8982" max="8982" width="13.28515625" customWidth="1"/>
    <col min="9217" max="9217" width="4" customWidth="1"/>
    <col min="9218" max="9218" width="34.85546875" customWidth="1"/>
    <col min="9219" max="9219" width="50.5703125" customWidth="1"/>
    <col min="9220" max="9220" width="35.42578125" customWidth="1"/>
    <col min="9221" max="9221" width="28.42578125" customWidth="1"/>
    <col min="9222" max="9222" width="28" customWidth="1"/>
    <col min="9223" max="9223" width="12" customWidth="1"/>
    <col min="9224" max="9225" width="12.28515625" customWidth="1"/>
    <col min="9226" max="9226" width="12" customWidth="1"/>
    <col min="9227" max="9230" width="14.7109375" customWidth="1"/>
    <col min="9231" max="9231" width="7.5703125" customWidth="1"/>
    <col min="9232" max="9232" width="11.42578125" customWidth="1"/>
    <col min="9233" max="9233" width="9.7109375" customWidth="1"/>
    <col min="9234" max="9234" width="7.140625" customWidth="1"/>
    <col min="9235" max="9235" width="16.140625" customWidth="1"/>
    <col min="9236" max="9236" width="17.42578125" customWidth="1"/>
    <col min="9237" max="9237" width="7.28515625" customWidth="1"/>
    <col min="9238" max="9238" width="13.28515625" customWidth="1"/>
    <col min="9473" max="9473" width="4" customWidth="1"/>
    <col min="9474" max="9474" width="34.85546875" customWidth="1"/>
    <col min="9475" max="9475" width="50.5703125" customWidth="1"/>
    <col min="9476" max="9476" width="35.42578125" customWidth="1"/>
    <col min="9477" max="9477" width="28.42578125" customWidth="1"/>
    <col min="9478" max="9478" width="28" customWidth="1"/>
    <col min="9479" max="9479" width="12" customWidth="1"/>
    <col min="9480" max="9481" width="12.28515625" customWidth="1"/>
    <col min="9482" max="9482" width="12" customWidth="1"/>
    <col min="9483" max="9486" width="14.7109375" customWidth="1"/>
    <col min="9487" max="9487" width="7.5703125" customWidth="1"/>
    <col min="9488" max="9488" width="11.42578125" customWidth="1"/>
    <col min="9489" max="9489" width="9.7109375" customWidth="1"/>
    <col min="9490" max="9490" width="7.140625" customWidth="1"/>
    <col min="9491" max="9491" width="16.140625" customWidth="1"/>
    <col min="9492" max="9492" width="17.42578125" customWidth="1"/>
    <col min="9493" max="9493" width="7.28515625" customWidth="1"/>
    <col min="9494" max="9494" width="13.28515625" customWidth="1"/>
    <col min="9729" max="9729" width="4" customWidth="1"/>
    <col min="9730" max="9730" width="34.85546875" customWidth="1"/>
    <col min="9731" max="9731" width="50.5703125" customWidth="1"/>
    <col min="9732" max="9732" width="35.42578125" customWidth="1"/>
    <col min="9733" max="9733" width="28.42578125" customWidth="1"/>
    <col min="9734" max="9734" width="28" customWidth="1"/>
    <col min="9735" max="9735" width="12" customWidth="1"/>
    <col min="9736" max="9737" width="12.28515625" customWidth="1"/>
    <col min="9738" max="9738" width="12" customWidth="1"/>
    <col min="9739" max="9742" width="14.7109375" customWidth="1"/>
    <col min="9743" max="9743" width="7.5703125" customWidth="1"/>
    <col min="9744" max="9744" width="11.42578125" customWidth="1"/>
    <col min="9745" max="9745" width="9.7109375" customWidth="1"/>
    <col min="9746" max="9746" width="7.140625" customWidth="1"/>
    <col min="9747" max="9747" width="16.140625" customWidth="1"/>
    <col min="9748" max="9748" width="17.42578125" customWidth="1"/>
    <col min="9749" max="9749" width="7.28515625" customWidth="1"/>
    <col min="9750" max="9750" width="13.28515625" customWidth="1"/>
    <col min="9985" max="9985" width="4" customWidth="1"/>
    <col min="9986" max="9986" width="34.85546875" customWidth="1"/>
    <col min="9987" max="9987" width="50.5703125" customWidth="1"/>
    <col min="9988" max="9988" width="35.42578125" customWidth="1"/>
    <col min="9989" max="9989" width="28.42578125" customWidth="1"/>
    <col min="9990" max="9990" width="28" customWidth="1"/>
    <col min="9991" max="9991" width="12" customWidth="1"/>
    <col min="9992" max="9993" width="12.28515625" customWidth="1"/>
    <col min="9994" max="9994" width="12" customWidth="1"/>
    <col min="9995" max="9998" width="14.7109375" customWidth="1"/>
    <col min="9999" max="9999" width="7.5703125" customWidth="1"/>
    <col min="10000" max="10000" width="11.42578125" customWidth="1"/>
    <col min="10001" max="10001" width="9.7109375" customWidth="1"/>
    <col min="10002" max="10002" width="7.140625" customWidth="1"/>
    <col min="10003" max="10003" width="16.140625" customWidth="1"/>
    <col min="10004" max="10004" width="17.42578125" customWidth="1"/>
    <col min="10005" max="10005" width="7.28515625" customWidth="1"/>
    <col min="10006" max="10006" width="13.28515625" customWidth="1"/>
    <col min="10241" max="10241" width="4" customWidth="1"/>
    <col min="10242" max="10242" width="34.85546875" customWidth="1"/>
    <col min="10243" max="10243" width="50.5703125" customWidth="1"/>
    <col min="10244" max="10244" width="35.42578125" customWidth="1"/>
    <col min="10245" max="10245" width="28.42578125" customWidth="1"/>
    <col min="10246" max="10246" width="28" customWidth="1"/>
    <col min="10247" max="10247" width="12" customWidth="1"/>
    <col min="10248" max="10249" width="12.28515625" customWidth="1"/>
    <col min="10250" max="10250" width="12" customWidth="1"/>
    <col min="10251" max="10254" width="14.7109375" customWidth="1"/>
    <col min="10255" max="10255" width="7.5703125" customWidth="1"/>
    <col min="10256" max="10256" width="11.42578125" customWidth="1"/>
    <col min="10257" max="10257" width="9.7109375" customWidth="1"/>
    <col min="10258" max="10258" width="7.140625" customWidth="1"/>
    <col min="10259" max="10259" width="16.140625" customWidth="1"/>
    <col min="10260" max="10260" width="17.42578125" customWidth="1"/>
    <col min="10261" max="10261" width="7.28515625" customWidth="1"/>
    <col min="10262" max="10262" width="13.28515625" customWidth="1"/>
    <col min="10497" max="10497" width="4" customWidth="1"/>
    <col min="10498" max="10498" width="34.85546875" customWidth="1"/>
    <col min="10499" max="10499" width="50.5703125" customWidth="1"/>
    <col min="10500" max="10500" width="35.42578125" customWidth="1"/>
    <col min="10501" max="10501" width="28.42578125" customWidth="1"/>
    <col min="10502" max="10502" width="28" customWidth="1"/>
    <col min="10503" max="10503" width="12" customWidth="1"/>
    <col min="10504" max="10505" width="12.28515625" customWidth="1"/>
    <col min="10506" max="10506" width="12" customWidth="1"/>
    <col min="10507" max="10510" width="14.7109375" customWidth="1"/>
    <col min="10511" max="10511" width="7.5703125" customWidth="1"/>
    <col min="10512" max="10512" width="11.42578125" customWidth="1"/>
    <col min="10513" max="10513" width="9.7109375" customWidth="1"/>
    <col min="10514" max="10514" width="7.140625" customWidth="1"/>
    <col min="10515" max="10515" width="16.140625" customWidth="1"/>
    <col min="10516" max="10516" width="17.42578125" customWidth="1"/>
    <col min="10517" max="10517" width="7.28515625" customWidth="1"/>
    <col min="10518" max="10518" width="13.28515625" customWidth="1"/>
    <col min="10753" max="10753" width="4" customWidth="1"/>
    <col min="10754" max="10754" width="34.85546875" customWidth="1"/>
    <col min="10755" max="10755" width="50.5703125" customWidth="1"/>
    <col min="10756" max="10756" width="35.42578125" customWidth="1"/>
    <col min="10757" max="10757" width="28.42578125" customWidth="1"/>
    <col min="10758" max="10758" width="28" customWidth="1"/>
    <col min="10759" max="10759" width="12" customWidth="1"/>
    <col min="10760" max="10761" width="12.28515625" customWidth="1"/>
    <col min="10762" max="10762" width="12" customWidth="1"/>
    <col min="10763" max="10766" width="14.7109375" customWidth="1"/>
    <col min="10767" max="10767" width="7.5703125" customWidth="1"/>
    <col min="10768" max="10768" width="11.42578125" customWidth="1"/>
    <col min="10769" max="10769" width="9.7109375" customWidth="1"/>
    <col min="10770" max="10770" width="7.140625" customWidth="1"/>
    <col min="10771" max="10771" width="16.140625" customWidth="1"/>
    <col min="10772" max="10772" width="17.42578125" customWidth="1"/>
    <col min="10773" max="10773" width="7.28515625" customWidth="1"/>
    <col min="10774" max="10774" width="13.28515625" customWidth="1"/>
    <col min="11009" max="11009" width="4" customWidth="1"/>
    <col min="11010" max="11010" width="34.85546875" customWidth="1"/>
    <col min="11011" max="11011" width="50.5703125" customWidth="1"/>
    <col min="11012" max="11012" width="35.42578125" customWidth="1"/>
    <col min="11013" max="11013" width="28.42578125" customWidth="1"/>
    <col min="11014" max="11014" width="28" customWidth="1"/>
    <col min="11015" max="11015" width="12" customWidth="1"/>
    <col min="11016" max="11017" width="12.28515625" customWidth="1"/>
    <col min="11018" max="11018" width="12" customWidth="1"/>
    <col min="11019" max="11022" width="14.7109375" customWidth="1"/>
    <col min="11023" max="11023" width="7.5703125" customWidth="1"/>
    <col min="11024" max="11024" width="11.42578125" customWidth="1"/>
    <col min="11025" max="11025" width="9.7109375" customWidth="1"/>
    <col min="11026" max="11026" width="7.140625" customWidth="1"/>
    <col min="11027" max="11027" width="16.140625" customWidth="1"/>
    <col min="11028" max="11028" width="17.42578125" customWidth="1"/>
    <col min="11029" max="11029" width="7.28515625" customWidth="1"/>
    <col min="11030" max="11030" width="13.28515625" customWidth="1"/>
    <col min="11265" max="11265" width="4" customWidth="1"/>
    <col min="11266" max="11266" width="34.85546875" customWidth="1"/>
    <col min="11267" max="11267" width="50.5703125" customWidth="1"/>
    <col min="11268" max="11268" width="35.42578125" customWidth="1"/>
    <col min="11269" max="11269" width="28.42578125" customWidth="1"/>
    <col min="11270" max="11270" width="28" customWidth="1"/>
    <col min="11271" max="11271" width="12" customWidth="1"/>
    <col min="11272" max="11273" width="12.28515625" customWidth="1"/>
    <col min="11274" max="11274" width="12" customWidth="1"/>
    <col min="11275" max="11278" width="14.7109375" customWidth="1"/>
    <col min="11279" max="11279" width="7.5703125" customWidth="1"/>
    <col min="11280" max="11280" width="11.42578125" customWidth="1"/>
    <col min="11281" max="11281" width="9.7109375" customWidth="1"/>
    <col min="11282" max="11282" width="7.140625" customWidth="1"/>
    <col min="11283" max="11283" width="16.140625" customWidth="1"/>
    <col min="11284" max="11284" width="17.42578125" customWidth="1"/>
    <col min="11285" max="11285" width="7.28515625" customWidth="1"/>
    <col min="11286" max="11286" width="13.28515625" customWidth="1"/>
    <col min="11521" max="11521" width="4" customWidth="1"/>
    <col min="11522" max="11522" width="34.85546875" customWidth="1"/>
    <col min="11523" max="11523" width="50.5703125" customWidth="1"/>
    <col min="11524" max="11524" width="35.42578125" customWidth="1"/>
    <col min="11525" max="11525" width="28.42578125" customWidth="1"/>
    <col min="11526" max="11526" width="28" customWidth="1"/>
    <col min="11527" max="11527" width="12" customWidth="1"/>
    <col min="11528" max="11529" width="12.28515625" customWidth="1"/>
    <col min="11530" max="11530" width="12" customWidth="1"/>
    <col min="11531" max="11534" width="14.7109375" customWidth="1"/>
    <col min="11535" max="11535" width="7.5703125" customWidth="1"/>
    <col min="11536" max="11536" width="11.42578125" customWidth="1"/>
    <col min="11537" max="11537" width="9.7109375" customWidth="1"/>
    <col min="11538" max="11538" width="7.140625" customWidth="1"/>
    <col min="11539" max="11539" width="16.140625" customWidth="1"/>
    <col min="11540" max="11540" width="17.42578125" customWidth="1"/>
    <col min="11541" max="11541" width="7.28515625" customWidth="1"/>
    <col min="11542" max="11542" width="13.28515625" customWidth="1"/>
    <col min="11777" max="11777" width="4" customWidth="1"/>
    <col min="11778" max="11778" width="34.85546875" customWidth="1"/>
    <col min="11779" max="11779" width="50.5703125" customWidth="1"/>
    <col min="11780" max="11780" width="35.42578125" customWidth="1"/>
    <col min="11781" max="11781" width="28.42578125" customWidth="1"/>
    <col min="11782" max="11782" width="28" customWidth="1"/>
    <col min="11783" max="11783" width="12" customWidth="1"/>
    <col min="11784" max="11785" width="12.28515625" customWidth="1"/>
    <col min="11786" max="11786" width="12" customWidth="1"/>
    <col min="11787" max="11790" width="14.7109375" customWidth="1"/>
    <col min="11791" max="11791" width="7.5703125" customWidth="1"/>
    <col min="11792" max="11792" width="11.42578125" customWidth="1"/>
    <col min="11793" max="11793" width="9.7109375" customWidth="1"/>
    <col min="11794" max="11794" width="7.140625" customWidth="1"/>
    <col min="11795" max="11795" width="16.140625" customWidth="1"/>
    <col min="11796" max="11796" width="17.42578125" customWidth="1"/>
    <col min="11797" max="11797" width="7.28515625" customWidth="1"/>
    <col min="11798" max="11798" width="13.28515625" customWidth="1"/>
    <col min="12033" max="12033" width="4" customWidth="1"/>
    <col min="12034" max="12034" width="34.85546875" customWidth="1"/>
    <col min="12035" max="12035" width="50.5703125" customWidth="1"/>
    <col min="12036" max="12036" width="35.42578125" customWidth="1"/>
    <col min="12037" max="12037" width="28.42578125" customWidth="1"/>
    <col min="12038" max="12038" width="28" customWidth="1"/>
    <col min="12039" max="12039" width="12" customWidth="1"/>
    <col min="12040" max="12041" width="12.28515625" customWidth="1"/>
    <col min="12042" max="12042" width="12" customWidth="1"/>
    <col min="12043" max="12046" width="14.7109375" customWidth="1"/>
    <col min="12047" max="12047" width="7.5703125" customWidth="1"/>
    <col min="12048" max="12048" width="11.42578125" customWidth="1"/>
    <col min="12049" max="12049" width="9.7109375" customWidth="1"/>
    <col min="12050" max="12050" width="7.140625" customWidth="1"/>
    <col min="12051" max="12051" width="16.140625" customWidth="1"/>
    <col min="12052" max="12052" width="17.42578125" customWidth="1"/>
    <col min="12053" max="12053" width="7.28515625" customWidth="1"/>
    <col min="12054" max="12054" width="13.28515625" customWidth="1"/>
    <col min="12289" max="12289" width="4" customWidth="1"/>
    <col min="12290" max="12290" width="34.85546875" customWidth="1"/>
    <col min="12291" max="12291" width="50.5703125" customWidth="1"/>
    <col min="12292" max="12292" width="35.42578125" customWidth="1"/>
    <col min="12293" max="12293" width="28.42578125" customWidth="1"/>
    <col min="12294" max="12294" width="28" customWidth="1"/>
    <col min="12295" max="12295" width="12" customWidth="1"/>
    <col min="12296" max="12297" width="12.28515625" customWidth="1"/>
    <col min="12298" max="12298" width="12" customWidth="1"/>
    <col min="12299" max="12302" width="14.7109375" customWidth="1"/>
    <col min="12303" max="12303" width="7.5703125" customWidth="1"/>
    <col min="12304" max="12304" width="11.42578125" customWidth="1"/>
    <col min="12305" max="12305" width="9.7109375" customWidth="1"/>
    <col min="12306" max="12306" width="7.140625" customWidth="1"/>
    <col min="12307" max="12307" width="16.140625" customWidth="1"/>
    <col min="12308" max="12308" width="17.42578125" customWidth="1"/>
    <col min="12309" max="12309" width="7.28515625" customWidth="1"/>
    <col min="12310" max="12310" width="13.28515625" customWidth="1"/>
    <col min="12545" max="12545" width="4" customWidth="1"/>
    <col min="12546" max="12546" width="34.85546875" customWidth="1"/>
    <col min="12547" max="12547" width="50.5703125" customWidth="1"/>
    <col min="12548" max="12548" width="35.42578125" customWidth="1"/>
    <col min="12549" max="12549" width="28.42578125" customWidth="1"/>
    <col min="12550" max="12550" width="28" customWidth="1"/>
    <col min="12551" max="12551" width="12" customWidth="1"/>
    <col min="12552" max="12553" width="12.28515625" customWidth="1"/>
    <col min="12554" max="12554" width="12" customWidth="1"/>
    <col min="12555" max="12558" width="14.7109375" customWidth="1"/>
    <col min="12559" max="12559" width="7.5703125" customWidth="1"/>
    <col min="12560" max="12560" width="11.42578125" customWidth="1"/>
    <col min="12561" max="12561" width="9.7109375" customWidth="1"/>
    <col min="12562" max="12562" width="7.140625" customWidth="1"/>
    <col min="12563" max="12563" width="16.140625" customWidth="1"/>
    <col min="12564" max="12564" width="17.42578125" customWidth="1"/>
    <col min="12565" max="12565" width="7.28515625" customWidth="1"/>
    <col min="12566" max="12566" width="13.28515625" customWidth="1"/>
    <col min="12801" max="12801" width="4" customWidth="1"/>
    <col min="12802" max="12802" width="34.85546875" customWidth="1"/>
    <col min="12803" max="12803" width="50.5703125" customWidth="1"/>
    <col min="12804" max="12804" width="35.42578125" customWidth="1"/>
    <col min="12805" max="12805" width="28.42578125" customWidth="1"/>
    <col min="12806" max="12806" width="28" customWidth="1"/>
    <col min="12807" max="12807" width="12" customWidth="1"/>
    <col min="12808" max="12809" width="12.28515625" customWidth="1"/>
    <col min="12810" max="12810" width="12" customWidth="1"/>
    <col min="12811" max="12814" width="14.7109375" customWidth="1"/>
    <col min="12815" max="12815" width="7.5703125" customWidth="1"/>
    <col min="12816" max="12816" width="11.42578125" customWidth="1"/>
    <col min="12817" max="12817" width="9.7109375" customWidth="1"/>
    <col min="12818" max="12818" width="7.140625" customWidth="1"/>
    <col min="12819" max="12819" width="16.140625" customWidth="1"/>
    <col min="12820" max="12820" width="17.42578125" customWidth="1"/>
    <col min="12821" max="12821" width="7.28515625" customWidth="1"/>
    <col min="12822" max="12822" width="13.28515625" customWidth="1"/>
    <col min="13057" max="13057" width="4" customWidth="1"/>
    <col min="13058" max="13058" width="34.85546875" customWidth="1"/>
    <col min="13059" max="13059" width="50.5703125" customWidth="1"/>
    <col min="13060" max="13060" width="35.42578125" customWidth="1"/>
    <col min="13061" max="13061" width="28.42578125" customWidth="1"/>
    <col min="13062" max="13062" width="28" customWidth="1"/>
    <col min="13063" max="13063" width="12" customWidth="1"/>
    <col min="13064" max="13065" width="12.28515625" customWidth="1"/>
    <col min="13066" max="13066" width="12" customWidth="1"/>
    <col min="13067" max="13070" width="14.7109375" customWidth="1"/>
    <col min="13071" max="13071" width="7.5703125" customWidth="1"/>
    <col min="13072" max="13072" width="11.42578125" customWidth="1"/>
    <col min="13073" max="13073" width="9.7109375" customWidth="1"/>
    <col min="13074" max="13074" width="7.140625" customWidth="1"/>
    <col min="13075" max="13075" width="16.140625" customWidth="1"/>
    <col min="13076" max="13076" width="17.42578125" customWidth="1"/>
    <col min="13077" max="13077" width="7.28515625" customWidth="1"/>
    <col min="13078" max="13078" width="13.28515625" customWidth="1"/>
    <col min="13313" max="13313" width="4" customWidth="1"/>
    <col min="13314" max="13314" width="34.85546875" customWidth="1"/>
    <col min="13315" max="13315" width="50.5703125" customWidth="1"/>
    <col min="13316" max="13316" width="35.42578125" customWidth="1"/>
    <col min="13317" max="13317" width="28.42578125" customWidth="1"/>
    <col min="13318" max="13318" width="28" customWidth="1"/>
    <col min="13319" max="13319" width="12" customWidth="1"/>
    <col min="13320" max="13321" width="12.28515625" customWidth="1"/>
    <col min="13322" max="13322" width="12" customWidth="1"/>
    <col min="13323" max="13326" width="14.7109375" customWidth="1"/>
    <col min="13327" max="13327" width="7.5703125" customWidth="1"/>
    <col min="13328" max="13328" width="11.42578125" customWidth="1"/>
    <col min="13329" max="13329" width="9.7109375" customWidth="1"/>
    <col min="13330" max="13330" width="7.140625" customWidth="1"/>
    <col min="13331" max="13331" width="16.140625" customWidth="1"/>
    <col min="13332" max="13332" width="17.42578125" customWidth="1"/>
    <col min="13333" max="13333" width="7.28515625" customWidth="1"/>
    <col min="13334" max="13334" width="13.28515625" customWidth="1"/>
    <col min="13569" max="13569" width="4" customWidth="1"/>
    <col min="13570" max="13570" width="34.85546875" customWidth="1"/>
    <col min="13571" max="13571" width="50.5703125" customWidth="1"/>
    <col min="13572" max="13572" width="35.42578125" customWidth="1"/>
    <col min="13573" max="13573" width="28.42578125" customWidth="1"/>
    <col min="13574" max="13574" width="28" customWidth="1"/>
    <col min="13575" max="13575" width="12" customWidth="1"/>
    <col min="13576" max="13577" width="12.28515625" customWidth="1"/>
    <col min="13578" max="13578" width="12" customWidth="1"/>
    <col min="13579" max="13582" width="14.7109375" customWidth="1"/>
    <col min="13583" max="13583" width="7.5703125" customWidth="1"/>
    <col min="13584" max="13584" width="11.42578125" customWidth="1"/>
    <col min="13585" max="13585" width="9.7109375" customWidth="1"/>
    <col min="13586" max="13586" width="7.140625" customWidth="1"/>
    <col min="13587" max="13587" width="16.140625" customWidth="1"/>
    <col min="13588" max="13588" width="17.42578125" customWidth="1"/>
    <col min="13589" max="13589" width="7.28515625" customWidth="1"/>
    <col min="13590" max="13590" width="13.28515625" customWidth="1"/>
    <col min="13825" max="13825" width="4" customWidth="1"/>
    <col min="13826" max="13826" width="34.85546875" customWidth="1"/>
    <col min="13827" max="13827" width="50.5703125" customWidth="1"/>
    <col min="13828" max="13828" width="35.42578125" customWidth="1"/>
    <col min="13829" max="13829" width="28.42578125" customWidth="1"/>
    <col min="13830" max="13830" width="28" customWidth="1"/>
    <col min="13831" max="13831" width="12" customWidth="1"/>
    <col min="13832" max="13833" width="12.28515625" customWidth="1"/>
    <col min="13834" max="13834" width="12" customWidth="1"/>
    <col min="13835" max="13838" width="14.7109375" customWidth="1"/>
    <col min="13839" max="13839" width="7.5703125" customWidth="1"/>
    <col min="13840" max="13840" width="11.42578125" customWidth="1"/>
    <col min="13841" max="13841" width="9.7109375" customWidth="1"/>
    <col min="13842" max="13842" width="7.140625" customWidth="1"/>
    <col min="13843" max="13843" width="16.140625" customWidth="1"/>
    <col min="13844" max="13844" width="17.42578125" customWidth="1"/>
    <col min="13845" max="13845" width="7.28515625" customWidth="1"/>
    <col min="13846" max="13846" width="13.28515625" customWidth="1"/>
    <col min="14081" max="14081" width="4" customWidth="1"/>
    <col min="14082" max="14082" width="34.85546875" customWidth="1"/>
    <col min="14083" max="14083" width="50.5703125" customWidth="1"/>
    <col min="14084" max="14084" width="35.42578125" customWidth="1"/>
    <col min="14085" max="14085" width="28.42578125" customWidth="1"/>
    <col min="14086" max="14086" width="28" customWidth="1"/>
    <col min="14087" max="14087" width="12" customWidth="1"/>
    <col min="14088" max="14089" width="12.28515625" customWidth="1"/>
    <col min="14090" max="14090" width="12" customWidth="1"/>
    <col min="14091" max="14094" width="14.7109375" customWidth="1"/>
    <col min="14095" max="14095" width="7.5703125" customWidth="1"/>
    <col min="14096" max="14096" width="11.42578125" customWidth="1"/>
    <col min="14097" max="14097" width="9.7109375" customWidth="1"/>
    <col min="14098" max="14098" width="7.140625" customWidth="1"/>
    <col min="14099" max="14099" width="16.140625" customWidth="1"/>
    <col min="14100" max="14100" width="17.42578125" customWidth="1"/>
    <col min="14101" max="14101" width="7.28515625" customWidth="1"/>
    <col min="14102" max="14102" width="13.28515625" customWidth="1"/>
    <col min="14337" max="14337" width="4" customWidth="1"/>
    <col min="14338" max="14338" width="34.85546875" customWidth="1"/>
    <col min="14339" max="14339" width="50.5703125" customWidth="1"/>
    <col min="14340" max="14340" width="35.42578125" customWidth="1"/>
    <col min="14341" max="14341" width="28.42578125" customWidth="1"/>
    <col min="14342" max="14342" width="28" customWidth="1"/>
    <col min="14343" max="14343" width="12" customWidth="1"/>
    <col min="14344" max="14345" width="12.28515625" customWidth="1"/>
    <col min="14346" max="14346" width="12" customWidth="1"/>
    <col min="14347" max="14350" width="14.7109375" customWidth="1"/>
    <col min="14351" max="14351" width="7.5703125" customWidth="1"/>
    <col min="14352" max="14352" width="11.42578125" customWidth="1"/>
    <col min="14353" max="14353" width="9.7109375" customWidth="1"/>
    <col min="14354" max="14354" width="7.140625" customWidth="1"/>
    <col min="14355" max="14355" width="16.140625" customWidth="1"/>
    <col min="14356" max="14356" width="17.42578125" customWidth="1"/>
    <col min="14357" max="14357" width="7.28515625" customWidth="1"/>
    <col min="14358" max="14358" width="13.28515625" customWidth="1"/>
    <col min="14593" max="14593" width="4" customWidth="1"/>
    <col min="14594" max="14594" width="34.85546875" customWidth="1"/>
    <col min="14595" max="14595" width="50.5703125" customWidth="1"/>
    <col min="14596" max="14596" width="35.42578125" customWidth="1"/>
    <col min="14597" max="14597" width="28.42578125" customWidth="1"/>
    <col min="14598" max="14598" width="28" customWidth="1"/>
    <col min="14599" max="14599" width="12" customWidth="1"/>
    <col min="14600" max="14601" width="12.28515625" customWidth="1"/>
    <col min="14602" max="14602" width="12" customWidth="1"/>
    <col min="14603" max="14606" width="14.7109375" customWidth="1"/>
    <col min="14607" max="14607" width="7.5703125" customWidth="1"/>
    <col min="14608" max="14608" width="11.42578125" customWidth="1"/>
    <col min="14609" max="14609" width="9.7109375" customWidth="1"/>
    <col min="14610" max="14610" width="7.140625" customWidth="1"/>
    <col min="14611" max="14611" width="16.140625" customWidth="1"/>
    <col min="14612" max="14612" width="17.42578125" customWidth="1"/>
    <col min="14613" max="14613" width="7.28515625" customWidth="1"/>
    <col min="14614" max="14614" width="13.28515625" customWidth="1"/>
    <col min="14849" max="14849" width="4" customWidth="1"/>
    <col min="14850" max="14850" width="34.85546875" customWidth="1"/>
    <col min="14851" max="14851" width="50.5703125" customWidth="1"/>
    <col min="14852" max="14852" width="35.42578125" customWidth="1"/>
    <col min="14853" max="14853" width="28.42578125" customWidth="1"/>
    <col min="14854" max="14854" width="28" customWidth="1"/>
    <col min="14855" max="14855" width="12" customWidth="1"/>
    <col min="14856" max="14857" width="12.28515625" customWidth="1"/>
    <col min="14858" max="14858" width="12" customWidth="1"/>
    <col min="14859" max="14862" width="14.7109375" customWidth="1"/>
    <col min="14863" max="14863" width="7.5703125" customWidth="1"/>
    <col min="14864" max="14864" width="11.42578125" customWidth="1"/>
    <col min="14865" max="14865" width="9.7109375" customWidth="1"/>
    <col min="14866" max="14866" width="7.140625" customWidth="1"/>
    <col min="14867" max="14867" width="16.140625" customWidth="1"/>
    <col min="14868" max="14868" width="17.42578125" customWidth="1"/>
    <col min="14869" max="14869" width="7.28515625" customWidth="1"/>
    <col min="14870" max="14870" width="13.28515625" customWidth="1"/>
    <col min="15105" max="15105" width="4" customWidth="1"/>
    <col min="15106" max="15106" width="34.85546875" customWidth="1"/>
    <col min="15107" max="15107" width="50.5703125" customWidth="1"/>
    <col min="15108" max="15108" width="35.42578125" customWidth="1"/>
    <col min="15109" max="15109" width="28.42578125" customWidth="1"/>
    <col min="15110" max="15110" width="28" customWidth="1"/>
    <col min="15111" max="15111" width="12" customWidth="1"/>
    <col min="15112" max="15113" width="12.28515625" customWidth="1"/>
    <col min="15114" max="15114" width="12" customWidth="1"/>
    <col min="15115" max="15118" width="14.7109375" customWidth="1"/>
    <col min="15119" max="15119" width="7.5703125" customWidth="1"/>
    <col min="15120" max="15120" width="11.42578125" customWidth="1"/>
    <col min="15121" max="15121" width="9.7109375" customWidth="1"/>
    <col min="15122" max="15122" width="7.140625" customWidth="1"/>
    <col min="15123" max="15123" width="16.140625" customWidth="1"/>
    <col min="15124" max="15124" width="17.42578125" customWidth="1"/>
    <col min="15125" max="15125" width="7.28515625" customWidth="1"/>
    <col min="15126" max="15126" width="13.28515625" customWidth="1"/>
    <col min="15361" max="15361" width="4" customWidth="1"/>
    <col min="15362" max="15362" width="34.85546875" customWidth="1"/>
    <col min="15363" max="15363" width="50.5703125" customWidth="1"/>
    <col min="15364" max="15364" width="35.42578125" customWidth="1"/>
    <col min="15365" max="15365" width="28.42578125" customWidth="1"/>
    <col min="15366" max="15366" width="28" customWidth="1"/>
    <col min="15367" max="15367" width="12" customWidth="1"/>
    <col min="15368" max="15369" width="12.28515625" customWidth="1"/>
    <col min="15370" max="15370" width="12" customWidth="1"/>
    <col min="15371" max="15374" width="14.7109375" customWidth="1"/>
    <col min="15375" max="15375" width="7.5703125" customWidth="1"/>
    <col min="15376" max="15376" width="11.42578125" customWidth="1"/>
    <col min="15377" max="15377" width="9.7109375" customWidth="1"/>
    <col min="15378" max="15378" width="7.140625" customWidth="1"/>
    <col min="15379" max="15379" width="16.140625" customWidth="1"/>
    <col min="15380" max="15380" width="17.42578125" customWidth="1"/>
    <col min="15381" max="15381" width="7.28515625" customWidth="1"/>
    <col min="15382" max="15382" width="13.28515625" customWidth="1"/>
    <col min="15617" max="15617" width="4" customWidth="1"/>
    <col min="15618" max="15618" width="34.85546875" customWidth="1"/>
    <col min="15619" max="15619" width="50.5703125" customWidth="1"/>
    <col min="15620" max="15620" width="35.42578125" customWidth="1"/>
    <col min="15621" max="15621" width="28.42578125" customWidth="1"/>
    <col min="15622" max="15622" width="28" customWidth="1"/>
    <col min="15623" max="15623" width="12" customWidth="1"/>
    <col min="15624" max="15625" width="12.28515625" customWidth="1"/>
    <col min="15626" max="15626" width="12" customWidth="1"/>
    <col min="15627" max="15630" width="14.7109375" customWidth="1"/>
    <col min="15631" max="15631" width="7.5703125" customWidth="1"/>
    <col min="15632" max="15632" width="11.42578125" customWidth="1"/>
    <col min="15633" max="15633" width="9.7109375" customWidth="1"/>
    <col min="15634" max="15634" width="7.140625" customWidth="1"/>
    <col min="15635" max="15635" width="16.140625" customWidth="1"/>
    <col min="15636" max="15636" width="17.42578125" customWidth="1"/>
    <col min="15637" max="15637" width="7.28515625" customWidth="1"/>
    <col min="15638" max="15638" width="13.28515625" customWidth="1"/>
    <col min="15873" max="15873" width="4" customWidth="1"/>
    <col min="15874" max="15874" width="34.85546875" customWidth="1"/>
    <col min="15875" max="15875" width="50.5703125" customWidth="1"/>
    <col min="15876" max="15876" width="35.42578125" customWidth="1"/>
    <col min="15877" max="15877" width="28.42578125" customWidth="1"/>
    <col min="15878" max="15878" width="28" customWidth="1"/>
    <col min="15879" max="15879" width="12" customWidth="1"/>
    <col min="15880" max="15881" width="12.28515625" customWidth="1"/>
    <col min="15882" max="15882" width="12" customWidth="1"/>
    <col min="15883" max="15886" width="14.7109375" customWidth="1"/>
    <col min="15887" max="15887" width="7.5703125" customWidth="1"/>
    <col min="15888" max="15888" width="11.42578125" customWidth="1"/>
    <col min="15889" max="15889" width="9.7109375" customWidth="1"/>
    <col min="15890" max="15890" width="7.140625" customWidth="1"/>
    <col min="15891" max="15891" width="16.140625" customWidth="1"/>
    <col min="15892" max="15892" width="17.42578125" customWidth="1"/>
    <col min="15893" max="15893" width="7.28515625" customWidth="1"/>
    <col min="15894" max="15894" width="13.28515625" customWidth="1"/>
    <col min="16129" max="16129" width="4" customWidth="1"/>
    <col min="16130" max="16130" width="34.85546875" customWidth="1"/>
    <col min="16131" max="16131" width="50.5703125" customWidth="1"/>
    <col min="16132" max="16132" width="35.42578125" customWidth="1"/>
    <col min="16133" max="16133" width="28.42578125" customWidth="1"/>
    <col min="16134" max="16134" width="28" customWidth="1"/>
    <col min="16135" max="16135" width="12" customWidth="1"/>
    <col min="16136" max="16137" width="12.28515625" customWidth="1"/>
    <col min="16138" max="16138" width="12" customWidth="1"/>
    <col min="16139" max="16142" width="14.7109375" customWidth="1"/>
    <col min="16143" max="16143" width="7.5703125" customWidth="1"/>
    <col min="16144" max="16144" width="11.42578125" customWidth="1"/>
    <col min="16145" max="16145" width="9.7109375" customWidth="1"/>
    <col min="16146" max="16146" width="7.140625" customWidth="1"/>
    <col min="16147" max="16147" width="16.140625" customWidth="1"/>
    <col min="16148" max="16148" width="17.42578125" customWidth="1"/>
    <col min="16149" max="16149" width="7.28515625" customWidth="1"/>
    <col min="16150" max="16150" width="13.28515625" customWidth="1"/>
  </cols>
  <sheetData>
    <row r="2" spans="1:22" ht="18.75">
      <c r="B2" s="537" t="s">
        <v>1287</v>
      </c>
    </row>
    <row r="3" spans="1:22" ht="57" customHeight="1">
      <c r="A3" s="1528" t="s">
        <v>1288</v>
      </c>
      <c r="B3" s="1529"/>
      <c r="C3" s="1529"/>
      <c r="D3" s="1529"/>
      <c r="E3" s="1529"/>
      <c r="F3" s="1529"/>
      <c r="G3" s="1529"/>
      <c r="H3" s="1529"/>
      <c r="I3" s="1529"/>
      <c r="J3" s="1529"/>
      <c r="K3" s="1529"/>
      <c r="L3" s="1529"/>
      <c r="M3" s="1529"/>
      <c r="N3" s="1529"/>
      <c r="O3" s="1529"/>
      <c r="P3" s="1529"/>
      <c r="Q3" s="1529"/>
      <c r="R3" s="1529"/>
      <c r="S3" s="1529"/>
      <c r="T3" s="1529"/>
      <c r="U3" s="1529"/>
      <c r="V3" s="1530"/>
    </row>
    <row r="4" spans="1:22" ht="37.5" customHeight="1">
      <c r="A4" s="1531" t="s">
        <v>1289</v>
      </c>
      <c r="B4" s="1516" t="s">
        <v>1</v>
      </c>
      <c r="C4" s="1516" t="s">
        <v>2</v>
      </c>
      <c r="D4" s="1516" t="s">
        <v>1290</v>
      </c>
      <c r="E4" s="1516" t="s">
        <v>4</v>
      </c>
      <c r="F4" s="1516" t="s">
        <v>1291</v>
      </c>
      <c r="G4" s="1533">
        <v>6</v>
      </c>
      <c r="H4" s="1534"/>
      <c r="I4" s="1534"/>
      <c r="J4" s="1535"/>
      <c r="K4" s="1536" t="s">
        <v>1292</v>
      </c>
      <c r="L4" s="1537"/>
      <c r="M4" s="1537"/>
      <c r="N4" s="1537"/>
      <c r="O4" s="1537"/>
      <c r="P4" s="1537"/>
      <c r="Q4" s="1537"/>
      <c r="R4" s="1537"/>
      <c r="S4" s="1538"/>
      <c r="T4" s="1516" t="s">
        <v>1293</v>
      </c>
      <c r="U4" s="1516" t="s">
        <v>1294</v>
      </c>
      <c r="V4" s="541">
        <v>10</v>
      </c>
    </row>
    <row r="5" spans="1:22" ht="37.5" customHeight="1">
      <c r="A5" s="1531"/>
      <c r="B5" s="1516"/>
      <c r="C5" s="1516"/>
      <c r="D5" s="1516"/>
      <c r="E5" s="1516"/>
      <c r="F5" s="1516"/>
      <c r="G5" s="1518" t="s">
        <v>1295</v>
      </c>
      <c r="H5" s="1519"/>
      <c r="I5" s="1519"/>
      <c r="J5" s="1520"/>
      <c r="K5" s="1539"/>
      <c r="L5" s="1540"/>
      <c r="M5" s="1540"/>
      <c r="N5" s="1540"/>
      <c r="O5" s="1540"/>
      <c r="P5" s="1540"/>
      <c r="Q5" s="1540"/>
      <c r="R5" s="1540"/>
      <c r="S5" s="1541"/>
      <c r="T5" s="1516"/>
      <c r="U5" s="1516"/>
      <c r="V5" s="1521" t="s">
        <v>1296</v>
      </c>
    </row>
    <row r="6" spans="1:22" ht="62.25" customHeight="1">
      <c r="A6" s="1531"/>
      <c r="B6" s="1516"/>
      <c r="C6" s="1516"/>
      <c r="D6" s="1516"/>
      <c r="E6" s="1516"/>
      <c r="F6" s="1516"/>
      <c r="G6" s="1524" t="s">
        <v>1297</v>
      </c>
      <c r="H6" s="1524" t="s">
        <v>1298</v>
      </c>
      <c r="I6" s="1524" t="s">
        <v>1299</v>
      </c>
      <c r="J6" s="1524" t="s">
        <v>14</v>
      </c>
      <c r="K6" s="1525">
        <v>2015</v>
      </c>
      <c r="L6" s="1526"/>
      <c r="M6" s="1527"/>
      <c r="N6" s="1525">
        <v>2016</v>
      </c>
      <c r="O6" s="1526"/>
      <c r="P6" s="1527"/>
      <c r="Q6" s="1525">
        <v>2017</v>
      </c>
      <c r="R6" s="1526"/>
      <c r="S6" s="1527"/>
      <c r="T6" s="1516"/>
      <c r="U6" s="1516"/>
      <c r="V6" s="1522"/>
    </row>
    <row r="7" spans="1:22" ht="74.25" customHeight="1">
      <c r="A7" s="1532"/>
      <c r="B7" s="1517"/>
      <c r="C7" s="1517"/>
      <c r="D7" s="1517"/>
      <c r="E7" s="1517"/>
      <c r="F7" s="1517"/>
      <c r="G7" s="1517"/>
      <c r="H7" s="1517"/>
      <c r="I7" s="1517"/>
      <c r="J7" s="1517"/>
      <c r="K7" s="542" t="s">
        <v>18</v>
      </c>
      <c r="L7" s="542" t="s">
        <v>19</v>
      </c>
      <c r="M7" s="543" t="s">
        <v>20</v>
      </c>
      <c r="N7" s="542" t="s">
        <v>18</v>
      </c>
      <c r="O7" s="542" t="s">
        <v>19</v>
      </c>
      <c r="P7" s="544" t="s">
        <v>20</v>
      </c>
      <c r="Q7" s="542" t="s">
        <v>18</v>
      </c>
      <c r="R7" s="542" t="s">
        <v>1300</v>
      </c>
      <c r="S7" s="545" t="s">
        <v>20</v>
      </c>
      <c r="T7" s="1517"/>
      <c r="U7" s="1517"/>
      <c r="V7" s="1523"/>
    </row>
    <row r="8" spans="1:22" ht="148.5" customHeight="1">
      <c r="A8" s="546">
        <v>1</v>
      </c>
      <c r="B8" s="547" t="s">
        <v>1301</v>
      </c>
      <c r="C8" s="548" t="s">
        <v>1302</v>
      </c>
      <c r="D8" s="549" t="s">
        <v>1303</v>
      </c>
      <c r="E8" s="550" t="s">
        <v>1304</v>
      </c>
      <c r="F8" s="549" t="s">
        <v>1305</v>
      </c>
      <c r="G8" s="551">
        <v>430000</v>
      </c>
      <c r="H8" s="552">
        <v>50000</v>
      </c>
      <c r="I8" s="553">
        <v>0</v>
      </c>
      <c r="J8" s="553">
        <v>0</v>
      </c>
      <c r="K8" s="554"/>
      <c r="L8" s="554"/>
      <c r="M8" s="301"/>
      <c r="N8" s="554"/>
      <c r="O8" s="554"/>
      <c r="P8" s="555"/>
      <c r="Q8" s="556">
        <v>42826</v>
      </c>
      <c r="R8" s="556">
        <v>43040</v>
      </c>
      <c r="S8" s="557">
        <v>480000</v>
      </c>
      <c r="T8" s="558" t="s">
        <v>1306</v>
      </c>
      <c r="U8" s="558"/>
      <c r="V8" s="559"/>
    </row>
    <row r="9" spans="1:22" ht="176.25" customHeight="1">
      <c r="A9" s="546">
        <v>2</v>
      </c>
      <c r="B9" s="547" t="s">
        <v>1307</v>
      </c>
      <c r="C9" s="560" t="s">
        <v>1308</v>
      </c>
      <c r="D9" s="561" t="s">
        <v>1309</v>
      </c>
      <c r="E9" s="562" t="s">
        <v>1310</v>
      </c>
      <c r="F9" s="561" t="s">
        <v>1306</v>
      </c>
      <c r="G9" s="552">
        <v>600000</v>
      </c>
      <c r="H9" s="552">
        <v>70000</v>
      </c>
      <c r="I9" s="558">
        <v>0</v>
      </c>
      <c r="J9" s="558" t="s">
        <v>47</v>
      </c>
      <c r="K9" s="556"/>
      <c r="L9" s="556"/>
      <c r="M9" s="563"/>
      <c r="N9" s="556" t="s">
        <v>47</v>
      </c>
      <c r="O9" s="556" t="s">
        <v>47</v>
      </c>
      <c r="P9" s="564" t="s">
        <v>47</v>
      </c>
      <c r="Q9" s="556">
        <v>42826</v>
      </c>
      <c r="R9" s="556">
        <v>43221</v>
      </c>
      <c r="S9" s="557">
        <v>670000</v>
      </c>
      <c r="T9" s="558" t="s">
        <v>1306</v>
      </c>
      <c r="U9" s="558"/>
      <c r="V9" s="565" t="s">
        <v>1311</v>
      </c>
    </row>
    <row r="10" spans="1:22" ht="132.75" customHeight="1">
      <c r="A10" s="546">
        <v>3</v>
      </c>
      <c r="B10" s="547" t="s">
        <v>1312</v>
      </c>
      <c r="C10" s="548" t="s">
        <v>1313</v>
      </c>
      <c r="D10" s="566" t="s">
        <v>1314</v>
      </c>
      <c r="E10" s="566" t="s">
        <v>1315</v>
      </c>
      <c r="F10" s="566" t="s">
        <v>1316</v>
      </c>
      <c r="G10" s="567">
        <v>595000</v>
      </c>
      <c r="H10" s="568">
        <v>73000</v>
      </c>
      <c r="I10" s="569">
        <v>0</v>
      </c>
      <c r="J10" s="569">
        <v>0</v>
      </c>
      <c r="K10" s="570"/>
      <c r="L10" s="570"/>
      <c r="M10" s="571"/>
      <c r="N10" s="570"/>
      <c r="O10" s="570"/>
      <c r="P10" s="572"/>
      <c r="Q10" s="556">
        <v>42826</v>
      </c>
      <c r="R10" s="556">
        <v>43040</v>
      </c>
      <c r="S10" s="557">
        <v>668000</v>
      </c>
      <c r="T10" s="569" t="s">
        <v>1306</v>
      </c>
      <c r="U10" s="569"/>
      <c r="V10" s="573"/>
    </row>
    <row r="11" spans="1:22" ht="136.5" customHeight="1">
      <c r="A11" s="546">
        <v>6</v>
      </c>
      <c r="B11" s="547" t="s">
        <v>1317</v>
      </c>
      <c r="C11" s="560" t="s">
        <v>1318</v>
      </c>
      <c r="D11" s="549" t="s">
        <v>1319</v>
      </c>
      <c r="E11" s="550" t="s">
        <v>1320</v>
      </c>
      <c r="F11" s="561" t="s">
        <v>1306</v>
      </c>
      <c r="G11" s="552">
        <v>237000</v>
      </c>
      <c r="H11" s="552">
        <v>28000</v>
      </c>
      <c r="I11" s="558">
        <v>0</v>
      </c>
      <c r="J11" s="558">
        <v>0</v>
      </c>
      <c r="K11" s="556"/>
      <c r="L11" s="556"/>
      <c r="M11" s="563"/>
      <c r="N11" s="556"/>
      <c r="O11" s="556"/>
      <c r="P11" s="564">
        <v>600000</v>
      </c>
      <c r="Q11" s="556">
        <v>42826</v>
      </c>
      <c r="R11" s="556">
        <v>43054</v>
      </c>
      <c r="S11" s="557">
        <v>265000</v>
      </c>
      <c r="T11" s="558" t="s">
        <v>1306</v>
      </c>
      <c r="U11" s="558"/>
      <c r="V11" s="559"/>
    </row>
    <row r="12" spans="1:22" ht="147.75" customHeight="1">
      <c r="A12" s="546"/>
      <c r="B12" s="547" t="s">
        <v>1317</v>
      </c>
      <c r="C12" s="560" t="s">
        <v>1318</v>
      </c>
      <c r="D12" s="198" t="s">
        <v>1321</v>
      </c>
      <c r="E12" s="553" t="s">
        <v>1322</v>
      </c>
      <c r="F12" s="561" t="s">
        <v>1306</v>
      </c>
      <c r="G12" s="552">
        <v>320000</v>
      </c>
      <c r="H12" s="552">
        <v>39000</v>
      </c>
      <c r="I12" s="558">
        <v>0</v>
      </c>
      <c r="J12" s="558">
        <v>0</v>
      </c>
      <c r="K12" s="556"/>
      <c r="L12" s="556"/>
      <c r="M12" s="563"/>
      <c r="N12" s="556"/>
      <c r="O12" s="556"/>
      <c r="P12" s="564">
        <v>600000</v>
      </c>
      <c r="Q12" s="556">
        <v>42826</v>
      </c>
      <c r="R12" s="556">
        <v>43040</v>
      </c>
      <c r="S12" s="557">
        <v>359000</v>
      </c>
      <c r="T12" s="558" t="s">
        <v>1306</v>
      </c>
      <c r="U12" s="558"/>
      <c r="V12" s="565"/>
    </row>
    <row r="13" spans="1:22" ht="147.75" customHeight="1">
      <c r="A13" s="574"/>
      <c r="B13" s="547"/>
      <c r="C13" s="560"/>
      <c r="D13" s="198"/>
      <c r="E13" s="575"/>
      <c r="F13" s="561"/>
      <c r="G13" s="576">
        <f>SUM(G8:G12)</f>
        <v>2182000</v>
      </c>
      <c r="H13" s="576">
        <f>SUM(H8:H12)</f>
        <v>260000</v>
      </c>
      <c r="I13" s="577"/>
      <c r="J13" s="577"/>
      <c r="K13" s="578"/>
      <c r="L13" s="578"/>
      <c r="M13" s="579"/>
      <c r="N13" s="578"/>
      <c r="O13" s="578"/>
      <c r="P13" s="580">
        <f>SUM(P8:P12)</f>
        <v>1200000</v>
      </c>
      <c r="Q13" s="578"/>
      <c r="R13" s="578"/>
      <c r="S13" s="581">
        <f>SUM(S8:S12)</f>
        <v>2442000</v>
      </c>
      <c r="T13" s="577"/>
      <c r="U13" s="577"/>
      <c r="V13" s="582"/>
    </row>
    <row r="14" spans="1:22" ht="54.75" customHeight="1">
      <c r="A14" s="1510" t="s">
        <v>1323</v>
      </c>
      <c r="B14" s="1511"/>
      <c r="C14" s="1511"/>
      <c r="D14" s="1511"/>
      <c r="E14" s="1511"/>
      <c r="F14" s="1511"/>
      <c r="G14" s="1511"/>
      <c r="H14" s="1511"/>
      <c r="I14" s="1511"/>
      <c r="J14" s="1511"/>
      <c r="K14" s="1511"/>
      <c r="L14" s="1511"/>
      <c r="M14" s="1511"/>
      <c r="N14" s="1511"/>
      <c r="O14" s="1511"/>
      <c r="P14" s="1511"/>
      <c r="Q14" s="1511"/>
      <c r="R14" s="1511"/>
      <c r="S14" s="1511"/>
      <c r="T14" s="1512"/>
      <c r="U14" s="558"/>
      <c r="V14" s="565"/>
    </row>
    <row r="15" spans="1:22" ht="111.75" customHeight="1">
      <c r="A15" s="546">
        <v>1</v>
      </c>
      <c r="B15" s="583" t="s">
        <v>1324</v>
      </c>
      <c r="C15" s="584" t="s">
        <v>1325</v>
      </c>
      <c r="D15" s="585" t="s">
        <v>1326</v>
      </c>
      <c r="E15" s="553" t="s">
        <v>1327</v>
      </c>
      <c r="F15" s="586" t="s">
        <v>1306</v>
      </c>
      <c r="G15" s="558">
        <v>0</v>
      </c>
      <c r="H15" s="552">
        <v>100000</v>
      </c>
      <c r="I15" s="558">
        <v>0</v>
      </c>
      <c r="J15" s="558">
        <v>0</v>
      </c>
      <c r="K15" s="556">
        <v>42005</v>
      </c>
      <c r="L15" s="556">
        <v>42369</v>
      </c>
      <c r="M15" s="587">
        <v>100000</v>
      </c>
      <c r="N15" s="556">
        <v>42370</v>
      </c>
      <c r="O15" s="556">
        <v>42735</v>
      </c>
      <c r="P15" s="564">
        <v>120000</v>
      </c>
      <c r="Q15" s="556">
        <v>42736</v>
      </c>
      <c r="R15" s="556">
        <v>43100</v>
      </c>
      <c r="S15" s="588">
        <v>140000</v>
      </c>
      <c r="T15" s="558" t="s">
        <v>1306</v>
      </c>
      <c r="U15" s="558"/>
      <c r="V15" s="565"/>
    </row>
    <row r="16" spans="1:22" ht="111.75" customHeight="1">
      <c r="A16" s="546">
        <v>2</v>
      </c>
      <c r="B16" s="589" t="s">
        <v>1328</v>
      </c>
      <c r="C16" s="590" t="s">
        <v>1329</v>
      </c>
      <c r="D16" s="585" t="s">
        <v>1303</v>
      </c>
      <c r="E16" s="591" t="s">
        <v>1330</v>
      </c>
      <c r="F16" s="586" t="s">
        <v>1306</v>
      </c>
      <c r="G16" s="558">
        <v>0</v>
      </c>
      <c r="H16" s="552">
        <v>100000</v>
      </c>
      <c r="I16" s="558">
        <v>0</v>
      </c>
      <c r="J16" s="558">
        <v>0</v>
      </c>
      <c r="K16" s="556">
        <v>42005</v>
      </c>
      <c r="L16" s="556">
        <v>42369</v>
      </c>
      <c r="M16" s="587">
        <v>100000</v>
      </c>
      <c r="N16" s="556">
        <v>42370</v>
      </c>
      <c r="O16" s="556">
        <v>42735</v>
      </c>
      <c r="P16" s="564">
        <v>120000</v>
      </c>
      <c r="Q16" s="556">
        <v>42736</v>
      </c>
      <c r="R16" s="556">
        <v>43100</v>
      </c>
      <c r="S16" s="588">
        <v>140000</v>
      </c>
      <c r="T16" s="558" t="s">
        <v>1306</v>
      </c>
      <c r="U16" s="558"/>
      <c r="V16" s="565"/>
    </row>
    <row r="17" spans="1:22" ht="111.75" customHeight="1">
      <c r="A17" s="546">
        <v>3</v>
      </c>
      <c r="B17" s="583" t="s">
        <v>1324</v>
      </c>
      <c r="C17" s="592" t="s">
        <v>578</v>
      </c>
      <c r="D17" s="553" t="s">
        <v>1331</v>
      </c>
      <c r="E17" s="553" t="s">
        <v>594</v>
      </c>
      <c r="F17" s="586" t="s">
        <v>1306</v>
      </c>
      <c r="G17" s="558">
        <v>0</v>
      </c>
      <c r="H17" s="552">
        <v>130000</v>
      </c>
      <c r="I17" s="558">
        <v>0</v>
      </c>
      <c r="J17" s="558">
        <v>0</v>
      </c>
      <c r="K17" s="556">
        <v>42005</v>
      </c>
      <c r="L17" s="556">
        <v>42369</v>
      </c>
      <c r="M17" s="587">
        <v>130000</v>
      </c>
      <c r="N17" s="556">
        <v>42370</v>
      </c>
      <c r="O17" s="556">
        <v>42735</v>
      </c>
      <c r="P17" s="564">
        <v>150000</v>
      </c>
      <c r="Q17" s="556">
        <v>42736</v>
      </c>
      <c r="R17" s="556">
        <v>43100</v>
      </c>
      <c r="S17" s="588">
        <v>170000</v>
      </c>
      <c r="T17" s="558" t="s">
        <v>1306</v>
      </c>
      <c r="U17" s="558"/>
      <c r="V17" s="565"/>
    </row>
    <row r="18" spans="1:22" ht="111.75" customHeight="1">
      <c r="A18" s="546">
        <v>4</v>
      </c>
      <c r="B18" s="214" t="s">
        <v>316</v>
      </c>
      <c r="C18" s="592" t="s">
        <v>578</v>
      </c>
      <c r="D18" s="553" t="s">
        <v>579</v>
      </c>
      <c r="E18" s="553" t="s">
        <v>580</v>
      </c>
      <c r="F18" s="586" t="s">
        <v>1306</v>
      </c>
      <c r="G18" s="558">
        <v>0</v>
      </c>
      <c r="H18" s="552">
        <v>150000</v>
      </c>
      <c r="I18" s="558">
        <v>0</v>
      </c>
      <c r="J18" s="558">
        <v>0</v>
      </c>
      <c r="K18" s="556">
        <v>42005</v>
      </c>
      <c r="L18" s="556">
        <v>42369</v>
      </c>
      <c r="M18" s="587">
        <v>150000</v>
      </c>
      <c r="N18" s="556">
        <v>42370</v>
      </c>
      <c r="O18" s="556">
        <v>42735</v>
      </c>
      <c r="P18" s="564">
        <v>170000</v>
      </c>
      <c r="Q18" s="556">
        <v>42736</v>
      </c>
      <c r="R18" s="556">
        <v>43100</v>
      </c>
      <c r="S18" s="588">
        <v>190000</v>
      </c>
      <c r="T18" s="558" t="s">
        <v>1306</v>
      </c>
      <c r="U18" s="558"/>
      <c r="V18" s="565"/>
    </row>
    <row r="19" spans="1:22" ht="111.75" customHeight="1">
      <c r="A19" s="546">
        <v>5</v>
      </c>
      <c r="B19" s="583" t="s">
        <v>1324</v>
      </c>
      <c r="C19" s="592" t="s">
        <v>578</v>
      </c>
      <c r="D19" s="553" t="s">
        <v>1331</v>
      </c>
      <c r="E19" s="553" t="s">
        <v>1332</v>
      </c>
      <c r="F19" s="586" t="s">
        <v>1333</v>
      </c>
      <c r="G19" s="558">
        <v>0</v>
      </c>
      <c r="H19" s="552">
        <v>25000</v>
      </c>
      <c r="I19" s="558">
        <v>0</v>
      </c>
      <c r="J19" s="558">
        <v>0</v>
      </c>
      <c r="K19" s="556">
        <v>42005</v>
      </c>
      <c r="L19" s="556">
        <v>42369</v>
      </c>
      <c r="M19" s="587">
        <v>25000</v>
      </c>
      <c r="N19" s="556">
        <v>42370</v>
      </c>
      <c r="O19" s="556">
        <v>42735</v>
      </c>
      <c r="P19" s="564">
        <v>30000</v>
      </c>
      <c r="Q19" s="556">
        <v>42736</v>
      </c>
      <c r="R19" s="556">
        <v>43100</v>
      </c>
      <c r="S19" s="588">
        <v>35000</v>
      </c>
      <c r="T19" s="558" t="s">
        <v>1306</v>
      </c>
      <c r="U19" s="558"/>
      <c r="V19" s="565"/>
    </row>
    <row r="20" spans="1:22" ht="111.75" customHeight="1">
      <c r="A20" s="546">
        <v>6</v>
      </c>
      <c r="B20" s="547" t="s">
        <v>1334</v>
      </c>
      <c r="C20" s="548" t="s">
        <v>1335</v>
      </c>
      <c r="D20" s="593" t="s">
        <v>1336</v>
      </c>
      <c r="E20" s="553" t="s">
        <v>1337</v>
      </c>
      <c r="F20" s="586" t="s">
        <v>1306</v>
      </c>
      <c r="G20" s="558">
        <v>0</v>
      </c>
      <c r="H20" s="552">
        <v>100000</v>
      </c>
      <c r="I20" s="558">
        <v>0</v>
      </c>
      <c r="J20" s="558">
        <v>0</v>
      </c>
      <c r="K20" s="556">
        <v>42005</v>
      </c>
      <c r="L20" s="556">
        <v>42369</v>
      </c>
      <c r="M20" s="587">
        <v>100000</v>
      </c>
      <c r="N20" s="556">
        <v>42370</v>
      </c>
      <c r="O20" s="556">
        <v>42735</v>
      </c>
      <c r="P20" s="564">
        <v>120000</v>
      </c>
      <c r="Q20" s="556">
        <v>42736</v>
      </c>
      <c r="R20" s="556">
        <v>43100</v>
      </c>
      <c r="S20" s="588">
        <v>140000</v>
      </c>
      <c r="T20" s="558" t="s">
        <v>1306</v>
      </c>
      <c r="U20" s="558"/>
      <c r="V20" s="565"/>
    </row>
    <row r="21" spans="1:22" ht="111.75" customHeight="1">
      <c r="A21" s="546">
        <v>7</v>
      </c>
      <c r="B21" s="594" t="s">
        <v>159</v>
      </c>
      <c r="C21" s="595" t="s">
        <v>1032</v>
      </c>
      <c r="D21" s="596" t="s">
        <v>1338</v>
      </c>
      <c r="E21" s="585" t="s">
        <v>1339</v>
      </c>
      <c r="F21" s="198" t="s">
        <v>1306</v>
      </c>
      <c r="G21" s="198">
        <v>0</v>
      </c>
      <c r="H21" s="597">
        <v>1390000</v>
      </c>
      <c r="I21" s="198">
        <v>0</v>
      </c>
      <c r="J21" s="198">
        <v>0</v>
      </c>
      <c r="K21" s="556">
        <v>42005</v>
      </c>
      <c r="L21" s="556">
        <v>42369</v>
      </c>
      <c r="M21" s="598">
        <v>430000</v>
      </c>
      <c r="N21" s="556">
        <v>42370</v>
      </c>
      <c r="O21" s="556">
        <v>42735</v>
      </c>
      <c r="P21" s="599">
        <v>460000</v>
      </c>
      <c r="Q21" s="556">
        <v>42736</v>
      </c>
      <c r="R21" s="556">
        <v>43100</v>
      </c>
      <c r="S21" s="600">
        <v>500000</v>
      </c>
      <c r="T21" s="558" t="s">
        <v>1306</v>
      </c>
      <c r="U21" s="601"/>
      <c r="V21" s="602"/>
    </row>
    <row r="22" spans="1:22" ht="111.75" customHeight="1">
      <c r="A22" s="546">
        <v>8</v>
      </c>
      <c r="B22" s="594" t="s">
        <v>159</v>
      </c>
      <c r="C22" s="595"/>
      <c r="D22" s="596" t="s">
        <v>1049</v>
      </c>
      <c r="E22" s="596" t="s">
        <v>1340</v>
      </c>
      <c r="F22" s="198" t="s">
        <v>1306</v>
      </c>
      <c r="G22" s="198">
        <v>0</v>
      </c>
      <c r="H22" s="597">
        <v>1380000</v>
      </c>
      <c r="I22" s="198">
        <v>0</v>
      </c>
      <c r="J22" s="198">
        <v>0</v>
      </c>
      <c r="K22" s="556">
        <v>42005</v>
      </c>
      <c r="L22" s="556">
        <v>42369</v>
      </c>
      <c r="M22" s="598">
        <v>430000</v>
      </c>
      <c r="N22" s="556">
        <v>42370</v>
      </c>
      <c r="O22" s="556">
        <v>42735</v>
      </c>
      <c r="P22" s="599">
        <v>450000</v>
      </c>
      <c r="Q22" s="556">
        <v>42736</v>
      </c>
      <c r="R22" s="556">
        <v>43100</v>
      </c>
      <c r="S22" s="600">
        <v>500000</v>
      </c>
      <c r="T22" s="558" t="s">
        <v>1306</v>
      </c>
      <c r="U22" s="601"/>
      <c r="V22" s="602"/>
    </row>
    <row r="23" spans="1:22" ht="111.75" customHeight="1">
      <c r="A23" s="546">
        <v>9</v>
      </c>
      <c r="B23" s="594" t="s">
        <v>159</v>
      </c>
      <c r="C23" s="595" t="s">
        <v>398</v>
      </c>
      <c r="D23" s="596" t="s">
        <v>1023</v>
      </c>
      <c r="E23" s="596" t="s">
        <v>1024</v>
      </c>
      <c r="F23" s="198" t="s">
        <v>1306</v>
      </c>
      <c r="G23" s="198">
        <v>0</v>
      </c>
      <c r="H23" s="597">
        <v>2700000</v>
      </c>
      <c r="I23" s="198">
        <v>0</v>
      </c>
      <c r="J23" s="198">
        <v>0</v>
      </c>
      <c r="K23" s="556">
        <v>42005</v>
      </c>
      <c r="L23" s="556">
        <v>42369</v>
      </c>
      <c r="M23" s="598">
        <v>850000</v>
      </c>
      <c r="N23" s="556">
        <v>42370</v>
      </c>
      <c r="O23" s="556">
        <v>42735</v>
      </c>
      <c r="P23" s="599">
        <v>900000</v>
      </c>
      <c r="Q23" s="556">
        <v>42736</v>
      </c>
      <c r="R23" s="556">
        <v>43100</v>
      </c>
      <c r="S23" s="600">
        <v>950000</v>
      </c>
      <c r="T23" s="558" t="s">
        <v>1306</v>
      </c>
      <c r="U23" s="601"/>
      <c r="V23" s="602"/>
    </row>
    <row r="24" spans="1:22" ht="111.75" customHeight="1">
      <c r="A24" s="546">
        <v>10</v>
      </c>
      <c r="B24" s="594" t="s">
        <v>159</v>
      </c>
      <c r="C24" s="595" t="s">
        <v>398</v>
      </c>
      <c r="D24" s="596" t="s">
        <v>401</v>
      </c>
      <c r="E24" s="596" t="s">
        <v>402</v>
      </c>
      <c r="F24" s="198" t="s">
        <v>1306</v>
      </c>
      <c r="G24" s="198">
        <v>0</v>
      </c>
      <c r="H24" s="597">
        <v>135000</v>
      </c>
      <c r="I24" s="198">
        <v>0</v>
      </c>
      <c r="J24" s="198">
        <v>0</v>
      </c>
      <c r="K24" s="556">
        <v>42005</v>
      </c>
      <c r="L24" s="556">
        <v>42369</v>
      </c>
      <c r="M24" s="598">
        <v>40000</v>
      </c>
      <c r="N24" s="556">
        <v>42370</v>
      </c>
      <c r="O24" s="556">
        <v>42735</v>
      </c>
      <c r="P24" s="599">
        <v>45000</v>
      </c>
      <c r="Q24" s="556">
        <v>42736</v>
      </c>
      <c r="R24" s="556">
        <v>43100</v>
      </c>
      <c r="S24" s="600">
        <v>50000</v>
      </c>
      <c r="T24" s="558" t="s">
        <v>1306</v>
      </c>
      <c r="U24" s="601"/>
      <c r="V24" s="602"/>
    </row>
    <row r="25" spans="1:22" ht="111.75" customHeight="1">
      <c r="A25" s="546">
        <v>11</v>
      </c>
      <c r="B25" s="594" t="s">
        <v>130</v>
      </c>
      <c r="C25" s="595"/>
      <c r="D25" s="596" t="s">
        <v>1062</v>
      </c>
      <c r="E25" s="596" t="s">
        <v>1341</v>
      </c>
      <c r="F25" s="198" t="s">
        <v>1306</v>
      </c>
      <c r="G25" s="198">
        <v>0</v>
      </c>
      <c r="H25" s="597">
        <v>22000</v>
      </c>
      <c r="I25" s="198">
        <v>0</v>
      </c>
      <c r="J25" s="198">
        <v>0</v>
      </c>
      <c r="K25" s="556">
        <v>42005</v>
      </c>
      <c r="L25" s="556">
        <v>42369</v>
      </c>
      <c r="M25" s="598">
        <v>5000</v>
      </c>
      <c r="N25" s="556">
        <v>42370</v>
      </c>
      <c r="O25" s="556">
        <v>42735</v>
      </c>
      <c r="P25" s="599">
        <v>7000</v>
      </c>
      <c r="Q25" s="556">
        <v>42736</v>
      </c>
      <c r="R25" s="556">
        <v>43100</v>
      </c>
      <c r="S25" s="600">
        <v>10000</v>
      </c>
      <c r="T25" s="558" t="s">
        <v>1306</v>
      </c>
      <c r="U25" s="601"/>
      <c r="V25" s="602"/>
    </row>
    <row r="26" spans="1:22" ht="111.75" customHeight="1">
      <c r="A26" s="603">
        <v>12</v>
      </c>
      <c r="B26" s="594" t="s">
        <v>130</v>
      </c>
      <c r="C26" s="595" t="s">
        <v>1055</v>
      </c>
      <c r="D26" s="596" t="s">
        <v>1090</v>
      </c>
      <c r="E26" s="596" t="s">
        <v>1342</v>
      </c>
      <c r="F26" s="198" t="s">
        <v>1306</v>
      </c>
      <c r="G26" s="198">
        <v>0</v>
      </c>
      <c r="H26" s="597">
        <v>455000</v>
      </c>
      <c r="I26" s="198">
        <v>0</v>
      </c>
      <c r="J26" s="198">
        <v>0</v>
      </c>
      <c r="K26" s="556">
        <v>42005</v>
      </c>
      <c r="L26" s="556">
        <v>42369</v>
      </c>
      <c r="M26" s="598">
        <v>130000</v>
      </c>
      <c r="N26" s="556">
        <v>42370</v>
      </c>
      <c r="O26" s="556">
        <v>42735</v>
      </c>
      <c r="P26" s="599">
        <v>150000</v>
      </c>
      <c r="Q26" s="556">
        <v>42736</v>
      </c>
      <c r="R26" s="556">
        <v>43100</v>
      </c>
      <c r="S26" s="600">
        <v>175000</v>
      </c>
      <c r="T26" s="558" t="s">
        <v>1306</v>
      </c>
      <c r="U26" s="601"/>
      <c r="V26" s="602"/>
    </row>
    <row r="27" spans="1:22" ht="111.75" customHeight="1">
      <c r="A27" s="604">
        <v>13</v>
      </c>
      <c r="B27" s="594" t="s">
        <v>130</v>
      </c>
      <c r="C27" s="595" t="s">
        <v>1055</v>
      </c>
      <c r="D27" s="596" t="s">
        <v>1093</v>
      </c>
      <c r="E27" s="596" t="s">
        <v>1343</v>
      </c>
      <c r="F27" s="198" t="s">
        <v>1306</v>
      </c>
      <c r="G27" s="198">
        <v>0</v>
      </c>
      <c r="H27" s="597">
        <v>920000</v>
      </c>
      <c r="I27" s="198">
        <v>0</v>
      </c>
      <c r="J27" s="198">
        <v>0</v>
      </c>
      <c r="K27" s="556">
        <v>42005</v>
      </c>
      <c r="L27" s="556">
        <v>42369</v>
      </c>
      <c r="M27" s="598">
        <v>270000</v>
      </c>
      <c r="N27" s="556">
        <v>42370</v>
      </c>
      <c r="O27" s="556">
        <v>42735</v>
      </c>
      <c r="P27" s="599">
        <v>300000</v>
      </c>
      <c r="Q27" s="556">
        <v>42736</v>
      </c>
      <c r="R27" s="556">
        <v>43100</v>
      </c>
      <c r="S27" s="605">
        <v>350000</v>
      </c>
      <c r="T27" s="558" t="s">
        <v>1306</v>
      </c>
      <c r="U27" s="601"/>
      <c r="V27" s="602"/>
    </row>
    <row r="28" spans="1:22" ht="111.75" customHeight="1">
      <c r="A28" s="604">
        <v>14</v>
      </c>
      <c r="B28" s="594" t="s">
        <v>130</v>
      </c>
      <c r="C28" s="595" t="s">
        <v>1059</v>
      </c>
      <c r="D28" s="596" t="s">
        <v>1060</v>
      </c>
      <c r="E28" s="596" t="s">
        <v>1344</v>
      </c>
      <c r="F28" s="198" t="s">
        <v>1306</v>
      </c>
      <c r="G28" s="198">
        <v>0</v>
      </c>
      <c r="H28" s="597">
        <v>450000</v>
      </c>
      <c r="I28" s="198">
        <v>0</v>
      </c>
      <c r="J28" s="198">
        <v>0</v>
      </c>
      <c r="K28" s="556">
        <v>42005</v>
      </c>
      <c r="L28" s="556">
        <v>42369</v>
      </c>
      <c r="M28" s="598">
        <v>150000</v>
      </c>
      <c r="N28" s="556">
        <v>42370</v>
      </c>
      <c r="O28" s="556">
        <v>42735</v>
      </c>
      <c r="P28" s="599">
        <v>150000</v>
      </c>
      <c r="Q28" s="556">
        <v>42736</v>
      </c>
      <c r="R28" s="556">
        <v>43100</v>
      </c>
      <c r="S28" s="600">
        <v>150000</v>
      </c>
      <c r="T28" s="558" t="s">
        <v>1306</v>
      </c>
      <c r="U28" s="601"/>
      <c r="V28" s="602"/>
    </row>
    <row r="29" spans="1:22" ht="111.75" customHeight="1">
      <c r="A29" s="546"/>
      <c r="B29" s="583" t="s">
        <v>47</v>
      </c>
      <c r="C29" s="584" t="s">
        <v>47</v>
      </c>
      <c r="D29" s="585" t="s">
        <v>47</v>
      </c>
      <c r="E29" s="606" t="s">
        <v>47</v>
      </c>
      <c r="F29" s="585" t="s">
        <v>47</v>
      </c>
      <c r="G29" s="558" t="s">
        <v>47</v>
      </c>
      <c r="H29" s="558" t="s">
        <v>47</v>
      </c>
      <c r="I29" s="558" t="s">
        <v>47</v>
      </c>
      <c r="J29" s="558" t="s">
        <v>47</v>
      </c>
      <c r="K29" s="556" t="s">
        <v>47</v>
      </c>
      <c r="L29" s="556" t="s">
        <v>47</v>
      </c>
      <c r="M29" s="563" t="s">
        <v>47</v>
      </c>
      <c r="N29" s="556" t="s">
        <v>47</v>
      </c>
      <c r="O29" s="556" t="s">
        <v>47</v>
      </c>
      <c r="P29" s="564" t="s">
        <v>47</v>
      </c>
      <c r="Q29" s="607"/>
      <c r="R29" s="607"/>
      <c r="S29" s="608"/>
      <c r="T29" s="558" t="s">
        <v>47</v>
      </c>
      <c r="U29" s="558"/>
      <c r="V29" s="602"/>
    </row>
    <row r="30" spans="1:22" ht="111.75" customHeight="1">
      <c r="A30" s="546"/>
      <c r="B30" s="589"/>
      <c r="C30" s="1513" t="s">
        <v>1345</v>
      </c>
      <c r="D30" s="1514"/>
      <c r="E30" s="1514"/>
      <c r="F30" s="1514"/>
      <c r="G30" s="1514"/>
      <c r="H30" s="1514"/>
      <c r="I30" s="1514"/>
      <c r="J30" s="1514"/>
      <c r="K30" s="1514"/>
      <c r="L30" s="1514"/>
      <c r="M30" s="1514"/>
      <c r="N30" s="1514"/>
      <c r="O30" s="1514"/>
      <c r="P30" s="1514"/>
      <c r="Q30" s="1514"/>
      <c r="R30" s="1514"/>
      <c r="S30" s="1514"/>
      <c r="T30" s="1514"/>
      <c r="U30" s="1514"/>
      <c r="V30" s="1515"/>
    </row>
    <row r="31" spans="1:22" ht="111.75" customHeight="1">
      <c r="A31" s="546"/>
      <c r="B31" s="583" t="s">
        <v>1324</v>
      </c>
      <c r="C31" s="609" t="s">
        <v>1325</v>
      </c>
      <c r="D31" s="610" t="s">
        <v>1346</v>
      </c>
      <c r="E31" s="553" t="s">
        <v>587</v>
      </c>
      <c r="F31" s="611" t="s">
        <v>1347</v>
      </c>
      <c r="G31" s="612">
        <v>2220861</v>
      </c>
      <c r="H31" s="558">
        <v>0</v>
      </c>
      <c r="I31" s="558">
        <v>0</v>
      </c>
      <c r="J31" s="558">
        <v>0</v>
      </c>
      <c r="K31" s="613">
        <v>2015</v>
      </c>
      <c r="L31" s="613">
        <v>2015</v>
      </c>
      <c r="M31" s="614">
        <v>2220861</v>
      </c>
      <c r="N31" s="613"/>
      <c r="O31" s="613"/>
      <c r="P31" s="615"/>
      <c r="Q31" s="613"/>
      <c r="R31" s="613"/>
      <c r="S31" s="616"/>
      <c r="T31" s="558"/>
      <c r="U31" s="558"/>
      <c r="V31" s="565"/>
    </row>
    <row r="32" spans="1:22" ht="111.75" customHeight="1">
      <c r="A32" s="546"/>
      <c r="B32" s="617"/>
      <c r="C32" s="618"/>
      <c r="D32" s="619" t="s">
        <v>47</v>
      </c>
      <c r="E32" s="558"/>
      <c r="F32" s="558"/>
      <c r="G32" s="558"/>
      <c r="H32" s="558"/>
      <c r="I32" s="558"/>
      <c r="J32" s="558"/>
      <c r="K32" s="620" t="s">
        <v>47</v>
      </c>
      <c r="L32" s="620" t="s">
        <v>47</v>
      </c>
      <c r="M32" s="621"/>
      <c r="N32" s="613"/>
      <c r="O32" s="613"/>
      <c r="P32" s="615"/>
      <c r="Q32" s="613"/>
      <c r="R32" s="613"/>
      <c r="S32" s="616"/>
      <c r="T32" s="558" t="s">
        <v>47</v>
      </c>
      <c r="U32" s="558"/>
      <c r="V32" s="565"/>
    </row>
    <row r="33" spans="1:22" ht="111.75" customHeight="1">
      <c r="A33" s="546"/>
      <c r="B33" s="617"/>
      <c r="C33" s="618"/>
      <c r="D33" s="619" t="s">
        <v>47</v>
      </c>
      <c r="E33" s="558"/>
      <c r="F33" s="558"/>
      <c r="G33" s="558"/>
      <c r="H33" s="558"/>
      <c r="I33" s="558"/>
      <c r="J33" s="558"/>
      <c r="K33" s="613"/>
      <c r="L33" s="613"/>
      <c r="M33" s="621"/>
      <c r="N33" s="613"/>
      <c r="O33" s="613"/>
      <c r="P33" s="615"/>
      <c r="Q33" s="613"/>
      <c r="R33" s="613"/>
      <c r="S33" s="616"/>
      <c r="T33" s="558"/>
      <c r="U33" s="558"/>
      <c r="V33" s="565"/>
    </row>
    <row r="34" spans="1:22" ht="111.75" customHeight="1">
      <c r="A34" s="546"/>
      <c r="B34" s="617"/>
      <c r="C34" s="618"/>
      <c r="D34" s="619" t="s">
        <v>47</v>
      </c>
      <c r="E34" s="558"/>
      <c r="F34" s="558"/>
      <c r="G34" s="558"/>
      <c r="H34" s="558"/>
      <c r="I34" s="558"/>
      <c r="J34" s="558"/>
      <c r="K34" s="613"/>
      <c r="L34" s="613"/>
      <c r="M34" s="621"/>
      <c r="N34" s="613"/>
      <c r="O34" s="613"/>
      <c r="P34" s="615"/>
      <c r="Q34" s="613"/>
      <c r="R34" s="613"/>
      <c r="S34" s="616"/>
      <c r="T34" s="558"/>
      <c r="U34" s="558"/>
      <c r="V34" s="565"/>
    </row>
    <row r="35" spans="1:22" ht="111.75" customHeight="1">
      <c r="A35" s="546"/>
      <c r="B35" s="617"/>
      <c r="C35" s="618"/>
      <c r="D35" s="622" t="s">
        <v>47</v>
      </c>
      <c r="E35" s="184"/>
      <c r="F35" s="184"/>
      <c r="G35" s="184"/>
      <c r="H35" s="184"/>
      <c r="I35" s="184"/>
      <c r="J35" s="184"/>
      <c r="K35" s="623"/>
      <c r="L35" s="623"/>
      <c r="M35" s="621"/>
      <c r="N35" s="623"/>
      <c r="O35" s="623"/>
      <c r="P35" s="615"/>
      <c r="Q35" s="623"/>
      <c r="R35" s="623"/>
      <c r="S35" s="616"/>
      <c r="T35" s="184"/>
      <c r="U35" s="184"/>
      <c r="V35" s="624"/>
    </row>
    <row r="36" spans="1:22" ht="111.75" customHeight="1">
      <c r="A36" s="546"/>
      <c r="B36" s="617"/>
      <c r="C36" s="618"/>
      <c r="D36" s="625" t="s">
        <v>47</v>
      </c>
      <c r="E36" s="184"/>
      <c r="F36" s="184"/>
      <c r="G36" s="184"/>
      <c r="H36" s="184"/>
      <c r="I36" s="184"/>
      <c r="J36" s="184"/>
      <c r="K36" s="623"/>
      <c r="L36" s="623"/>
      <c r="M36" s="621"/>
      <c r="N36" s="623"/>
      <c r="O36" s="623"/>
      <c r="P36" s="615"/>
      <c r="Q36" s="623"/>
      <c r="R36" s="623"/>
      <c r="S36" s="616"/>
      <c r="T36" s="184"/>
      <c r="U36" s="184"/>
      <c r="V36" s="624"/>
    </row>
    <row r="37" spans="1:22" ht="111.75" customHeight="1">
      <c r="A37" s="546"/>
      <c r="B37" s="617"/>
      <c r="C37" s="618"/>
      <c r="D37" s="625" t="s">
        <v>47</v>
      </c>
      <c r="E37" s="184"/>
      <c r="F37" s="184"/>
      <c r="G37" s="184"/>
      <c r="H37" s="184"/>
      <c r="I37" s="184"/>
      <c r="J37" s="184"/>
      <c r="K37" s="623"/>
      <c r="L37" s="623"/>
      <c r="M37" s="621"/>
      <c r="N37" s="623"/>
      <c r="O37" s="623"/>
      <c r="P37" s="615"/>
      <c r="Q37" s="623"/>
      <c r="R37" s="623"/>
      <c r="S37" s="616"/>
      <c r="T37" s="184"/>
      <c r="U37" s="184"/>
      <c r="V37" s="624"/>
    </row>
    <row r="38" spans="1:22" ht="111.75" customHeight="1">
      <c r="A38" s="546"/>
      <c r="B38" s="617"/>
      <c r="C38" s="618"/>
      <c r="D38" s="622" t="s">
        <v>47</v>
      </c>
      <c r="E38" s="184"/>
      <c r="F38" s="184"/>
      <c r="G38" s="184"/>
      <c r="H38" s="184"/>
      <c r="I38" s="184"/>
      <c r="J38" s="184"/>
      <c r="K38" s="623"/>
      <c r="L38" s="623"/>
      <c r="M38" s="621"/>
      <c r="N38" s="623"/>
      <c r="O38" s="623"/>
      <c r="P38" s="615"/>
      <c r="Q38" s="623"/>
      <c r="R38" s="623"/>
      <c r="S38" s="616"/>
      <c r="T38" s="184"/>
      <c r="U38" s="184"/>
      <c r="V38" s="624"/>
    </row>
    <row r="39" spans="1:22" ht="111.75" customHeight="1">
      <c r="A39" s="546"/>
      <c r="B39" s="617"/>
      <c r="C39" s="618"/>
      <c r="D39" s="622" t="s">
        <v>47</v>
      </c>
      <c r="E39" s="184"/>
      <c r="F39" s="184"/>
      <c r="G39" s="184"/>
      <c r="H39" s="184"/>
      <c r="I39" s="184"/>
      <c r="J39" s="184"/>
      <c r="K39" s="623"/>
      <c r="L39" s="623"/>
      <c r="M39" s="621"/>
      <c r="N39" s="623"/>
      <c r="O39" s="623"/>
      <c r="P39" s="615"/>
      <c r="Q39" s="623"/>
      <c r="R39" s="623"/>
      <c r="S39" s="616"/>
      <c r="T39" s="184"/>
      <c r="U39" s="184"/>
      <c r="V39" s="624"/>
    </row>
    <row r="40" spans="1:22" ht="111.75" customHeight="1">
      <c r="A40" s="546"/>
      <c r="B40" s="617"/>
      <c r="C40" s="618"/>
      <c r="D40" s="625" t="s">
        <v>47</v>
      </c>
      <c r="E40" s="184"/>
      <c r="F40" s="184"/>
      <c r="G40" s="184"/>
      <c r="H40" s="184"/>
      <c r="I40" s="184"/>
      <c r="J40" s="184"/>
      <c r="K40" s="623"/>
      <c r="L40" s="623"/>
      <c r="M40" s="621"/>
      <c r="N40" s="623"/>
      <c r="O40" s="623"/>
      <c r="P40" s="615"/>
      <c r="Q40" s="623"/>
      <c r="R40" s="623"/>
      <c r="S40" s="616"/>
      <c r="T40" s="184"/>
      <c r="U40" s="184"/>
      <c r="V40" s="624"/>
    </row>
    <row r="41" spans="1:22" ht="111.75" customHeight="1">
      <c r="A41" s="546"/>
      <c r="B41" s="617"/>
      <c r="C41" s="618"/>
      <c r="D41" s="626" t="s">
        <v>47</v>
      </c>
      <c r="E41" s="184"/>
      <c r="F41" s="184"/>
      <c r="G41" s="184"/>
      <c r="H41" s="184"/>
      <c r="I41" s="184"/>
      <c r="J41" s="184"/>
      <c r="K41" s="623"/>
      <c r="L41" s="623"/>
      <c r="M41" s="621"/>
      <c r="N41" s="623"/>
      <c r="O41" s="623"/>
      <c r="P41" s="615"/>
      <c r="Q41" s="623"/>
      <c r="R41" s="623"/>
      <c r="S41" s="616"/>
      <c r="T41" s="184"/>
      <c r="U41" s="184"/>
      <c r="V41" s="624"/>
    </row>
    <row r="42" spans="1:22" ht="111.75" customHeight="1">
      <c r="A42" s="546"/>
      <c r="B42" s="617"/>
      <c r="C42" s="618"/>
      <c r="D42" s="625" t="s">
        <v>47</v>
      </c>
      <c r="E42" s="184"/>
      <c r="F42" s="184"/>
      <c r="G42" s="184"/>
      <c r="H42" s="184"/>
      <c r="I42" s="184"/>
      <c r="J42" s="184"/>
      <c r="K42" s="623"/>
      <c r="L42" s="623"/>
      <c r="M42" s="621"/>
      <c r="N42" s="623"/>
      <c r="O42" s="623"/>
      <c r="P42" s="615"/>
      <c r="Q42" s="623"/>
      <c r="R42" s="623"/>
      <c r="S42" s="616"/>
      <c r="T42" s="184"/>
      <c r="U42" s="184"/>
      <c r="V42" s="624"/>
    </row>
    <row r="43" spans="1:22" ht="111.75" customHeight="1">
      <c r="A43" s="546"/>
      <c r="B43" s="617"/>
      <c r="C43" s="618"/>
      <c r="D43" s="625" t="s">
        <v>47</v>
      </c>
      <c r="E43" s="184"/>
      <c r="F43" s="184"/>
      <c r="G43" s="184"/>
      <c r="H43" s="184"/>
      <c r="I43" s="184"/>
      <c r="J43" s="184"/>
      <c r="K43" s="623"/>
      <c r="L43" s="623"/>
      <c r="M43" s="621"/>
      <c r="N43" s="623"/>
      <c r="O43" s="623"/>
      <c r="P43" s="615"/>
      <c r="Q43" s="623"/>
      <c r="R43" s="623"/>
      <c r="S43" s="616"/>
      <c r="T43" s="184"/>
      <c r="U43" s="184"/>
      <c r="V43" s="624"/>
    </row>
    <row r="44" spans="1:22" ht="111.75" customHeight="1">
      <c r="A44" s="546"/>
      <c r="B44" s="617"/>
      <c r="C44" s="618"/>
      <c r="D44" s="622" t="s">
        <v>47</v>
      </c>
      <c r="E44" s="184"/>
      <c r="F44" s="184"/>
      <c r="G44" s="184"/>
      <c r="H44" s="184"/>
      <c r="I44" s="184"/>
      <c r="J44" s="184"/>
      <c r="K44" s="623"/>
      <c r="L44" s="623"/>
      <c r="M44" s="621"/>
      <c r="N44" s="623"/>
      <c r="O44" s="623"/>
      <c r="P44" s="615"/>
      <c r="Q44" s="623"/>
      <c r="R44" s="623"/>
      <c r="S44" s="616"/>
      <c r="T44" s="184"/>
      <c r="U44" s="184"/>
      <c r="V44" s="624"/>
    </row>
    <row r="45" spans="1:22" ht="111.75" customHeight="1">
      <c r="A45" s="546"/>
      <c r="B45" s="617"/>
      <c r="C45" s="618"/>
      <c r="D45" s="622" t="s">
        <v>47</v>
      </c>
      <c r="E45" s="184"/>
      <c r="F45" s="184"/>
      <c r="G45" s="184"/>
      <c r="H45" s="184"/>
      <c r="I45" s="184"/>
      <c r="J45" s="184"/>
      <c r="K45" s="623"/>
      <c r="L45" s="623"/>
      <c r="M45" s="621"/>
      <c r="N45" s="623"/>
      <c r="O45" s="623"/>
      <c r="P45" s="615"/>
      <c r="Q45" s="623"/>
      <c r="R45" s="623"/>
      <c r="S45" s="616"/>
      <c r="T45" s="184"/>
      <c r="U45" s="184"/>
      <c r="V45" s="624"/>
    </row>
    <row r="46" spans="1:22" ht="111.75" customHeight="1">
      <c r="A46" s="546"/>
      <c r="B46" s="617"/>
      <c r="C46" s="618"/>
      <c r="D46" s="625" t="s">
        <v>47</v>
      </c>
      <c r="E46" s="184"/>
      <c r="F46" s="184"/>
      <c r="G46" s="184"/>
      <c r="H46" s="184"/>
      <c r="I46" s="184"/>
      <c r="J46" s="184"/>
      <c r="K46" s="623"/>
      <c r="L46" s="623"/>
      <c r="M46" s="621"/>
      <c r="N46" s="623"/>
      <c r="O46" s="623"/>
      <c r="P46" s="615"/>
      <c r="Q46" s="623"/>
      <c r="R46" s="623"/>
      <c r="S46" s="616"/>
      <c r="T46" s="184"/>
      <c r="U46" s="184"/>
      <c r="V46" s="624"/>
    </row>
    <row r="47" spans="1:22" ht="111.75" customHeight="1">
      <c r="A47" s="546"/>
      <c r="B47" s="617"/>
      <c r="C47" s="618"/>
      <c r="D47" s="625" t="s">
        <v>47</v>
      </c>
      <c r="E47" s="184"/>
      <c r="F47" s="184"/>
      <c r="G47" s="184"/>
      <c r="H47" s="184"/>
      <c r="I47" s="184"/>
      <c r="J47" s="184"/>
      <c r="K47" s="623"/>
      <c r="L47" s="623"/>
      <c r="M47" s="621"/>
      <c r="N47" s="623"/>
      <c r="O47" s="623"/>
      <c r="P47" s="615"/>
      <c r="Q47" s="623"/>
      <c r="R47" s="623"/>
      <c r="S47" s="616"/>
      <c r="T47" s="184"/>
      <c r="U47" s="184"/>
      <c r="V47" s="624"/>
    </row>
    <row r="48" spans="1:22" ht="111.75" customHeight="1">
      <c r="A48" s="546"/>
      <c r="B48" s="617"/>
      <c r="C48" s="618"/>
      <c r="D48" s="625" t="s">
        <v>47</v>
      </c>
      <c r="E48" s="184"/>
      <c r="F48" s="184"/>
      <c r="G48" s="184"/>
      <c r="H48" s="184"/>
      <c r="I48" s="184"/>
      <c r="J48" s="184"/>
      <c r="K48" s="623"/>
      <c r="L48" s="623"/>
      <c r="M48" s="621"/>
      <c r="N48" s="623"/>
      <c r="O48" s="623"/>
      <c r="P48" s="615"/>
      <c r="Q48" s="623"/>
      <c r="R48" s="623"/>
      <c r="S48" s="616"/>
      <c r="T48" s="184"/>
      <c r="U48" s="184"/>
      <c r="V48" s="624"/>
    </row>
    <row r="49" spans="1:22" ht="111.75" customHeight="1">
      <c r="A49" s="546"/>
      <c r="B49" s="627"/>
      <c r="C49" s="618"/>
      <c r="D49" s="625" t="s">
        <v>47</v>
      </c>
      <c r="E49" s="184"/>
      <c r="F49" s="184"/>
      <c r="G49" s="184"/>
      <c r="H49" s="184"/>
      <c r="I49" s="184"/>
      <c r="J49" s="184"/>
      <c r="K49" s="623"/>
      <c r="L49" s="623"/>
      <c r="M49" s="628"/>
      <c r="N49" s="623"/>
      <c r="O49" s="623"/>
      <c r="P49" s="615"/>
      <c r="Q49" s="623"/>
      <c r="R49" s="623"/>
      <c r="S49" s="616"/>
      <c r="T49" s="184"/>
      <c r="U49" s="184"/>
      <c r="V49" s="624"/>
    </row>
    <row r="50" spans="1:22" ht="78" customHeight="1">
      <c r="A50" s="546"/>
      <c r="B50" s="627"/>
      <c r="C50" s="629" t="s">
        <v>47</v>
      </c>
      <c r="D50" s="625" t="s">
        <v>47</v>
      </c>
      <c r="E50" s="184"/>
      <c r="F50" s="184"/>
      <c r="G50" s="184"/>
      <c r="H50" s="184"/>
      <c r="I50" s="184"/>
      <c r="J50" s="184"/>
      <c r="K50" s="623"/>
      <c r="L50" s="623"/>
      <c r="M50" s="621"/>
      <c r="N50" s="623"/>
      <c r="O50" s="623"/>
      <c r="P50" s="615"/>
      <c r="Q50" s="623"/>
      <c r="R50" s="623"/>
      <c r="S50" s="616"/>
      <c r="T50" s="184"/>
      <c r="U50" s="184"/>
      <c r="V50" s="624"/>
    </row>
    <row r="51" spans="1:22" ht="48.75" customHeight="1">
      <c r="A51" s="546"/>
      <c r="B51" s="627"/>
      <c r="C51" s="630" t="s">
        <v>47</v>
      </c>
      <c r="D51" s="184"/>
      <c r="E51" s="184"/>
      <c r="F51" s="184"/>
      <c r="G51" s="184"/>
      <c r="H51" s="184"/>
      <c r="I51" s="184"/>
      <c r="J51" s="184"/>
      <c r="K51" s="623"/>
      <c r="L51" s="623"/>
      <c r="M51" s="631"/>
      <c r="N51" s="623"/>
      <c r="O51" s="623"/>
      <c r="P51" s="615"/>
      <c r="Q51" s="623"/>
      <c r="R51" s="623"/>
      <c r="S51" s="616"/>
      <c r="T51" s="184"/>
      <c r="U51" s="184"/>
      <c r="V51" s="624"/>
    </row>
    <row r="52" spans="1:22" ht="75" customHeight="1">
      <c r="A52" s="546"/>
      <c r="B52" s="632"/>
      <c r="C52" s="629" t="s">
        <v>47</v>
      </c>
      <c r="D52" s="633" t="s">
        <v>47</v>
      </c>
      <c r="E52" s="184"/>
      <c r="F52" s="184"/>
      <c r="G52" s="634" t="s">
        <v>47</v>
      </c>
      <c r="H52" s="634"/>
      <c r="I52" s="171"/>
      <c r="J52" s="171"/>
      <c r="K52" s="635"/>
      <c r="L52" s="635"/>
      <c r="M52" s="636"/>
      <c r="N52" s="635"/>
      <c r="O52" s="635"/>
      <c r="P52" s="637"/>
      <c r="Q52" s="623"/>
      <c r="R52" s="623"/>
      <c r="S52" s="616"/>
      <c r="T52" s="634"/>
      <c r="U52" s="184"/>
      <c r="V52" s="624"/>
    </row>
    <row r="53" spans="1:22" ht="83.25" customHeight="1">
      <c r="A53" s="546"/>
      <c r="B53" s="617" t="s">
        <v>47</v>
      </c>
      <c r="C53" s="638"/>
      <c r="D53" s="639" t="s">
        <v>47</v>
      </c>
      <c r="E53" s="184"/>
      <c r="F53" s="184"/>
      <c r="G53" s="634" t="s">
        <v>47</v>
      </c>
      <c r="H53" s="634"/>
      <c r="I53" s="171"/>
      <c r="J53" s="171"/>
      <c r="K53" s="635"/>
      <c r="L53" s="635"/>
      <c r="M53" s="640"/>
      <c r="N53" s="641"/>
      <c r="O53" s="635"/>
      <c r="P53" s="637"/>
      <c r="Q53" s="623"/>
      <c r="R53" s="623"/>
      <c r="S53" s="616"/>
      <c r="T53" s="634"/>
      <c r="U53" s="184"/>
      <c r="V53" s="624"/>
    </row>
    <row r="54" spans="1:22" ht="75.75" customHeight="1">
      <c r="A54" s="546"/>
      <c r="B54" s="617"/>
      <c r="C54" s="642" t="s">
        <v>47</v>
      </c>
      <c r="D54" s="643"/>
      <c r="E54" s="184"/>
      <c r="F54" s="184"/>
      <c r="G54" s="184"/>
      <c r="H54" s="184"/>
      <c r="I54" s="184"/>
      <c r="J54" s="184"/>
      <c r="K54" s="623"/>
      <c r="L54" s="623"/>
      <c r="M54" s="631"/>
      <c r="N54" s="623"/>
      <c r="O54" s="623"/>
      <c r="P54" s="615"/>
      <c r="Q54" s="623"/>
      <c r="R54" s="623"/>
      <c r="S54" s="616"/>
      <c r="T54" s="171"/>
      <c r="U54" s="184"/>
      <c r="V54" s="624"/>
    </row>
    <row r="55" spans="1:22" ht="63.75" customHeight="1">
      <c r="A55" s="546"/>
      <c r="B55" s="617"/>
      <c r="C55" s="618" t="s">
        <v>47</v>
      </c>
      <c r="D55" s="184"/>
      <c r="E55" s="184"/>
      <c r="F55" s="184"/>
      <c r="G55" s="184"/>
      <c r="H55" s="184"/>
      <c r="I55" s="184"/>
      <c r="J55" s="184"/>
      <c r="K55" s="623"/>
      <c r="L55" s="623"/>
      <c r="M55" s="631"/>
      <c r="N55" s="623"/>
      <c r="O55" s="623"/>
      <c r="P55" s="615"/>
      <c r="Q55" s="623"/>
      <c r="R55" s="623"/>
      <c r="S55" s="616"/>
      <c r="T55" s="634"/>
      <c r="U55" s="184"/>
      <c r="V55" s="624"/>
    </row>
    <row r="56" spans="1:22" ht="84" customHeight="1">
      <c r="A56" s="546"/>
      <c r="B56" s="617"/>
      <c r="C56" s="629" t="s">
        <v>47</v>
      </c>
      <c r="D56" s="639" t="s">
        <v>47</v>
      </c>
      <c r="E56" s="184"/>
      <c r="F56" s="184"/>
      <c r="G56" s="184"/>
      <c r="H56" s="184"/>
      <c r="I56" s="184"/>
      <c r="J56" s="184"/>
      <c r="K56" s="623"/>
      <c r="L56" s="623"/>
      <c r="M56" s="644"/>
      <c r="N56" s="645"/>
      <c r="O56" s="645"/>
      <c r="P56" s="646"/>
      <c r="Q56" s="623"/>
      <c r="R56" s="623"/>
      <c r="S56" s="616"/>
      <c r="T56" s="634"/>
      <c r="U56" s="184"/>
      <c r="V56" s="624"/>
    </row>
    <row r="57" spans="1:22" ht="84" customHeight="1">
      <c r="A57" s="546"/>
      <c r="B57" s="617"/>
      <c r="C57" s="638"/>
      <c r="D57" s="639" t="s">
        <v>47</v>
      </c>
      <c r="E57" s="184"/>
      <c r="F57" s="184"/>
      <c r="G57" s="184"/>
      <c r="H57" s="184"/>
      <c r="I57" s="184"/>
      <c r="J57" s="184"/>
      <c r="K57" s="623"/>
      <c r="L57" s="623"/>
      <c r="M57" s="644"/>
      <c r="N57" s="645"/>
      <c r="O57" s="645"/>
      <c r="P57" s="646"/>
      <c r="Q57" s="623"/>
      <c r="R57" s="623"/>
      <c r="S57" s="616"/>
      <c r="T57" s="647"/>
      <c r="U57" s="184"/>
      <c r="V57" s="624"/>
    </row>
    <row r="58" spans="1:22" ht="63.75" customHeight="1">
      <c r="A58" s="546"/>
      <c r="B58" s="617"/>
      <c r="C58" s="648" t="s">
        <v>47</v>
      </c>
      <c r="D58" s="184"/>
      <c r="E58" s="184"/>
      <c r="F58" s="184"/>
      <c r="G58" s="184"/>
      <c r="H58" s="184"/>
      <c r="I58" s="184"/>
      <c r="J58" s="184"/>
      <c r="K58" s="623"/>
      <c r="L58" s="623"/>
      <c r="M58" s="631"/>
      <c r="N58" s="623"/>
      <c r="O58" s="623"/>
      <c r="P58" s="615"/>
      <c r="Q58" s="623"/>
      <c r="R58" s="623"/>
      <c r="S58" s="616"/>
      <c r="T58" s="184"/>
      <c r="U58" s="184"/>
      <c r="V58" s="624"/>
    </row>
    <row r="59" spans="1:22" ht="27" customHeight="1">
      <c r="A59" s="546"/>
      <c r="B59" s="617"/>
      <c r="C59" s="618" t="s">
        <v>47</v>
      </c>
      <c r="D59" s="184"/>
      <c r="E59" s="184"/>
      <c r="F59" s="184"/>
      <c r="G59" s="184"/>
      <c r="H59" s="184"/>
      <c r="I59" s="184"/>
      <c r="J59" s="184"/>
      <c r="K59" s="623"/>
      <c r="L59" s="623"/>
      <c r="M59" s="631"/>
      <c r="N59" s="623"/>
      <c r="O59" s="623"/>
      <c r="P59" s="615"/>
      <c r="Q59" s="623"/>
      <c r="R59" s="623"/>
      <c r="S59" s="616"/>
      <c r="T59" s="184"/>
      <c r="U59" s="184"/>
      <c r="V59" s="624"/>
    </row>
    <row r="60" spans="1:22" ht="51.75" customHeight="1">
      <c r="A60" s="546"/>
      <c r="B60" s="617"/>
      <c r="C60" s="618" t="s">
        <v>47</v>
      </c>
      <c r="D60" s="184"/>
      <c r="E60" s="184"/>
      <c r="F60" s="184"/>
      <c r="G60" s="184"/>
      <c r="H60" s="184"/>
      <c r="I60" s="184"/>
      <c r="J60" s="184"/>
      <c r="K60" s="623"/>
      <c r="L60" s="623"/>
      <c r="M60" s="631"/>
      <c r="N60" s="623"/>
      <c r="O60" s="623"/>
      <c r="P60" s="615"/>
      <c r="Q60" s="623"/>
      <c r="R60" s="623"/>
      <c r="S60" s="616"/>
      <c r="T60" s="184"/>
      <c r="U60" s="184"/>
      <c r="V60" s="624"/>
    </row>
    <row r="61" spans="1:22" ht="55.5" customHeight="1">
      <c r="A61" s="546"/>
      <c r="B61" s="617"/>
      <c r="C61" s="618" t="s">
        <v>47</v>
      </c>
      <c r="D61" s="184"/>
      <c r="E61" s="184"/>
      <c r="F61" s="184"/>
      <c r="G61" s="184"/>
      <c r="H61" s="184"/>
      <c r="I61" s="184"/>
      <c r="J61" s="184"/>
      <c r="K61" s="623"/>
      <c r="L61" s="623"/>
      <c r="M61" s="631"/>
      <c r="N61" s="623"/>
      <c r="O61" s="623"/>
      <c r="P61" s="615"/>
      <c r="Q61" s="623"/>
      <c r="R61" s="623"/>
      <c r="S61" s="616"/>
      <c r="T61" s="184"/>
      <c r="U61" s="184"/>
      <c r="V61" s="624"/>
    </row>
    <row r="62" spans="1:22" ht="72.75" customHeight="1">
      <c r="A62" s="546"/>
      <c r="B62" s="617" t="s">
        <v>47</v>
      </c>
      <c r="C62" s="618" t="s">
        <v>47</v>
      </c>
      <c r="D62" s="184"/>
      <c r="E62" s="184"/>
      <c r="F62" s="184"/>
      <c r="G62" s="184"/>
      <c r="H62" s="184"/>
      <c r="I62" s="184"/>
      <c r="J62" s="184"/>
      <c r="K62" s="623"/>
      <c r="L62" s="623"/>
      <c r="M62" s="631"/>
      <c r="N62" s="623"/>
      <c r="O62" s="623"/>
      <c r="P62" s="615"/>
      <c r="Q62" s="623"/>
      <c r="R62" s="623"/>
      <c r="S62" s="616"/>
      <c r="T62" s="184"/>
      <c r="U62" s="184"/>
      <c r="V62" s="624"/>
    </row>
    <row r="63" spans="1:22" ht="67.5" customHeight="1">
      <c r="A63" s="649">
        <v>1</v>
      </c>
      <c r="B63" s="650"/>
      <c r="C63" s="558"/>
      <c r="D63" s="184"/>
      <c r="E63" s="184"/>
      <c r="F63" s="184"/>
      <c r="G63" s="184"/>
      <c r="H63" s="184"/>
      <c r="I63" s="184"/>
      <c r="J63" s="184"/>
      <c r="K63" s="623"/>
      <c r="L63" s="623"/>
      <c r="M63" s="631"/>
      <c r="N63" s="623"/>
      <c r="O63" s="623"/>
      <c r="P63" s="615"/>
      <c r="Q63" s="623"/>
      <c r="R63" s="623"/>
      <c r="S63" s="616"/>
      <c r="T63" s="184"/>
      <c r="U63" s="184"/>
      <c r="V63" s="624"/>
    </row>
    <row r="64" spans="1:22" ht="114" customHeight="1">
      <c r="A64" s="649">
        <v>2</v>
      </c>
      <c r="B64" s="650"/>
      <c r="C64" s="650"/>
      <c r="D64" s="651"/>
      <c r="E64" s="652"/>
      <c r="F64" s="652"/>
      <c r="G64" s="652" t="s">
        <v>47</v>
      </c>
      <c r="H64" s="652"/>
      <c r="I64" s="652"/>
      <c r="J64" s="652"/>
      <c r="K64" s="652"/>
      <c r="L64" s="652"/>
      <c r="M64" s="653"/>
      <c r="N64" s="652"/>
      <c r="O64" s="652"/>
      <c r="P64" s="654"/>
      <c r="Q64" s="652"/>
      <c r="R64" s="652"/>
      <c r="S64" s="655"/>
      <c r="T64" s="652"/>
      <c r="U64" s="652"/>
      <c r="V64" s="652"/>
    </row>
    <row r="65" spans="1:22" ht="64.5" customHeight="1">
      <c r="A65" s="649">
        <v>3</v>
      </c>
      <c r="B65" s="650"/>
      <c r="C65" s="650"/>
      <c r="D65" s="656"/>
      <c r="E65" s="652"/>
      <c r="F65" s="652"/>
      <c r="G65" s="652"/>
      <c r="H65" s="652"/>
      <c r="I65" s="652"/>
      <c r="J65" s="652"/>
      <c r="K65" s="652"/>
      <c r="L65" s="652"/>
      <c r="M65" s="653"/>
      <c r="N65" s="652"/>
      <c r="O65" s="652"/>
      <c r="P65" s="657"/>
      <c r="Q65" s="652"/>
      <c r="R65" s="652"/>
      <c r="S65" s="655"/>
      <c r="T65" s="652"/>
      <c r="U65" s="652"/>
      <c r="V65" s="652"/>
    </row>
    <row r="66" spans="1:22" ht="49.5" customHeight="1">
      <c r="A66" s="649">
        <v>4</v>
      </c>
      <c r="B66" s="650"/>
      <c r="C66" s="650"/>
      <c r="D66" s="658"/>
      <c r="E66" s="652"/>
      <c r="F66" s="652"/>
      <c r="G66" s="652"/>
      <c r="H66" s="652"/>
      <c r="I66" s="652"/>
      <c r="J66" s="652"/>
      <c r="K66" s="652"/>
      <c r="L66" s="652"/>
      <c r="M66" s="653"/>
      <c r="N66" s="652"/>
      <c r="O66" s="652"/>
      <c r="P66" s="657"/>
      <c r="Q66" s="652"/>
      <c r="R66" s="652"/>
      <c r="S66" s="655"/>
      <c r="T66" s="652"/>
      <c r="U66" s="652"/>
      <c r="V66" s="652"/>
    </row>
    <row r="67" spans="1:22" ht="85.5" customHeight="1">
      <c r="A67" s="649">
        <v>5</v>
      </c>
      <c r="B67" s="650"/>
      <c r="C67" s="650"/>
      <c r="D67" s="633"/>
      <c r="E67" s="652"/>
      <c r="F67" s="652"/>
      <c r="G67" s="652"/>
      <c r="H67" s="652"/>
      <c r="I67" s="652"/>
      <c r="J67" s="652"/>
      <c r="K67" s="652"/>
      <c r="L67" s="652"/>
      <c r="M67" s="659"/>
      <c r="N67" s="652"/>
      <c r="O67" s="652"/>
      <c r="P67" s="657"/>
      <c r="Q67" s="652"/>
      <c r="R67" s="652"/>
      <c r="S67" s="655"/>
      <c r="T67" s="652"/>
      <c r="U67" s="652"/>
      <c r="V67" s="652"/>
    </row>
    <row r="68" spans="1:22" ht="72" customHeight="1">
      <c r="A68" s="649">
        <v>6</v>
      </c>
      <c r="B68" s="650"/>
      <c r="C68" s="650"/>
      <c r="D68" s="633"/>
      <c r="E68" s="652"/>
      <c r="F68" s="652"/>
      <c r="G68" s="652"/>
      <c r="H68" s="652"/>
      <c r="I68" s="652"/>
      <c r="J68" s="652"/>
      <c r="K68" s="652"/>
      <c r="L68" s="652"/>
      <c r="M68" s="653"/>
      <c r="N68" s="652"/>
      <c r="O68" s="652"/>
      <c r="P68" s="657"/>
      <c r="Q68" s="652"/>
      <c r="R68" s="652"/>
      <c r="S68" s="655"/>
      <c r="T68" s="652"/>
      <c r="U68" s="652"/>
      <c r="V68" s="652"/>
    </row>
    <row r="69" spans="1:22" ht="45.75" customHeight="1">
      <c r="A69" s="649">
        <v>7</v>
      </c>
      <c r="B69" s="650"/>
      <c r="C69" s="650"/>
      <c r="D69" s="656"/>
      <c r="E69" s="652"/>
      <c r="F69" s="652"/>
      <c r="G69" s="652"/>
      <c r="H69" s="652"/>
      <c r="I69" s="652"/>
      <c r="J69" s="652"/>
      <c r="K69" s="652"/>
      <c r="L69" s="652"/>
      <c r="M69" s="653"/>
      <c r="N69" s="652"/>
      <c r="O69" s="652"/>
      <c r="P69" s="657"/>
      <c r="Q69" s="652"/>
      <c r="R69" s="652"/>
      <c r="S69" s="660"/>
      <c r="T69" s="652"/>
      <c r="U69" s="652"/>
      <c r="V69" s="652"/>
    </row>
    <row r="70" spans="1:22" ht="45.75" customHeight="1">
      <c r="A70" s="649">
        <v>8</v>
      </c>
      <c r="B70" s="650"/>
      <c r="C70" s="650"/>
      <c r="D70" s="656"/>
      <c r="E70" s="652"/>
      <c r="F70" s="652"/>
      <c r="G70" s="652"/>
      <c r="H70" s="652"/>
      <c r="I70" s="652"/>
      <c r="J70" s="652"/>
      <c r="K70" s="652"/>
      <c r="L70" s="652"/>
      <c r="M70" s="653"/>
      <c r="N70" s="652"/>
      <c r="O70" s="652"/>
      <c r="P70" s="657"/>
      <c r="Q70" s="652"/>
      <c r="R70" s="652"/>
      <c r="S70" s="660"/>
      <c r="T70" s="652"/>
      <c r="U70" s="652"/>
      <c r="V70" s="652"/>
    </row>
    <row r="71" spans="1:22" ht="63.75" customHeight="1">
      <c r="A71" s="649">
        <v>9</v>
      </c>
      <c r="B71" s="650"/>
      <c r="C71" s="650"/>
      <c r="D71" s="656"/>
      <c r="E71" s="652"/>
      <c r="F71" s="652"/>
      <c r="G71" s="652" t="s">
        <v>47</v>
      </c>
      <c r="H71" s="652"/>
      <c r="I71" s="652"/>
      <c r="J71" s="652"/>
      <c r="K71" s="652"/>
      <c r="L71" s="652"/>
      <c r="M71" s="653"/>
      <c r="N71" s="652"/>
      <c r="O71" s="652"/>
      <c r="P71" s="657"/>
      <c r="Q71" s="652"/>
      <c r="R71" s="652"/>
      <c r="S71" s="655"/>
      <c r="T71" s="652"/>
      <c r="U71" s="652"/>
      <c r="V71" s="652"/>
    </row>
    <row r="72" spans="1:22" ht="51.75" customHeight="1">
      <c r="A72" s="649">
        <v>10</v>
      </c>
      <c r="B72" s="650"/>
      <c r="C72" s="650"/>
      <c r="D72" s="656"/>
      <c r="E72" s="652"/>
      <c r="F72" s="652"/>
      <c r="G72" s="652"/>
      <c r="H72" s="652"/>
      <c r="I72" s="652"/>
      <c r="J72" s="652"/>
      <c r="K72" s="652"/>
      <c r="L72" s="652"/>
      <c r="M72" s="653"/>
      <c r="N72" s="652"/>
      <c r="O72" s="652"/>
      <c r="P72" s="657"/>
      <c r="Q72" s="652"/>
      <c r="R72" s="652"/>
      <c r="S72" s="655"/>
      <c r="T72" s="652"/>
      <c r="U72" s="652"/>
      <c r="V72" s="652"/>
    </row>
    <row r="73" spans="1:22" ht="76.5" customHeight="1">
      <c r="A73" s="649">
        <v>11</v>
      </c>
      <c r="B73" s="650"/>
      <c r="C73" s="650"/>
      <c r="D73" s="656"/>
      <c r="E73" s="652"/>
      <c r="F73" s="652"/>
      <c r="G73" s="652"/>
      <c r="H73" s="652"/>
      <c r="I73" s="652"/>
      <c r="J73" s="652"/>
      <c r="K73" s="652"/>
      <c r="L73" s="652"/>
      <c r="M73" s="653"/>
      <c r="N73" s="652"/>
      <c r="O73" s="652"/>
      <c r="P73" s="657"/>
      <c r="Q73" s="652"/>
      <c r="R73" s="652"/>
      <c r="S73" s="655"/>
      <c r="T73" s="652"/>
      <c r="U73" s="652"/>
      <c r="V73" s="652"/>
    </row>
    <row r="74" spans="1:22" ht="103.5" customHeight="1">
      <c r="A74" s="649">
        <v>12</v>
      </c>
      <c r="B74" s="650"/>
      <c r="C74" s="650"/>
      <c r="D74" s="661"/>
      <c r="E74" s="652"/>
      <c r="F74" s="652"/>
      <c r="G74" s="652"/>
      <c r="H74" s="652"/>
      <c r="I74" s="652"/>
      <c r="J74" s="652"/>
      <c r="K74" s="652"/>
      <c r="L74" s="652"/>
      <c r="M74" s="653"/>
      <c r="N74" s="652"/>
      <c r="O74" s="652"/>
      <c r="P74" s="657"/>
      <c r="Q74" s="652"/>
      <c r="R74" s="652"/>
      <c r="S74" s="655"/>
      <c r="T74" s="652"/>
      <c r="U74" s="652"/>
      <c r="V74" s="652"/>
    </row>
    <row r="75" spans="1:22" ht="60.75" customHeight="1">
      <c r="A75" s="649">
        <v>13</v>
      </c>
      <c r="B75" s="650"/>
      <c r="C75" s="650"/>
      <c r="D75" s="661"/>
      <c r="E75" s="652"/>
      <c r="F75" s="652"/>
      <c r="G75" s="652"/>
      <c r="H75" s="652"/>
      <c r="I75" s="652"/>
      <c r="J75" s="652"/>
      <c r="K75" s="652"/>
      <c r="L75" s="652"/>
      <c r="M75" s="653"/>
      <c r="N75" s="652"/>
      <c r="O75" s="652"/>
      <c r="P75" s="657"/>
      <c r="Q75" s="652"/>
      <c r="R75" s="652"/>
      <c r="S75" s="660"/>
      <c r="T75" s="652"/>
      <c r="U75" s="652"/>
      <c r="V75" s="652"/>
    </row>
    <row r="76" spans="1:22" ht="95.25" customHeight="1">
      <c r="A76" s="649">
        <v>14</v>
      </c>
      <c r="B76" s="650"/>
      <c r="C76" s="650"/>
      <c r="D76" s="661"/>
      <c r="E76" s="652"/>
      <c r="F76" s="652"/>
      <c r="G76" s="652"/>
      <c r="H76" s="652"/>
      <c r="I76" s="652"/>
      <c r="J76" s="652"/>
      <c r="K76" s="652"/>
      <c r="L76" s="652"/>
      <c r="M76" s="662"/>
      <c r="N76" s="652"/>
      <c r="O76" s="652"/>
      <c r="P76" s="657"/>
      <c r="Q76" s="652"/>
      <c r="R76" s="652"/>
      <c r="S76" s="660"/>
      <c r="T76" s="652"/>
      <c r="U76" s="652"/>
      <c r="V76" s="652"/>
    </row>
    <row r="77" spans="1:22" ht="65.25" customHeight="1">
      <c r="A77" s="649">
        <v>15</v>
      </c>
      <c r="B77" s="650"/>
      <c r="C77" s="650"/>
      <c r="D77" s="656"/>
      <c r="E77" s="652"/>
      <c r="F77" s="652"/>
      <c r="G77" s="652"/>
      <c r="H77" s="652"/>
      <c r="I77" s="652"/>
      <c r="J77" s="652"/>
      <c r="K77" s="652"/>
      <c r="L77" s="652"/>
      <c r="M77" s="653"/>
      <c r="N77" s="652"/>
      <c r="O77" s="652"/>
      <c r="P77" s="654"/>
      <c r="Q77" s="652"/>
      <c r="R77" s="652"/>
      <c r="S77" s="655"/>
      <c r="T77" s="652"/>
      <c r="U77" s="652"/>
      <c r="V77" s="652"/>
    </row>
    <row r="78" spans="1:22" ht="46.5" customHeight="1">
      <c r="A78" s="649">
        <v>16</v>
      </c>
      <c r="B78" s="650"/>
      <c r="C78" s="650"/>
      <c r="D78" s="656"/>
      <c r="E78" s="652"/>
      <c r="F78" s="652"/>
      <c r="G78" s="652" t="s">
        <v>47</v>
      </c>
      <c r="H78" s="652"/>
      <c r="I78" s="652"/>
      <c r="J78" s="652"/>
      <c r="K78" s="652"/>
      <c r="L78" s="652"/>
      <c r="M78" s="653"/>
      <c r="N78" s="652"/>
      <c r="O78" s="652"/>
      <c r="P78" s="654"/>
      <c r="Q78" s="652"/>
      <c r="R78" s="652"/>
      <c r="S78" s="655"/>
      <c r="T78" s="652"/>
      <c r="U78" s="652"/>
      <c r="V78" s="652"/>
    </row>
    <row r="79" spans="1:22" ht="62.25" customHeight="1">
      <c r="A79" s="649">
        <v>17</v>
      </c>
      <c r="B79" s="650"/>
      <c r="C79" s="650"/>
      <c r="D79" s="656"/>
      <c r="E79" s="652"/>
      <c r="F79" s="652"/>
      <c r="G79" s="652"/>
      <c r="H79" s="652"/>
      <c r="I79" s="652"/>
      <c r="J79" s="652"/>
      <c r="K79" s="652"/>
      <c r="L79" s="652"/>
      <c r="M79" s="653"/>
      <c r="N79" s="652"/>
      <c r="O79" s="652"/>
      <c r="P79" s="657"/>
      <c r="Q79" s="652"/>
      <c r="R79" s="652"/>
      <c r="S79" s="655"/>
      <c r="T79" s="652"/>
      <c r="U79" s="652"/>
      <c r="V79" s="652"/>
    </row>
    <row r="80" spans="1:22" ht="72" customHeight="1">
      <c r="A80" s="649">
        <v>18</v>
      </c>
      <c r="B80" s="650"/>
      <c r="C80" s="650"/>
      <c r="D80" s="656"/>
      <c r="E80" s="652"/>
      <c r="F80" s="652"/>
      <c r="G80" s="652"/>
      <c r="H80" s="652"/>
      <c r="I80" s="652"/>
      <c r="J80" s="652"/>
      <c r="K80" s="652"/>
      <c r="L80" s="652"/>
      <c r="M80" s="653"/>
      <c r="N80" s="652"/>
      <c r="O80" s="652"/>
      <c r="P80" s="654"/>
      <c r="Q80" s="652"/>
      <c r="R80" s="652"/>
      <c r="S80" s="655"/>
      <c r="T80" s="652"/>
      <c r="U80" s="652"/>
      <c r="V80" s="652"/>
    </row>
    <row r="81" spans="1:22" ht="84.75" customHeight="1">
      <c r="A81" s="649">
        <v>19</v>
      </c>
      <c r="B81" s="650"/>
      <c r="C81" s="650"/>
      <c r="D81" s="639"/>
      <c r="E81" s="652"/>
      <c r="F81" s="652"/>
      <c r="G81" s="652"/>
      <c r="H81" s="652"/>
      <c r="I81" s="652"/>
      <c r="J81" s="652"/>
      <c r="K81" s="652"/>
      <c r="L81" s="652"/>
      <c r="M81" s="653"/>
      <c r="N81" s="652"/>
      <c r="O81" s="652"/>
      <c r="P81" s="657"/>
      <c r="Q81" s="652"/>
      <c r="R81" s="652"/>
      <c r="S81" s="655"/>
      <c r="T81" s="652"/>
      <c r="U81" s="652"/>
      <c r="V81" s="652"/>
    </row>
    <row r="82" spans="1:22" ht="46.5" customHeight="1">
      <c r="A82" s="649">
        <v>20</v>
      </c>
      <c r="B82" s="650"/>
      <c r="C82" s="650"/>
      <c r="D82" s="656"/>
      <c r="E82" s="652"/>
      <c r="F82" s="652"/>
      <c r="G82" s="652"/>
      <c r="H82" s="652"/>
      <c r="I82" s="652"/>
      <c r="J82" s="652"/>
      <c r="K82" s="652"/>
      <c r="L82" s="652"/>
      <c r="M82" s="653"/>
      <c r="N82" s="652"/>
      <c r="O82" s="652"/>
      <c r="P82" s="654"/>
      <c r="Q82" s="652"/>
      <c r="R82" s="652"/>
      <c r="S82" s="655"/>
      <c r="T82" s="652"/>
      <c r="U82" s="652"/>
      <c r="V82" s="652"/>
    </row>
    <row r="83" spans="1:22" ht="47.25" customHeight="1">
      <c r="A83" s="649">
        <v>21</v>
      </c>
      <c r="B83" s="650"/>
      <c r="C83" s="650"/>
      <c r="D83" s="656"/>
      <c r="E83" s="652"/>
      <c r="F83" s="652"/>
      <c r="G83" s="652"/>
      <c r="H83" s="652"/>
      <c r="I83" s="652"/>
      <c r="J83" s="652"/>
      <c r="K83" s="652"/>
      <c r="L83" s="652"/>
      <c r="M83" s="653"/>
      <c r="N83" s="652"/>
      <c r="O83" s="652"/>
      <c r="P83" s="654"/>
      <c r="Q83" s="652"/>
      <c r="R83" s="652"/>
      <c r="S83" s="655"/>
      <c r="T83" s="652"/>
      <c r="U83" s="652"/>
      <c r="V83" s="652"/>
    </row>
    <row r="84" spans="1:22" ht="45" customHeight="1">
      <c r="A84" s="649"/>
      <c r="B84" s="650"/>
      <c r="C84" s="650"/>
      <c r="D84" s="656"/>
      <c r="E84" s="652"/>
      <c r="F84" s="652"/>
      <c r="G84" s="652"/>
      <c r="H84" s="652"/>
      <c r="I84" s="652"/>
      <c r="J84" s="652"/>
      <c r="K84" s="652"/>
      <c r="L84" s="652"/>
      <c r="M84" s="653"/>
      <c r="N84" s="652"/>
      <c r="O84" s="652"/>
      <c r="P84" s="654"/>
      <c r="Q84" s="652"/>
      <c r="R84" s="652"/>
      <c r="S84" s="655"/>
      <c r="T84" s="652"/>
      <c r="U84" s="652"/>
      <c r="V84" s="652"/>
    </row>
    <row r="85" spans="1:22" ht="45" customHeight="1">
      <c r="A85" s="650"/>
      <c r="B85" s="650"/>
      <c r="C85" s="650"/>
      <c r="D85" s="661"/>
      <c r="E85" s="652"/>
      <c r="F85" s="652"/>
      <c r="G85" s="652"/>
      <c r="H85" s="652"/>
      <c r="I85" s="652"/>
      <c r="J85" s="652"/>
      <c r="K85" s="652"/>
      <c r="L85" s="652"/>
      <c r="M85" s="653"/>
      <c r="N85" s="652"/>
      <c r="O85" s="652"/>
      <c r="P85" s="654"/>
      <c r="Q85" s="652"/>
      <c r="R85" s="652"/>
      <c r="S85" s="655"/>
      <c r="T85" s="652"/>
      <c r="U85" s="652"/>
      <c r="V85" s="652"/>
    </row>
    <row r="86" spans="1:22" ht="45" customHeight="1">
      <c r="A86" s="649">
        <v>22</v>
      </c>
      <c r="B86" s="650"/>
      <c r="C86" s="650"/>
      <c r="D86" s="652"/>
      <c r="E86" s="652"/>
      <c r="F86" s="652"/>
      <c r="G86" s="652"/>
      <c r="H86" s="652"/>
      <c r="I86" s="652"/>
      <c r="J86" s="652"/>
      <c r="K86" s="652"/>
      <c r="L86" s="652"/>
      <c r="M86" s="663"/>
      <c r="N86" s="652"/>
      <c r="O86" s="652"/>
      <c r="P86" s="664"/>
      <c r="Q86" s="652"/>
      <c r="R86" s="652"/>
      <c r="S86" s="665"/>
      <c r="T86" s="652"/>
      <c r="U86" s="652"/>
      <c r="V86" s="652"/>
    </row>
    <row r="87" spans="1:22" ht="32.25" customHeight="1">
      <c r="A87" s="649">
        <v>23</v>
      </c>
      <c r="B87" s="650"/>
      <c r="C87" s="650"/>
      <c r="D87" s="652"/>
      <c r="E87" s="652"/>
      <c r="F87" s="652"/>
      <c r="G87" s="652" t="s">
        <v>47</v>
      </c>
      <c r="H87" s="652"/>
      <c r="I87" s="652"/>
      <c r="J87" s="652"/>
      <c r="K87" s="652"/>
      <c r="L87" s="652"/>
      <c r="M87" s="662"/>
      <c r="N87" s="652"/>
      <c r="O87" s="652"/>
      <c r="P87" s="654"/>
      <c r="Q87" s="652"/>
      <c r="R87" s="652"/>
      <c r="S87" s="655"/>
      <c r="T87" s="652"/>
      <c r="U87" s="652"/>
      <c r="V87" s="652"/>
    </row>
    <row r="88" spans="1:22" ht="32.25" customHeight="1">
      <c r="A88" s="649">
        <v>24</v>
      </c>
      <c r="B88" s="650"/>
      <c r="C88" s="650"/>
      <c r="D88" s="652"/>
      <c r="E88" s="652"/>
      <c r="F88" s="652"/>
      <c r="G88" s="652"/>
      <c r="H88" s="652"/>
      <c r="I88" s="652"/>
      <c r="J88" s="652"/>
      <c r="K88" s="652"/>
      <c r="L88" s="652"/>
      <c r="M88" s="662"/>
      <c r="N88" s="652"/>
      <c r="O88" s="652"/>
      <c r="P88" s="654"/>
      <c r="Q88" s="652"/>
      <c r="R88" s="652"/>
      <c r="S88" s="655"/>
      <c r="T88" s="652"/>
      <c r="U88" s="652"/>
      <c r="V88" s="652"/>
    </row>
    <row r="89" spans="1:22" ht="32.25" customHeight="1">
      <c r="A89" s="649">
        <v>25</v>
      </c>
      <c r="B89" s="650"/>
      <c r="C89" s="650"/>
      <c r="D89" s="652"/>
      <c r="E89" s="652"/>
      <c r="F89" s="652"/>
      <c r="G89" s="652"/>
      <c r="H89" s="652"/>
      <c r="I89" s="652"/>
      <c r="J89" s="652"/>
      <c r="K89" s="652"/>
      <c r="L89" s="652"/>
      <c r="M89" s="662"/>
      <c r="N89" s="652"/>
      <c r="O89" s="652"/>
      <c r="P89" s="654"/>
      <c r="Q89" s="652"/>
      <c r="R89" s="652"/>
      <c r="S89" s="655"/>
      <c r="T89" s="652"/>
      <c r="U89" s="652"/>
      <c r="V89" s="652"/>
    </row>
    <row r="90" spans="1:22" ht="32.25" customHeight="1">
      <c r="A90" s="649">
        <v>26</v>
      </c>
      <c r="B90" s="650"/>
      <c r="C90" s="650"/>
      <c r="D90" s="652"/>
      <c r="E90" s="652"/>
      <c r="F90" s="652"/>
      <c r="G90" s="652"/>
      <c r="H90" s="652"/>
      <c r="I90" s="652"/>
      <c r="J90" s="652"/>
      <c r="K90" s="652"/>
      <c r="L90" s="652"/>
      <c r="M90" s="662"/>
      <c r="N90" s="652"/>
      <c r="O90" s="652"/>
      <c r="P90" s="654"/>
      <c r="Q90" s="652"/>
      <c r="R90" s="652"/>
      <c r="S90" s="655"/>
      <c r="T90" s="652"/>
      <c r="U90" s="652"/>
      <c r="V90" s="652"/>
    </row>
    <row r="91" spans="1:22" ht="32.25" customHeight="1">
      <c r="A91" s="649">
        <v>27</v>
      </c>
      <c r="B91" s="650"/>
      <c r="C91" s="650"/>
      <c r="D91" s="652"/>
      <c r="E91" s="652"/>
      <c r="F91" s="652"/>
      <c r="G91" s="652"/>
      <c r="H91" s="652"/>
      <c r="I91" s="652"/>
      <c r="J91" s="652"/>
      <c r="K91" s="652"/>
      <c r="L91" s="652"/>
      <c r="M91" s="662"/>
      <c r="N91" s="652"/>
      <c r="O91" s="652"/>
      <c r="P91" s="654"/>
      <c r="Q91" s="652"/>
      <c r="R91" s="652"/>
      <c r="S91" s="655"/>
      <c r="T91" s="652"/>
      <c r="U91" s="652"/>
      <c r="V91" s="652"/>
    </row>
    <row r="92" spans="1:22" ht="32.25" customHeight="1">
      <c r="A92" s="649">
        <v>28</v>
      </c>
      <c r="B92" s="650"/>
      <c r="C92" s="650"/>
      <c r="D92" s="652"/>
      <c r="E92" s="652"/>
      <c r="F92" s="652"/>
      <c r="G92" s="652"/>
      <c r="H92" s="652"/>
      <c r="I92" s="652"/>
      <c r="J92" s="652"/>
      <c r="K92" s="652"/>
      <c r="L92" s="652"/>
      <c r="M92" s="662"/>
      <c r="N92" s="652"/>
      <c r="O92" s="652"/>
      <c r="P92" s="654"/>
      <c r="Q92" s="652"/>
      <c r="R92" s="652"/>
      <c r="S92" s="655"/>
      <c r="T92" s="652"/>
      <c r="U92" s="652"/>
      <c r="V92" s="652"/>
    </row>
    <row r="93" spans="1:22" ht="32.25" customHeight="1">
      <c r="A93" s="649">
        <v>29</v>
      </c>
      <c r="B93" s="650"/>
      <c r="C93" s="650"/>
      <c r="D93" s="652"/>
      <c r="E93" s="652"/>
      <c r="F93" s="652"/>
      <c r="G93" s="652"/>
      <c r="H93" s="652"/>
      <c r="I93" s="652"/>
      <c r="J93" s="652"/>
      <c r="K93" s="652"/>
      <c r="L93" s="652"/>
      <c r="M93" s="662"/>
      <c r="N93" s="652"/>
      <c r="O93" s="652"/>
      <c r="P93" s="654"/>
      <c r="Q93" s="652"/>
      <c r="R93" s="652"/>
      <c r="S93" s="655"/>
      <c r="T93" s="652"/>
      <c r="U93" s="652"/>
      <c r="V93" s="652"/>
    </row>
    <row r="94" spans="1:22" ht="32.25" customHeight="1">
      <c r="A94" s="649">
        <v>30</v>
      </c>
      <c r="B94" s="650"/>
      <c r="C94" s="650"/>
      <c r="D94" s="652"/>
      <c r="E94" s="652"/>
      <c r="F94" s="652"/>
      <c r="G94" s="652"/>
      <c r="H94" s="652"/>
      <c r="I94" s="652"/>
      <c r="J94" s="652"/>
      <c r="K94" s="652"/>
      <c r="L94" s="652"/>
      <c r="M94" s="662"/>
      <c r="N94" s="652"/>
      <c r="O94" s="652"/>
      <c r="P94" s="654"/>
      <c r="Q94" s="652"/>
      <c r="R94" s="652"/>
      <c r="S94" s="655"/>
      <c r="T94" s="652"/>
      <c r="U94" s="652"/>
      <c r="V94" s="652"/>
    </row>
    <row r="95" spans="1:22" ht="32.25" customHeight="1">
      <c r="A95" s="649">
        <v>31</v>
      </c>
      <c r="B95" s="650"/>
      <c r="C95" s="650"/>
      <c r="D95" s="652"/>
      <c r="E95" s="652"/>
      <c r="F95" s="652"/>
      <c r="G95" s="652"/>
      <c r="H95" s="652"/>
      <c r="I95" s="652"/>
      <c r="J95" s="652"/>
      <c r="K95" s="652"/>
      <c r="L95" s="652"/>
      <c r="M95" s="662"/>
      <c r="N95" s="652"/>
      <c r="O95" s="652"/>
      <c r="P95" s="654"/>
      <c r="Q95" s="652"/>
      <c r="R95" s="652"/>
      <c r="S95" s="655"/>
      <c r="T95" s="652"/>
      <c r="U95" s="652"/>
      <c r="V95" s="652"/>
    </row>
    <row r="96" spans="1:22" ht="32.25" customHeight="1">
      <c r="A96" s="649">
        <v>32</v>
      </c>
      <c r="B96" s="650"/>
      <c r="C96" s="650"/>
      <c r="D96" s="652"/>
      <c r="E96" s="652"/>
      <c r="F96" s="652"/>
      <c r="G96" s="652"/>
      <c r="H96" s="652"/>
      <c r="I96" s="652"/>
      <c r="J96" s="652"/>
      <c r="K96" s="652"/>
      <c r="L96" s="652"/>
      <c r="M96" s="662"/>
      <c r="N96" s="652"/>
      <c r="O96" s="652"/>
      <c r="P96" s="654"/>
      <c r="Q96" s="652"/>
      <c r="R96" s="652"/>
      <c r="S96" s="655"/>
      <c r="T96" s="652"/>
      <c r="U96" s="652"/>
      <c r="V96" s="652"/>
    </row>
    <row r="97" spans="1:22" ht="32.25" customHeight="1">
      <c r="A97" s="649">
        <v>33</v>
      </c>
      <c r="B97" s="650"/>
      <c r="C97" s="650"/>
      <c r="D97" s="652"/>
      <c r="E97" s="652"/>
      <c r="F97" s="652"/>
      <c r="G97" s="652"/>
      <c r="H97" s="652"/>
      <c r="I97" s="652"/>
      <c r="J97" s="652"/>
      <c r="K97" s="652"/>
      <c r="L97" s="652"/>
      <c r="M97" s="662"/>
      <c r="N97" s="652"/>
      <c r="O97" s="652"/>
      <c r="P97" s="654"/>
      <c r="Q97" s="652"/>
      <c r="R97" s="652"/>
      <c r="S97" s="655"/>
      <c r="T97" s="652"/>
      <c r="U97" s="652"/>
      <c r="V97" s="652"/>
    </row>
    <row r="98" spans="1:22" ht="32.25" customHeight="1">
      <c r="A98" s="649">
        <v>34</v>
      </c>
      <c r="B98" s="650"/>
      <c r="C98" s="650"/>
      <c r="D98" s="652"/>
      <c r="E98" s="652"/>
      <c r="F98" s="652"/>
      <c r="G98" s="652" t="s">
        <v>47</v>
      </c>
      <c r="H98" s="652"/>
      <c r="I98" s="652"/>
      <c r="J98" s="652"/>
      <c r="K98" s="652"/>
      <c r="L98" s="652"/>
      <c r="M98" s="662"/>
      <c r="N98" s="652"/>
      <c r="O98" s="652"/>
      <c r="P98" s="654"/>
      <c r="Q98" s="652"/>
      <c r="R98" s="652"/>
      <c r="S98" s="655"/>
      <c r="T98" s="652"/>
      <c r="U98" s="652"/>
      <c r="V98" s="652"/>
    </row>
    <row r="99" spans="1:22" ht="32.25" customHeight="1">
      <c r="A99" s="649">
        <v>35</v>
      </c>
      <c r="B99" s="650"/>
      <c r="C99" s="650"/>
      <c r="D99" s="652"/>
      <c r="E99" s="652"/>
      <c r="F99" s="652"/>
      <c r="G99" s="652"/>
      <c r="H99" s="652"/>
      <c r="I99" s="652"/>
      <c r="J99" s="652"/>
      <c r="K99" s="652"/>
      <c r="L99" s="652"/>
      <c r="M99" s="662"/>
      <c r="N99" s="652"/>
      <c r="O99" s="652"/>
      <c r="P99" s="654"/>
      <c r="Q99" s="652"/>
      <c r="R99" s="652"/>
      <c r="S99" s="655"/>
      <c r="T99" s="652"/>
      <c r="U99" s="652"/>
      <c r="V99" s="652"/>
    </row>
    <row r="100" spans="1:22" ht="32.25" customHeight="1">
      <c r="A100" s="649">
        <v>36</v>
      </c>
      <c r="B100" s="650"/>
      <c r="C100" s="650"/>
      <c r="D100" s="652"/>
      <c r="E100" s="652"/>
      <c r="F100" s="652"/>
      <c r="G100" s="652"/>
      <c r="H100" s="652"/>
      <c r="I100" s="652"/>
      <c r="J100" s="652"/>
      <c r="K100" s="652"/>
      <c r="L100" s="652"/>
      <c r="M100" s="662"/>
      <c r="N100" s="652"/>
      <c r="O100" s="652"/>
      <c r="P100" s="654"/>
      <c r="Q100" s="652"/>
      <c r="R100" s="652"/>
      <c r="S100" s="655"/>
      <c r="T100" s="652"/>
      <c r="U100" s="652"/>
      <c r="V100" s="652"/>
    </row>
    <row r="101" spans="1:22" ht="32.25" customHeight="1">
      <c r="A101" s="649">
        <v>37</v>
      </c>
      <c r="B101" s="650"/>
      <c r="C101" s="650"/>
      <c r="D101" s="652"/>
      <c r="E101" s="652"/>
      <c r="F101" s="652"/>
      <c r="G101" s="652"/>
      <c r="H101" s="652"/>
      <c r="I101" s="652"/>
      <c r="J101" s="652"/>
      <c r="K101" s="652"/>
      <c r="L101" s="652"/>
      <c r="M101" s="662"/>
      <c r="N101" s="652"/>
      <c r="O101" s="652"/>
      <c r="P101" s="654"/>
      <c r="Q101" s="652"/>
      <c r="R101" s="652"/>
      <c r="S101" s="655"/>
      <c r="T101" s="652"/>
      <c r="U101" s="652"/>
      <c r="V101" s="652"/>
    </row>
    <row r="102" spans="1:22" ht="32.25" customHeight="1">
      <c r="A102" s="649">
        <v>38</v>
      </c>
      <c r="B102" s="650"/>
      <c r="C102" s="650"/>
      <c r="D102" s="652"/>
      <c r="E102" s="652"/>
      <c r="F102" s="652"/>
      <c r="G102" s="652"/>
      <c r="H102" s="652"/>
      <c r="I102" s="652"/>
      <c r="J102" s="652"/>
      <c r="K102" s="652"/>
      <c r="L102" s="652"/>
      <c r="M102" s="662"/>
      <c r="N102" s="652"/>
      <c r="O102" s="652"/>
      <c r="P102" s="654"/>
      <c r="Q102" s="652"/>
      <c r="R102" s="652"/>
      <c r="S102" s="655"/>
      <c r="T102" s="652"/>
      <c r="U102" s="652"/>
      <c r="V102" s="652"/>
    </row>
    <row r="103" spans="1:22" ht="32.25" customHeight="1">
      <c r="A103" s="649">
        <v>39</v>
      </c>
      <c r="B103" s="650"/>
      <c r="C103" s="650"/>
      <c r="D103" s="652"/>
      <c r="E103" s="652"/>
      <c r="F103" s="652"/>
      <c r="G103" s="652"/>
      <c r="H103" s="652"/>
      <c r="I103" s="652"/>
      <c r="J103" s="652"/>
      <c r="K103" s="652"/>
      <c r="L103" s="652"/>
      <c r="M103" s="662"/>
      <c r="N103" s="652"/>
      <c r="O103" s="652"/>
      <c r="P103" s="654"/>
      <c r="Q103" s="652"/>
      <c r="R103" s="652"/>
      <c r="S103" s="655"/>
      <c r="T103" s="652"/>
      <c r="U103" s="652"/>
      <c r="V103" s="652"/>
    </row>
    <row r="104" spans="1:22" ht="32.25" customHeight="1">
      <c r="C104" s="650"/>
      <c r="D104" s="652"/>
      <c r="E104" s="652"/>
      <c r="F104" s="652"/>
      <c r="G104" s="652"/>
      <c r="H104" s="652"/>
      <c r="I104" s="652"/>
      <c r="J104" s="652"/>
      <c r="K104" s="652"/>
      <c r="L104" s="652"/>
      <c r="M104" s="662"/>
      <c r="N104" s="652"/>
      <c r="O104" s="652"/>
      <c r="P104" s="654"/>
      <c r="Q104" s="652"/>
      <c r="R104" s="652"/>
      <c r="S104" s="655"/>
      <c r="T104" s="652"/>
      <c r="U104" s="652"/>
      <c r="V104" s="652"/>
    </row>
  </sheetData>
  <mergeCells count="22">
    <mergeCell ref="A3:V3"/>
    <mergeCell ref="A4:A7"/>
    <mergeCell ref="B4:B7"/>
    <mergeCell ref="C4:C7"/>
    <mergeCell ref="D4:D7"/>
    <mergeCell ref="E4:E7"/>
    <mergeCell ref="F4:F7"/>
    <mergeCell ref="G4:J4"/>
    <mergeCell ref="K4:S5"/>
    <mergeCell ref="T4:T7"/>
    <mergeCell ref="A14:T14"/>
    <mergeCell ref="C30:V30"/>
    <mergeCell ref="U4:U7"/>
    <mergeCell ref="G5:J5"/>
    <mergeCell ref="V5:V7"/>
    <mergeCell ref="G6:G7"/>
    <mergeCell ref="H6:H7"/>
    <mergeCell ref="I6:I7"/>
    <mergeCell ref="J6:J7"/>
    <mergeCell ref="K6:M6"/>
    <mergeCell ref="N6:P6"/>
    <mergeCell ref="Q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ზუგდიდი</vt:lpstr>
      <vt:lpstr>აბაშა</vt:lpstr>
      <vt:lpstr>მარტვილი</vt:lpstr>
      <vt:lpstr>მესტია</vt:lpstr>
      <vt:lpstr>სენაკი</vt:lpstr>
      <vt:lpstr>ფოთი</vt:lpstr>
      <vt:lpstr>ქ.ზუგდიდი</vt:lpstr>
      <vt:lpstr>ჩხოროწყუ</vt:lpstr>
      <vt:lpstr>წალენჯიხა</vt:lpstr>
      <vt:lpstr>ხობი</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2017-04-18T09:15:33Z</dcterms:modified>
</cp:coreProperties>
</file>